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20" tabRatio="933" activeTab="0"/>
  </bookViews>
  <sheets>
    <sheet name="6 Year Review" sheetId="1" r:id="rId1"/>
    <sheet name="2018-2023 Review" sheetId="2" r:id="rId2"/>
    <sheet name="2018-2023 Variance" sheetId="3" r:id="rId3"/>
    <sheet name="2021-2017 Variance" sheetId="4" r:id="rId4"/>
  </sheets>
  <definedNames/>
  <calcPr fullCalcOnLoad="1"/>
</workbook>
</file>

<file path=xl/sharedStrings.xml><?xml version="1.0" encoding="utf-8"?>
<sst xmlns="http://schemas.openxmlformats.org/spreadsheetml/2006/main" count="172" uniqueCount="26">
  <si>
    <t xml:space="preserve"> </t>
  </si>
  <si>
    <t>Student Numbers (admission, graduates, &amp; enrollments)</t>
  </si>
  <si>
    <t xml:space="preserve">Programs </t>
  </si>
  <si>
    <t>Actual</t>
  </si>
  <si>
    <t>Variance</t>
  </si>
  <si>
    <t>Percent</t>
  </si>
  <si>
    <t>Admissions</t>
  </si>
  <si>
    <t>Graduates</t>
  </si>
  <si>
    <t>Enrollment</t>
  </si>
  <si>
    <t>Associate Degree Registered Nurse</t>
  </si>
  <si>
    <t>Baccalaureate Degree Registered Nurse</t>
  </si>
  <si>
    <t>Diploma
Registered Nurse</t>
  </si>
  <si>
    <t>Generic Master Degree Registered Nurse</t>
  </si>
  <si>
    <t>Variance is the change in reported student numbers over a 5 year period (i.e. greater or fewer)</t>
  </si>
  <si>
    <t>Student Data as reported to the MA Board of Registration in Nursing by Board-approved Nursing Education Programs</t>
  </si>
  <si>
    <t>Associate Degree Registered Nurse (RN)</t>
  </si>
  <si>
    <t>Baccalaureate Degree Registered Nurse (RN)</t>
  </si>
  <si>
    <t>Diploma
Registered Nurse (RN)</t>
  </si>
  <si>
    <t xml:space="preserve">Generic Master Degree Registered Nurse (RN) </t>
  </si>
  <si>
    <t>Total Registered Nurse (RN)</t>
  </si>
  <si>
    <t xml:space="preserve">6 Year Review </t>
  </si>
  <si>
    <t>Total Practical Nurse (LPN)</t>
  </si>
  <si>
    <t xml:space="preserve">
Practical Nurse</t>
  </si>
  <si>
    <t>Total Registered Nurse</t>
  </si>
  <si>
    <t>Practical Nurse
Practical Nurse</t>
  </si>
  <si>
    <t xml:space="preserve">Percent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</si>
</sst>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_(* #,##0.0000_);_(* \(#,##0.0000\);_(* &quot;-&quot;??_);_(@_)"/>
    <numFmt numFmtId="169" formatCode="0_);\(0\)"/>
    <numFmt numFmtId="170" formatCode="0.00_);\(0.00\)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[$-409]dddd\,\ mmmm\ d\,\ yyyy"/>
    <numFmt numFmtId="178" formatCode="#,##0.000"/>
    <numFmt numFmtId="179" formatCode="0.000"/>
    <numFmt numFmtId="180" formatCode="0.000000"/>
    <numFmt numFmtId="181" formatCode="0.00000"/>
    <numFmt numFmtId="182" formatCode="0.0000"/>
    <numFmt numFmtId="183" formatCode="0.000%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9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40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9" fontId="0" fillId="0" borderId="10" xfId="61" applyFont="1" applyBorder="1" applyAlignment="1">
      <alignment/>
    </xf>
    <xf numFmtId="10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right"/>
    </xf>
    <xf numFmtId="1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1" applyFont="1" applyAlignment="1">
      <alignment/>
    </xf>
    <xf numFmtId="9" fontId="0" fillId="0" borderId="0" xfId="61" applyFont="1" applyAlignment="1">
      <alignment/>
    </xf>
    <xf numFmtId="3" fontId="0" fillId="0" borderId="0" xfId="0" applyNumberFormat="1" applyFont="1" applyAlignment="1">
      <alignment/>
    </xf>
    <xf numFmtId="9" fontId="0" fillId="0" borderId="10" xfId="61" applyFont="1" applyFill="1" applyBorder="1" applyAlignment="1">
      <alignment/>
    </xf>
    <xf numFmtId="1" fontId="0" fillId="0" borderId="10" xfId="61" applyNumberFormat="1" applyFont="1" applyFill="1" applyBorder="1" applyAlignment="1">
      <alignment/>
    </xf>
    <xf numFmtId="1" fontId="0" fillId="0" borderId="10" xfId="61" applyNumberFormat="1" applyFont="1" applyFill="1" applyBorder="1" applyAlignment="1">
      <alignment/>
    </xf>
    <xf numFmtId="176" fontId="0" fillId="0" borderId="10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Fill="1" applyBorder="1" applyAlignment="1">
      <alignment/>
    </xf>
    <xf numFmtId="10" fontId="0" fillId="0" borderId="15" xfId="0" applyNumberFormat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4" xfId="0" applyFill="1" applyBorder="1" applyAlignment="1">
      <alignment/>
    </xf>
    <xf numFmtId="3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9" fontId="0" fillId="0" borderId="0" xfId="61" applyFont="1" applyBorder="1" applyAlignment="1">
      <alignment/>
    </xf>
    <xf numFmtId="0" fontId="0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0" fontId="0" fillId="0" borderId="10" xfId="0" applyNumberFormat="1" applyFont="1" applyBorder="1" applyAlignment="1">
      <alignment/>
    </xf>
    <xf numFmtId="0" fontId="1" fillId="0" borderId="23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Font="1" applyBorder="1" applyAlignment="1">
      <alignment/>
    </xf>
    <xf numFmtId="9" fontId="0" fillId="0" borderId="0" xfId="61" applyFont="1" applyBorder="1" applyAlignment="1">
      <alignment/>
    </xf>
    <xf numFmtId="3" fontId="0" fillId="0" borderId="0" xfId="0" applyNumberFormat="1" applyBorder="1" applyAlignment="1">
      <alignment/>
    </xf>
    <xf numFmtId="9" fontId="1" fillId="0" borderId="0" xfId="61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3" fontId="0" fillId="0" borderId="0" xfId="0" applyNumberFormat="1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5"/>
  <sheetViews>
    <sheetView tabSelected="1" zoomScalePageLayoutView="0" workbookViewId="0" topLeftCell="A1">
      <selection activeCell="B33" sqref="B33:B35"/>
    </sheetView>
  </sheetViews>
  <sheetFormatPr defaultColWidth="8.8515625" defaultRowHeight="12.75"/>
  <cols>
    <col min="1" max="1" width="39.421875" style="0" customWidth="1"/>
    <col min="2" max="2" width="9.140625" style="0" customWidth="1"/>
    <col min="3" max="3" width="10.57421875" style="0" customWidth="1"/>
    <col min="4" max="4" width="9.421875" style="0" customWidth="1"/>
    <col min="5" max="18" width="8.8515625" style="0" customWidth="1"/>
    <col min="19" max="19" width="8.7109375" style="0" customWidth="1"/>
  </cols>
  <sheetData>
    <row r="1" spans="1:29" ht="12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22"/>
      <c r="AA1" s="13"/>
      <c r="AB1" s="13"/>
      <c r="AC1" s="15"/>
    </row>
    <row r="2" spans="1:29" ht="12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:29" ht="12.75">
      <c r="A3" s="66" t="s">
        <v>14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15"/>
    </row>
    <row r="4" spans="1:29" ht="12.75">
      <c r="A4" s="21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83" t="s">
        <v>20</v>
      </c>
      <c r="Q4" s="83"/>
      <c r="R4" s="83"/>
      <c r="S4" s="83"/>
      <c r="T4" s="83"/>
      <c r="U4" s="83"/>
      <c r="V4" s="83"/>
      <c r="W4" s="83"/>
      <c r="X4" s="20"/>
      <c r="Y4" s="20"/>
      <c r="Z4" s="20"/>
      <c r="AA4" s="20"/>
      <c r="AB4" s="20"/>
      <c r="AC4" s="15"/>
    </row>
    <row r="5" spans="1:34" ht="12.75">
      <c r="A5" s="1" t="s">
        <v>0</v>
      </c>
      <c r="B5" s="63">
        <v>2023</v>
      </c>
      <c r="C5" s="64"/>
      <c r="D5" s="65"/>
      <c r="E5" s="63">
        <v>2022</v>
      </c>
      <c r="F5" s="64"/>
      <c r="G5" s="65"/>
      <c r="H5" s="63">
        <v>2021</v>
      </c>
      <c r="I5" s="64"/>
      <c r="J5" s="65"/>
      <c r="K5" s="63">
        <v>2020</v>
      </c>
      <c r="L5" s="64"/>
      <c r="M5" s="65"/>
      <c r="N5" s="77">
        <v>2019</v>
      </c>
      <c r="O5" s="78"/>
      <c r="P5" s="79"/>
      <c r="Q5" s="80">
        <v>2018</v>
      </c>
      <c r="R5" s="81"/>
      <c r="S5" s="82"/>
      <c r="T5" s="80">
        <v>2017</v>
      </c>
      <c r="U5" s="81"/>
      <c r="V5" s="82"/>
      <c r="W5" s="63">
        <v>2016</v>
      </c>
      <c r="X5" s="64"/>
      <c r="Y5" s="65"/>
      <c r="Z5" s="63">
        <v>2015</v>
      </c>
      <c r="AA5" s="64"/>
      <c r="AB5" s="65"/>
      <c r="AC5" s="63">
        <v>2014</v>
      </c>
      <c r="AD5" s="64"/>
      <c r="AE5" s="65"/>
      <c r="AF5" s="60">
        <v>2013</v>
      </c>
      <c r="AG5" s="61"/>
      <c r="AH5" s="62"/>
    </row>
    <row r="6" spans="1:34" ht="12">
      <c r="A6" s="1" t="s">
        <v>2</v>
      </c>
      <c r="B6" s="44" t="s">
        <v>3</v>
      </c>
      <c r="C6" s="44" t="s">
        <v>4</v>
      </c>
      <c r="D6" s="44" t="s">
        <v>5</v>
      </c>
      <c r="E6" s="1" t="s">
        <v>3</v>
      </c>
      <c r="F6" s="1" t="s">
        <v>4</v>
      </c>
      <c r="G6" s="1" t="s">
        <v>5</v>
      </c>
      <c r="H6" s="1" t="s">
        <v>3</v>
      </c>
      <c r="I6" s="1" t="s">
        <v>4</v>
      </c>
      <c r="J6" s="1" t="s">
        <v>5</v>
      </c>
      <c r="K6" s="1" t="s">
        <v>3</v>
      </c>
      <c r="L6" s="1" t="s">
        <v>4</v>
      </c>
      <c r="M6" s="1" t="s">
        <v>5</v>
      </c>
      <c r="N6" s="44" t="s">
        <v>3</v>
      </c>
      <c r="O6" s="44" t="s">
        <v>4</v>
      </c>
      <c r="P6" s="9" t="s">
        <v>5</v>
      </c>
      <c r="Q6" s="6" t="s">
        <v>3</v>
      </c>
      <c r="R6" s="6" t="s">
        <v>4</v>
      </c>
      <c r="S6" s="6" t="s">
        <v>5</v>
      </c>
      <c r="T6" s="6" t="s">
        <v>3</v>
      </c>
      <c r="U6" s="6" t="s">
        <v>4</v>
      </c>
      <c r="V6" s="6" t="s">
        <v>5</v>
      </c>
      <c r="W6" s="1" t="s">
        <v>3</v>
      </c>
      <c r="X6" s="1" t="s">
        <v>4</v>
      </c>
      <c r="Y6" s="1" t="s">
        <v>5</v>
      </c>
      <c r="Z6" s="1" t="s">
        <v>3</v>
      </c>
      <c r="AA6" s="1" t="s">
        <v>4</v>
      </c>
      <c r="AB6" s="1" t="s">
        <v>5</v>
      </c>
      <c r="AC6" s="1" t="s">
        <v>3</v>
      </c>
      <c r="AD6" s="1" t="s">
        <v>4</v>
      </c>
      <c r="AE6" s="1" t="s">
        <v>5</v>
      </c>
      <c r="AF6" s="15" t="s">
        <v>3</v>
      </c>
      <c r="AG6" s="15" t="s">
        <v>4</v>
      </c>
      <c r="AH6" s="16" t="s">
        <v>5</v>
      </c>
    </row>
    <row r="7" spans="1:31" ht="25.5" customHeight="1">
      <c r="A7" s="75" t="s">
        <v>21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"/>
      <c r="S7" s="7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6"/>
    </row>
    <row r="8" spans="1:34" ht="12">
      <c r="A8" s="1" t="s">
        <v>6</v>
      </c>
      <c r="B8" s="1">
        <v>842</v>
      </c>
      <c r="C8" s="1">
        <v>-136</v>
      </c>
      <c r="D8" s="18">
        <v>-0.139</v>
      </c>
      <c r="E8" s="1">
        <v>978</v>
      </c>
      <c r="F8" s="17">
        <f>E8-H8</f>
        <v>209</v>
      </c>
      <c r="G8" s="18">
        <f>F8/H8</f>
        <v>0.2717815344603381</v>
      </c>
      <c r="H8" s="1">
        <v>769</v>
      </c>
      <c r="I8" s="17">
        <f>H8-K8</f>
        <v>-100</v>
      </c>
      <c r="J8" s="18">
        <f>I8/K8</f>
        <v>-0.11507479861910241</v>
      </c>
      <c r="K8" s="1">
        <v>869</v>
      </c>
      <c r="L8" s="17">
        <f>K8-N8</f>
        <v>-5</v>
      </c>
      <c r="M8" s="18">
        <f>L8/N8</f>
        <v>-0.005720823798627002</v>
      </c>
      <c r="N8" s="1">
        <v>874</v>
      </c>
      <c r="O8" s="17">
        <f>N8-Q8</f>
        <v>-87</v>
      </c>
      <c r="P8" s="18">
        <f>O8/Q8</f>
        <v>-0.09053069719042664</v>
      </c>
      <c r="Q8" s="26">
        <v>961</v>
      </c>
      <c r="R8" s="36">
        <f>Q8-T8</f>
        <v>-11</v>
      </c>
      <c r="S8" s="35">
        <f>R8/T8</f>
        <v>-0.01131687242798354</v>
      </c>
      <c r="T8" s="26">
        <v>972</v>
      </c>
      <c r="U8" s="6">
        <f>+T8-W8</f>
        <v>-203</v>
      </c>
      <c r="V8" s="25">
        <f>+U8/$W8</f>
        <v>-0.1727659574468085</v>
      </c>
      <c r="W8" s="17">
        <v>1175</v>
      </c>
      <c r="X8" s="1">
        <f>+W8-Z8</f>
        <v>-60</v>
      </c>
      <c r="Y8" s="19">
        <f>+X8/$W8</f>
        <v>-0.05106382978723404</v>
      </c>
      <c r="Z8" s="17">
        <v>1235</v>
      </c>
      <c r="AA8" s="1">
        <f>+Z8-AC8</f>
        <v>-61</v>
      </c>
      <c r="AB8" s="18">
        <f>+AA8/$W8</f>
        <v>-0.05191489361702128</v>
      </c>
      <c r="AC8" s="17">
        <v>1296</v>
      </c>
      <c r="AD8" s="1">
        <f>+AC8-AF8</f>
        <v>137</v>
      </c>
      <c r="AE8" s="19">
        <v>-0.03</v>
      </c>
      <c r="AF8" s="17">
        <v>1159</v>
      </c>
      <c r="AG8" s="1">
        <v>-47</v>
      </c>
      <c r="AH8" s="19">
        <v>-0.04</v>
      </c>
    </row>
    <row r="9" spans="1:34" ht="12">
      <c r="A9" s="1" t="s">
        <v>7</v>
      </c>
      <c r="B9" s="1">
        <v>636</v>
      </c>
      <c r="C9" s="1">
        <v>62</v>
      </c>
      <c r="D9" s="18">
        <v>0.108</v>
      </c>
      <c r="E9" s="1">
        <v>574</v>
      </c>
      <c r="F9" s="17">
        <f>E9-H9</f>
        <v>-70</v>
      </c>
      <c r="G9" s="18">
        <f>F9/H9</f>
        <v>-0.10869565217391304</v>
      </c>
      <c r="H9" s="1">
        <v>644</v>
      </c>
      <c r="I9" s="17">
        <f>H9-K9</f>
        <v>-35</v>
      </c>
      <c r="J9" s="18">
        <f>I9/K9</f>
        <v>-0.05154639175257732</v>
      </c>
      <c r="K9" s="1">
        <v>679</v>
      </c>
      <c r="L9" s="17">
        <f>K9-N9</f>
        <v>-32</v>
      </c>
      <c r="M9" s="18">
        <f>L9/N9</f>
        <v>-0.0450070323488045</v>
      </c>
      <c r="N9" s="1">
        <v>711</v>
      </c>
      <c r="O9" s="17">
        <f>N9-Q9</f>
        <v>95</v>
      </c>
      <c r="P9" s="18">
        <f>O9/Q9</f>
        <v>0.15422077922077923</v>
      </c>
      <c r="Q9" s="6">
        <v>616</v>
      </c>
      <c r="R9" s="36">
        <f>Q9-T9</f>
        <v>-240</v>
      </c>
      <c r="S9" s="35">
        <f>R9/T9</f>
        <v>-0.2803738317757009</v>
      </c>
      <c r="T9" s="6">
        <v>856</v>
      </c>
      <c r="U9" s="6">
        <f>+T9-W9</f>
        <v>13</v>
      </c>
      <c r="V9" s="25">
        <f>+U9/$W9</f>
        <v>0.01542111506524318</v>
      </c>
      <c r="W9" s="1">
        <v>843</v>
      </c>
      <c r="X9" s="1">
        <f>+W9-Z9</f>
        <v>-99</v>
      </c>
      <c r="Y9" s="19">
        <f>+X9/$W9</f>
        <v>-0.11743772241992882</v>
      </c>
      <c r="Z9" s="1">
        <v>942</v>
      </c>
      <c r="AA9" s="1">
        <f>+Z9-AC9</f>
        <v>34</v>
      </c>
      <c r="AB9" s="18">
        <f>+AA9/$W9</f>
        <v>0.04033214709371293</v>
      </c>
      <c r="AC9" s="1">
        <v>908</v>
      </c>
      <c r="AD9" s="1">
        <f>+AC9-AF9</f>
        <v>4</v>
      </c>
      <c r="AE9" s="19">
        <v>0.04</v>
      </c>
      <c r="AF9" s="1">
        <v>904</v>
      </c>
      <c r="AG9" s="1">
        <v>-8</v>
      </c>
      <c r="AH9" s="19">
        <v>-0.01</v>
      </c>
    </row>
    <row r="10" spans="1:34" ht="12">
      <c r="A10" s="1" t="s">
        <v>8</v>
      </c>
      <c r="B10" s="17">
        <v>1033</v>
      </c>
      <c r="C10" s="1">
        <v>20</v>
      </c>
      <c r="D10" s="18">
        <v>0.0197</v>
      </c>
      <c r="E10" s="1">
        <v>1013</v>
      </c>
      <c r="F10" s="17">
        <f>E10-H10</f>
        <v>57</v>
      </c>
      <c r="G10" s="18">
        <f>F10/H10</f>
        <v>0.0596234309623431</v>
      </c>
      <c r="H10" s="1">
        <v>956</v>
      </c>
      <c r="I10" s="17">
        <f>H10-K10</f>
        <v>-16</v>
      </c>
      <c r="J10" s="18">
        <f>I10/K10</f>
        <v>-0.01646090534979424</v>
      </c>
      <c r="K10" s="1">
        <v>972</v>
      </c>
      <c r="L10" s="17">
        <f>K10-N10</f>
        <v>-119</v>
      </c>
      <c r="M10" s="18">
        <f>L10/N10</f>
        <v>-0.10907424381301559</v>
      </c>
      <c r="N10" s="1">
        <v>1091</v>
      </c>
      <c r="O10" s="17">
        <f>N10-Q10</f>
        <v>-240</v>
      </c>
      <c r="P10" s="18">
        <f>O10/Q10</f>
        <v>-0.18031555221637866</v>
      </c>
      <c r="Q10" s="26">
        <v>1331</v>
      </c>
      <c r="R10" s="36">
        <f>Q10-T10</f>
        <v>-31</v>
      </c>
      <c r="S10" s="35">
        <f>R10/T10</f>
        <v>-0.02276064610866373</v>
      </c>
      <c r="T10" s="26">
        <v>1362</v>
      </c>
      <c r="U10" s="6">
        <f>+T10-W10</f>
        <v>72</v>
      </c>
      <c r="V10" s="25">
        <f>+U10/$W10</f>
        <v>0.05581395348837209</v>
      </c>
      <c r="W10" s="17">
        <v>1290</v>
      </c>
      <c r="X10" s="1">
        <f>+W10-Z10</f>
        <v>-349</v>
      </c>
      <c r="Y10" s="19">
        <f>+X10/$W10</f>
        <v>-0.27054263565891473</v>
      </c>
      <c r="Z10" s="17">
        <v>1639</v>
      </c>
      <c r="AA10" s="1">
        <f>+Z10-AC10</f>
        <v>23</v>
      </c>
      <c r="AB10" s="18">
        <f>+AA10/$W10</f>
        <v>0.017829457364341085</v>
      </c>
      <c r="AC10" s="17">
        <v>1616</v>
      </c>
      <c r="AD10" s="1">
        <f>+AC10-AF10</f>
        <v>223</v>
      </c>
      <c r="AE10" s="19">
        <v>-0.04</v>
      </c>
      <c r="AF10" s="17">
        <v>1393</v>
      </c>
      <c r="AG10" s="1">
        <v>-30</v>
      </c>
      <c r="AH10" s="19">
        <v>-0.02</v>
      </c>
    </row>
    <row r="11" spans="1:35" ht="12.75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7"/>
      <c r="S11" s="7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6"/>
      <c r="AH11" s="10"/>
      <c r="AI11" s="10"/>
    </row>
    <row r="12" spans="1:31" ht="12.75">
      <c r="A12" s="52" t="s">
        <v>15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7"/>
      <c r="S12" s="7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6"/>
    </row>
    <row r="13" spans="1:34" ht="12">
      <c r="A13" s="1" t="s">
        <v>6</v>
      </c>
      <c r="B13" s="17">
        <v>1754</v>
      </c>
      <c r="C13" s="17">
        <f>B13-E13</f>
        <v>-136</v>
      </c>
      <c r="D13" s="18">
        <v>-0.072</v>
      </c>
      <c r="E13" s="1">
        <v>1890</v>
      </c>
      <c r="F13" s="17">
        <f>E13-H13</f>
        <v>-195</v>
      </c>
      <c r="G13" s="18">
        <f>F13/H13</f>
        <v>-0.09352517985611511</v>
      </c>
      <c r="H13" s="1">
        <v>2085</v>
      </c>
      <c r="I13" s="17">
        <f>H13-K13</f>
        <v>-109</v>
      </c>
      <c r="J13" s="18">
        <f>I13/K13</f>
        <v>-0.04968094804010939</v>
      </c>
      <c r="K13" s="1">
        <v>2194</v>
      </c>
      <c r="L13" s="17">
        <f>K13-N13</f>
        <v>535</v>
      </c>
      <c r="M13" s="18">
        <f>L13/N13</f>
        <v>0.32248342374924654</v>
      </c>
      <c r="N13" s="1">
        <v>1659</v>
      </c>
      <c r="O13" s="17">
        <f>N13-Q13</f>
        <v>-205</v>
      </c>
      <c r="P13" s="18">
        <f>O13/Q13</f>
        <v>-0.10997854077253219</v>
      </c>
      <c r="Q13" s="26">
        <v>1864</v>
      </c>
      <c r="R13" s="37">
        <f>Q13-T13</f>
        <v>529</v>
      </c>
      <c r="S13" s="38">
        <f>R13/T13</f>
        <v>0.3962546816479401</v>
      </c>
      <c r="T13" s="26">
        <v>1335</v>
      </c>
      <c r="U13" s="6">
        <f>+T13-W13</f>
        <v>-794</v>
      </c>
      <c r="V13" s="25">
        <f>+U13/$W13</f>
        <v>-0.3729450446218882</v>
      </c>
      <c r="W13" s="17">
        <v>2129</v>
      </c>
      <c r="X13" s="1">
        <f>+W13-Z13</f>
        <v>184</v>
      </c>
      <c r="Y13" s="19">
        <f>+X13/$W13</f>
        <v>0.08642555190230156</v>
      </c>
      <c r="Z13" s="17">
        <v>1945</v>
      </c>
      <c r="AA13" s="1">
        <f>+Z13-AC13</f>
        <v>-66</v>
      </c>
      <c r="AB13" s="18">
        <f>+AA13/$W13</f>
        <v>-0.031000469704086424</v>
      </c>
      <c r="AC13" s="17">
        <v>2011</v>
      </c>
      <c r="AD13" s="1">
        <f>+AC13-AF13</f>
        <v>189</v>
      </c>
      <c r="AE13" s="19">
        <f>+AD13/$W13</f>
        <v>0.08877407233442931</v>
      </c>
      <c r="AF13" s="17">
        <v>1822</v>
      </c>
      <c r="AG13" s="1">
        <v>-181</v>
      </c>
      <c r="AH13" s="19">
        <v>-0.09</v>
      </c>
    </row>
    <row r="14" spans="1:34" ht="12">
      <c r="A14" s="1" t="s">
        <v>7</v>
      </c>
      <c r="B14" s="17">
        <v>1215</v>
      </c>
      <c r="C14" s="17">
        <f>B14-E14</f>
        <v>-216</v>
      </c>
      <c r="D14" s="19">
        <v>-0.15</v>
      </c>
      <c r="E14" s="1">
        <v>1431</v>
      </c>
      <c r="F14" s="17">
        <f>E14-H14</f>
        <v>85</v>
      </c>
      <c r="G14" s="18">
        <f>F14/H14</f>
        <v>0.06315007429420505</v>
      </c>
      <c r="H14" s="1">
        <v>1346</v>
      </c>
      <c r="I14" s="17">
        <f>H14-K14</f>
        <v>-48</v>
      </c>
      <c r="J14" s="18">
        <f>I14/K14</f>
        <v>-0.03443328550932568</v>
      </c>
      <c r="K14" s="1">
        <v>1394</v>
      </c>
      <c r="L14" s="17">
        <f>K14-N14</f>
        <v>131</v>
      </c>
      <c r="M14" s="18">
        <f>L14/N14</f>
        <v>0.10372129849564529</v>
      </c>
      <c r="N14" s="1">
        <v>1263</v>
      </c>
      <c r="O14" s="17">
        <f>N14-Q14</f>
        <v>-60</v>
      </c>
      <c r="P14" s="18">
        <f>O14/Q14</f>
        <v>-0.045351473922902494</v>
      </c>
      <c r="Q14" s="26">
        <v>1323</v>
      </c>
      <c r="R14" s="37">
        <f>Q14-T14</f>
        <v>358</v>
      </c>
      <c r="S14" s="38">
        <f>R14/T14</f>
        <v>0.37098445595854923</v>
      </c>
      <c r="T14" s="26">
        <v>965</v>
      </c>
      <c r="U14" s="6">
        <f>+T14-W14</f>
        <v>-462</v>
      </c>
      <c r="V14" s="25">
        <f>+U14/$W14</f>
        <v>-0.3237561317449194</v>
      </c>
      <c r="W14" s="17">
        <v>1427</v>
      </c>
      <c r="X14" s="1">
        <f>+W14-Z14</f>
        <v>-10</v>
      </c>
      <c r="Y14" s="19">
        <f>+X14/$W14</f>
        <v>-0.00700770847932726</v>
      </c>
      <c r="Z14" s="17">
        <v>1437</v>
      </c>
      <c r="AA14" s="1">
        <f>+Z14-AC14</f>
        <v>-13</v>
      </c>
      <c r="AB14" s="18">
        <f>+AA14/$W14</f>
        <v>-0.009110021023125438</v>
      </c>
      <c r="AC14" s="17">
        <v>1450</v>
      </c>
      <c r="AD14" s="1">
        <f>+AC14-AF14</f>
        <v>-64</v>
      </c>
      <c r="AE14" s="19">
        <f>+AD14/$W14</f>
        <v>-0.04484933426769446</v>
      </c>
      <c r="AF14" s="17">
        <v>1514</v>
      </c>
      <c r="AG14" s="1">
        <v>0</v>
      </c>
      <c r="AH14" s="19">
        <v>0</v>
      </c>
    </row>
    <row r="15" spans="1:34" ht="12">
      <c r="A15" s="1" t="s">
        <v>8</v>
      </c>
      <c r="B15" s="17">
        <v>3097</v>
      </c>
      <c r="C15" s="17">
        <f>B15-E15</f>
        <v>-1000</v>
      </c>
      <c r="D15" s="74">
        <v>0.244</v>
      </c>
      <c r="E15" s="1">
        <v>4097</v>
      </c>
      <c r="F15" s="17">
        <f>E15-H15</f>
        <v>414</v>
      </c>
      <c r="G15" s="18">
        <f>F15/H15</f>
        <v>0.11240836274775998</v>
      </c>
      <c r="H15" s="1">
        <v>3683</v>
      </c>
      <c r="I15" s="17">
        <f>H15-K15</f>
        <v>-9</v>
      </c>
      <c r="J15" s="18">
        <f>I15/K15</f>
        <v>-0.002437703141928494</v>
      </c>
      <c r="K15" s="1">
        <v>3692</v>
      </c>
      <c r="L15" s="17">
        <f>K15-N15</f>
        <v>282</v>
      </c>
      <c r="M15" s="18">
        <f>L15/N15</f>
        <v>0.08269794721407625</v>
      </c>
      <c r="N15" s="1">
        <v>3410</v>
      </c>
      <c r="O15" s="17">
        <f>N15-Q15</f>
        <v>-418</v>
      </c>
      <c r="P15" s="18">
        <f>O15/Q15</f>
        <v>-0.10919540229885058</v>
      </c>
      <c r="Q15" s="26">
        <v>3828</v>
      </c>
      <c r="R15" s="37">
        <f>Q15-T15</f>
        <v>1355</v>
      </c>
      <c r="S15" s="38">
        <f>R15/T15</f>
        <v>0.5479175090982612</v>
      </c>
      <c r="T15" s="26">
        <v>2473</v>
      </c>
      <c r="U15" s="6">
        <f>+T15-W15</f>
        <v>-2055</v>
      </c>
      <c r="V15" s="25">
        <f>+U15/$W15</f>
        <v>-0.4538427561837456</v>
      </c>
      <c r="W15" s="17">
        <v>4528</v>
      </c>
      <c r="X15" s="1">
        <f>+W15-Z15</f>
        <v>376</v>
      </c>
      <c r="Y15" s="19">
        <f>+X15/$W15</f>
        <v>0.08303886925795052</v>
      </c>
      <c r="Z15" s="17">
        <v>4152</v>
      </c>
      <c r="AA15" s="1">
        <f>+Z15-AC15</f>
        <v>399</v>
      </c>
      <c r="AB15" s="18">
        <f>+AA15/$W15</f>
        <v>0.08811837455830389</v>
      </c>
      <c r="AC15" s="17">
        <v>3753</v>
      </c>
      <c r="AD15" s="1">
        <f>+AC15-AF15</f>
        <v>-237</v>
      </c>
      <c r="AE15" s="19">
        <f>+AD15/$W15</f>
        <v>-0.05234098939929328</v>
      </c>
      <c r="AF15" s="17">
        <v>3990</v>
      </c>
      <c r="AG15" s="1">
        <v>-110</v>
      </c>
      <c r="AH15" s="19">
        <v>-0.03</v>
      </c>
    </row>
    <row r="16" spans="1:31" ht="12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7"/>
      <c r="O16" s="7"/>
      <c r="P16" s="7"/>
      <c r="Q16" s="7"/>
      <c r="R16" s="7"/>
      <c r="S16" s="7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6"/>
    </row>
    <row r="17" spans="1:31" ht="12.75">
      <c r="A17" s="52" t="s">
        <v>16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7"/>
      <c r="S17" s="7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6"/>
    </row>
    <row r="18" spans="1:34" ht="12">
      <c r="A18" s="1" t="s">
        <v>6</v>
      </c>
      <c r="B18" s="17">
        <v>2860</v>
      </c>
      <c r="C18" s="17">
        <f>B18-E18</f>
        <v>-188</v>
      </c>
      <c r="D18" s="18">
        <v>-0.0617</v>
      </c>
      <c r="E18" s="1">
        <v>3048</v>
      </c>
      <c r="F18" s="17">
        <f>E18-H18</f>
        <v>-109</v>
      </c>
      <c r="G18" s="18">
        <f>F18/H18</f>
        <v>-0.0345264491605955</v>
      </c>
      <c r="H18" s="1">
        <v>3157</v>
      </c>
      <c r="I18" s="17">
        <f>H18-K18</f>
        <v>81</v>
      </c>
      <c r="J18" s="18">
        <f>I18/K18</f>
        <v>0.02633289986996099</v>
      </c>
      <c r="K18" s="1">
        <v>3076</v>
      </c>
      <c r="L18" s="17">
        <f>K18-N18</f>
        <v>-703</v>
      </c>
      <c r="M18" s="18">
        <f>L18/N18</f>
        <v>-0.18602804974861073</v>
      </c>
      <c r="N18" s="1">
        <v>3779</v>
      </c>
      <c r="O18" s="17">
        <f>N18-Q18</f>
        <v>877</v>
      </c>
      <c r="P18" s="18">
        <f>O18/Q18</f>
        <v>0.3022053756030324</v>
      </c>
      <c r="Q18" s="26">
        <v>2902</v>
      </c>
      <c r="R18" s="37">
        <f>Q18-T18</f>
        <v>346</v>
      </c>
      <c r="S18" s="25">
        <f>R18/T18</f>
        <v>0.13536776212832552</v>
      </c>
      <c r="T18" s="26">
        <v>2556</v>
      </c>
      <c r="U18" s="6">
        <f>+T18-W18</f>
        <v>56</v>
      </c>
      <c r="V18" s="25">
        <f>+U18/$W18</f>
        <v>0.0224</v>
      </c>
      <c r="W18" s="17">
        <v>2500</v>
      </c>
      <c r="X18" s="1">
        <f>+W18-Z18</f>
        <v>236</v>
      </c>
      <c r="Y18" s="19">
        <f>+X18/$W18</f>
        <v>0.0944</v>
      </c>
      <c r="Z18" s="17">
        <v>2264</v>
      </c>
      <c r="AA18" s="1">
        <f>+Z18-AC18</f>
        <v>-71</v>
      </c>
      <c r="AB18" s="18">
        <f>+AA18/$W18</f>
        <v>-0.0284</v>
      </c>
      <c r="AC18" s="17">
        <v>2335</v>
      </c>
      <c r="AD18" s="1">
        <f>+AC18-AF18</f>
        <v>-40</v>
      </c>
      <c r="AE18" s="19">
        <f>+AD18/$W18</f>
        <v>-0.016</v>
      </c>
      <c r="AF18" s="17">
        <v>2375</v>
      </c>
      <c r="AG18" s="1">
        <v>73</v>
      </c>
      <c r="AH18" s="19">
        <v>0.03</v>
      </c>
    </row>
    <row r="19" spans="1:34" ht="12">
      <c r="A19" s="1" t="s">
        <v>7</v>
      </c>
      <c r="B19" s="17">
        <v>2462</v>
      </c>
      <c r="C19" s="17">
        <f>B19-E19</f>
        <v>-166</v>
      </c>
      <c r="D19" s="18">
        <v>-0.0632</v>
      </c>
      <c r="E19" s="1">
        <v>2628</v>
      </c>
      <c r="F19" s="17">
        <f>E19-H19</f>
        <v>61</v>
      </c>
      <c r="G19" s="18">
        <f>F19/H19</f>
        <v>0.023763147643163226</v>
      </c>
      <c r="H19" s="1">
        <v>2567</v>
      </c>
      <c r="I19" s="17">
        <f>H19-K19</f>
        <v>-30</v>
      </c>
      <c r="J19" s="18">
        <f>I19/K19</f>
        <v>-0.011551790527531768</v>
      </c>
      <c r="K19" s="1">
        <v>2597</v>
      </c>
      <c r="L19" s="17">
        <f>K19-N19</f>
        <v>-110</v>
      </c>
      <c r="M19" s="18">
        <f>L19/N19</f>
        <v>-0.04063538973032878</v>
      </c>
      <c r="N19" s="1">
        <v>2707</v>
      </c>
      <c r="O19" s="17">
        <f>N19-Q19</f>
        <v>366</v>
      </c>
      <c r="P19" s="18">
        <f>O19/Q19</f>
        <v>0.15634344297308841</v>
      </c>
      <c r="Q19" s="26">
        <v>2341</v>
      </c>
      <c r="R19" s="37">
        <f>Q19-T19</f>
        <v>174</v>
      </c>
      <c r="S19" s="25">
        <f>R19/T19</f>
        <v>0.08029533917858792</v>
      </c>
      <c r="T19" s="26">
        <v>2167</v>
      </c>
      <c r="U19" s="6">
        <f>+T19-W19</f>
        <v>70</v>
      </c>
      <c r="V19" s="25">
        <f>+U19/$W19</f>
        <v>0.03338102050548403</v>
      </c>
      <c r="W19" s="17">
        <v>2097</v>
      </c>
      <c r="X19" s="1">
        <f>+W19-Z19</f>
        <v>243</v>
      </c>
      <c r="Y19" s="19">
        <f>+X19/$W19</f>
        <v>0.11587982832618025</v>
      </c>
      <c r="Z19" s="17">
        <v>1854</v>
      </c>
      <c r="AA19" s="1">
        <f>+Z19-AC19</f>
        <v>28</v>
      </c>
      <c r="AB19" s="18">
        <f>+AA19/$W19</f>
        <v>0.01335240820219361</v>
      </c>
      <c r="AC19" s="17">
        <v>1826</v>
      </c>
      <c r="AD19" s="1">
        <f>+AC19-AF19</f>
        <v>39</v>
      </c>
      <c r="AE19" s="19">
        <f>+AD19/$W19</f>
        <v>0.01859799713876967</v>
      </c>
      <c r="AF19" s="17">
        <v>1787</v>
      </c>
      <c r="AG19" s="1">
        <v>154</v>
      </c>
      <c r="AH19" s="19">
        <v>0.09</v>
      </c>
    </row>
    <row r="20" spans="1:34" ht="12">
      <c r="A20" s="1" t="s">
        <v>8</v>
      </c>
      <c r="B20" s="17">
        <v>7892</v>
      </c>
      <c r="C20" s="17">
        <f>B20-E20</f>
        <v>-475</v>
      </c>
      <c r="D20" s="18">
        <v>-0.057</v>
      </c>
      <c r="E20" s="1">
        <v>8367</v>
      </c>
      <c r="F20" s="17">
        <f>E20-H20</f>
        <v>-381</v>
      </c>
      <c r="G20" s="18">
        <f>F20/H20</f>
        <v>-0.04355281207133059</v>
      </c>
      <c r="H20" s="1">
        <v>8748</v>
      </c>
      <c r="I20" s="17">
        <f>H20-K20</f>
        <v>397</v>
      </c>
      <c r="J20" s="18">
        <f>I20/K20</f>
        <v>0.04753921686025626</v>
      </c>
      <c r="K20" s="1">
        <v>8351</v>
      </c>
      <c r="L20" s="17">
        <f>K20-N20</f>
        <v>-1004</v>
      </c>
      <c r="M20" s="18">
        <f>L20/N20</f>
        <v>-0.10732228754676644</v>
      </c>
      <c r="N20" s="1">
        <v>9355</v>
      </c>
      <c r="O20" s="17">
        <f>N20-Q20</f>
        <v>1180</v>
      </c>
      <c r="P20" s="18">
        <f>O20/Q20</f>
        <v>0.14434250764525994</v>
      </c>
      <c r="Q20" s="26">
        <v>8175</v>
      </c>
      <c r="R20" s="37">
        <f>Q20-T20</f>
        <v>920</v>
      </c>
      <c r="S20" s="25">
        <f>R20/T20</f>
        <v>0.1268090971743625</v>
      </c>
      <c r="T20" s="26">
        <v>7255</v>
      </c>
      <c r="U20" s="6">
        <f>+T20-W20</f>
        <v>-631</v>
      </c>
      <c r="V20" s="25">
        <f>+U20/$W20</f>
        <v>-0.08001521683996957</v>
      </c>
      <c r="W20" s="17">
        <v>7886</v>
      </c>
      <c r="X20" s="1">
        <f>+W20-Z20</f>
        <v>454</v>
      </c>
      <c r="Y20" s="19">
        <f>+X20/$W20</f>
        <v>0.05757037788485925</v>
      </c>
      <c r="Z20" s="17">
        <v>7432</v>
      </c>
      <c r="AA20" s="1">
        <f>+Z20-AC20</f>
        <v>246</v>
      </c>
      <c r="AB20" s="18">
        <f>+AA20/$W20</f>
        <v>0.031194521937610957</v>
      </c>
      <c r="AC20" s="17">
        <v>7186</v>
      </c>
      <c r="AD20" s="1">
        <f>+AC20-AF20</f>
        <v>-318</v>
      </c>
      <c r="AE20" s="19">
        <f>+AD20/$W20</f>
        <v>-0.04032462591935075</v>
      </c>
      <c r="AF20" s="17">
        <v>7504</v>
      </c>
      <c r="AG20" s="1">
        <v>526</v>
      </c>
      <c r="AH20" s="19">
        <v>0.08</v>
      </c>
    </row>
    <row r="21" spans="1:31" ht="12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7"/>
      <c r="O21" s="7"/>
      <c r="P21" s="7"/>
      <c r="Q21" s="7"/>
      <c r="R21" s="7"/>
      <c r="S21" s="7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6"/>
    </row>
    <row r="22" spans="1:31" ht="12.75">
      <c r="A22" s="52" t="s">
        <v>17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7"/>
      <c r="S22" s="7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6"/>
    </row>
    <row r="23" spans="1:34" ht="12">
      <c r="A23" s="1" t="s">
        <v>6</v>
      </c>
      <c r="B23" s="1">
        <v>63</v>
      </c>
      <c r="C23" s="1">
        <v>-34</v>
      </c>
      <c r="D23" s="19">
        <v>-0.35</v>
      </c>
      <c r="E23" s="1">
        <v>97</v>
      </c>
      <c r="F23" s="17">
        <f>E23-H23</f>
        <v>45</v>
      </c>
      <c r="G23" s="18">
        <f>F23/H23</f>
        <v>0.8653846153846154</v>
      </c>
      <c r="H23" s="1">
        <v>52</v>
      </c>
      <c r="I23" s="17">
        <f>H23-K23</f>
        <v>-63</v>
      </c>
      <c r="J23" s="18">
        <f>I23/K23</f>
        <v>-0.5478260869565217</v>
      </c>
      <c r="K23" s="1">
        <v>115</v>
      </c>
      <c r="L23" s="17">
        <f>K23-N23</f>
        <v>9</v>
      </c>
      <c r="M23" s="18">
        <f>L23/N23</f>
        <v>0.08490566037735849</v>
      </c>
      <c r="N23" s="39">
        <v>106</v>
      </c>
      <c r="O23" s="39">
        <f>N23-Q23</f>
        <v>9</v>
      </c>
      <c r="P23" s="41">
        <f>O23/Q23</f>
        <v>0.09278350515463918</v>
      </c>
      <c r="Q23" s="28">
        <v>97</v>
      </c>
      <c r="R23" s="36">
        <f>Q23-T23</f>
        <v>-8</v>
      </c>
      <c r="S23" s="29">
        <f>R23/T23</f>
        <v>-0.0761904761904762</v>
      </c>
      <c r="T23" s="28">
        <v>105</v>
      </c>
      <c r="U23" s="6">
        <f>+T23-W23</f>
        <v>16</v>
      </c>
      <c r="V23" s="25">
        <f>+U23/$W23</f>
        <v>0.1797752808988764</v>
      </c>
      <c r="W23" s="1">
        <v>89</v>
      </c>
      <c r="X23" s="1">
        <f>+W23-Z23</f>
        <v>-16</v>
      </c>
      <c r="Y23" s="19">
        <f>+X23/$W23</f>
        <v>-0.1797752808988764</v>
      </c>
      <c r="Z23" s="1">
        <v>105</v>
      </c>
      <c r="AA23" s="1">
        <f>+Z23-AC23</f>
        <v>-19</v>
      </c>
      <c r="AB23" s="18">
        <f>+AA23/$W23</f>
        <v>-0.21348314606741572</v>
      </c>
      <c r="AC23" s="1">
        <v>124</v>
      </c>
      <c r="AD23" s="1">
        <f>+AC23-AF23</f>
        <v>-3</v>
      </c>
      <c r="AE23" s="19">
        <f>+AD23/$W23</f>
        <v>-0.033707865168539325</v>
      </c>
      <c r="AF23" s="1">
        <v>127</v>
      </c>
      <c r="AG23" s="1">
        <v>-8</v>
      </c>
      <c r="AH23" s="19">
        <v>-0.06</v>
      </c>
    </row>
    <row r="24" spans="1:34" ht="12">
      <c r="A24" s="1" t="s">
        <v>7</v>
      </c>
      <c r="B24" s="1">
        <v>47</v>
      </c>
      <c r="C24" s="1">
        <v>-9</v>
      </c>
      <c r="D24" s="19">
        <v>-0.16</v>
      </c>
      <c r="E24" s="1">
        <v>56</v>
      </c>
      <c r="F24" s="17">
        <f>E24-H24</f>
        <v>-54</v>
      </c>
      <c r="G24" s="18">
        <f>F24/H24</f>
        <v>-0.4909090909090909</v>
      </c>
      <c r="H24" s="1">
        <v>110</v>
      </c>
      <c r="I24" s="17">
        <f>H24-K24</f>
        <v>31</v>
      </c>
      <c r="J24" s="18">
        <f>I24/K24</f>
        <v>0.3924050632911392</v>
      </c>
      <c r="K24" s="1">
        <v>79</v>
      </c>
      <c r="L24" s="17">
        <f>K24-N24</f>
        <v>0</v>
      </c>
      <c r="M24" s="18">
        <f>L24/N24</f>
        <v>0</v>
      </c>
      <c r="N24" s="39">
        <v>79</v>
      </c>
      <c r="O24" s="39">
        <f>N24-Q24</f>
        <v>-6</v>
      </c>
      <c r="P24" s="41">
        <f>O24/Q24</f>
        <v>-0.07058823529411765</v>
      </c>
      <c r="Q24" s="28">
        <v>85</v>
      </c>
      <c r="R24" s="36">
        <f>Q24-T24</f>
        <v>0</v>
      </c>
      <c r="S24" s="29">
        <f>R24/T24</f>
        <v>0</v>
      </c>
      <c r="T24" s="28">
        <v>85</v>
      </c>
      <c r="U24" s="6">
        <f>+T24-W24</f>
        <v>6</v>
      </c>
      <c r="V24" s="25">
        <f>+U24/$W24</f>
        <v>0.0759493670886076</v>
      </c>
      <c r="W24" s="1">
        <v>79</v>
      </c>
      <c r="X24" s="1">
        <f>+W24-Z24</f>
        <v>5</v>
      </c>
      <c r="Y24" s="19">
        <f>+X24/$W24</f>
        <v>0.06329113924050633</v>
      </c>
      <c r="Z24" s="1">
        <v>74</v>
      </c>
      <c r="AA24" s="1">
        <f>+Z24-AC24</f>
        <v>-41</v>
      </c>
      <c r="AB24" s="18">
        <f>+AA24/$W24</f>
        <v>-0.5189873417721519</v>
      </c>
      <c r="AC24" s="1">
        <v>115</v>
      </c>
      <c r="AD24" s="1">
        <f>+AC24-AF24</f>
        <v>28</v>
      </c>
      <c r="AE24" s="19">
        <f>+AD24/$W24</f>
        <v>0.35443037974683544</v>
      </c>
      <c r="AF24" s="1">
        <v>87</v>
      </c>
      <c r="AG24" s="1">
        <v>-8</v>
      </c>
      <c r="AH24" s="19">
        <v>-0.08</v>
      </c>
    </row>
    <row r="25" spans="1:34" ht="12">
      <c r="A25" s="1" t="s">
        <v>8</v>
      </c>
      <c r="B25" s="1">
        <v>157</v>
      </c>
      <c r="C25" s="1">
        <v>-14</v>
      </c>
      <c r="D25" s="18">
        <v>-0.0819</v>
      </c>
      <c r="E25" s="1">
        <v>171</v>
      </c>
      <c r="F25" s="17">
        <f>E25-H25</f>
        <v>-37</v>
      </c>
      <c r="G25" s="18">
        <f>F25/H25</f>
        <v>-0.1778846153846154</v>
      </c>
      <c r="H25" s="1">
        <v>208</v>
      </c>
      <c r="I25" s="17">
        <f>H25-K25</f>
        <v>-33</v>
      </c>
      <c r="J25" s="18">
        <f>I25/K25</f>
        <v>-0.13692946058091288</v>
      </c>
      <c r="K25" s="1">
        <v>241</v>
      </c>
      <c r="L25" s="17">
        <f>K25-N25</f>
        <v>-14</v>
      </c>
      <c r="M25" s="18">
        <f>L25/N25</f>
        <v>-0.054901960784313725</v>
      </c>
      <c r="N25" s="1">
        <v>255</v>
      </c>
      <c r="O25" s="39">
        <f>N25-Q25</f>
        <v>3</v>
      </c>
      <c r="P25" s="41">
        <f>O25/Q25</f>
        <v>0.011904761904761904</v>
      </c>
      <c r="Q25" s="30">
        <v>252</v>
      </c>
      <c r="R25" s="36">
        <f>Q25-T25</f>
        <v>-11</v>
      </c>
      <c r="S25" s="29">
        <f>R25/T25</f>
        <v>-0.04182509505703422</v>
      </c>
      <c r="T25" s="30">
        <v>263</v>
      </c>
      <c r="U25" s="6">
        <f>+T25-W25</f>
        <v>0</v>
      </c>
      <c r="V25" s="25">
        <f>+U25/$W25</f>
        <v>0</v>
      </c>
      <c r="W25" s="1">
        <v>263</v>
      </c>
      <c r="X25" s="1">
        <f>+W25-Z25</f>
        <v>-26</v>
      </c>
      <c r="Y25" s="19">
        <f>+X25/$W25</f>
        <v>-0.09885931558935361</v>
      </c>
      <c r="Z25" s="1">
        <v>289</v>
      </c>
      <c r="AA25" s="1">
        <f>+Z25-AC25</f>
        <v>-29</v>
      </c>
      <c r="AB25" s="18">
        <f>+AA25/$W25</f>
        <v>-0.11026615969581749</v>
      </c>
      <c r="AC25" s="1">
        <v>318</v>
      </c>
      <c r="AD25" s="1">
        <f>+AC25-AF25</f>
        <v>-17</v>
      </c>
      <c r="AE25" s="19">
        <f>+AD25/$W25</f>
        <v>-0.06463878326996197</v>
      </c>
      <c r="AF25" s="1">
        <v>335</v>
      </c>
      <c r="AG25" s="1">
        <v>3</v>
      </c>
      <c r="AH25" s="19">
        <v>0.01</v>
      </c>
    </row>
    <row r="26" spans="1:31" ht="12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7"/>
      <c r="O26" s="7"/>
      <c r="P26" s="7"/>
      <c r="Q26" s="7"/>
      <c r="R26" s="7"/>
      <c r="S26" s="7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6"/>
    </row>
    <row r="27" spans="1:31" ht="12.75">
      <c r="A27" s="52" t="s">
        <v>18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7"/>
      <c r="S27" s="7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6"/>
    </row>
    <row r="28" spans="1:34" ht="12">
      <c r="A28" s="1" t="s">
        <v>6</v>
      </c>
      <c r="B28" s="1">
        <v>260</v>
      </c>
      <c r="C28" s="1">
        <v>-13</v>
      </c>
      <c r="D28" s="18">
        <v>-0.0476</v>
      </c>
      <c r="E28" s="1">
        <v>273</v>
      </c>
      <c r="F28" s="17">
        <f>E28-H28</f>
        <v>-25</v>
      </c>
      <c r="G28" s="18">
        <f>F28/H28</f>
        <v>-0.08389261744966443</v>
      </c>
      <c r="H28" s="1">
        <v>298</v>
      </c>
      <c r="I28" s="17">
        <f>H28-K28</f>
        <v>-1</v>
      </c>
      <c r="J28" s="18">
        <f>I28/K28</f>
        <v>-0.0033444816053511705</v>
      </c>
      <c r="K28" s="1">
        <v>299</v>
      </c>
      <c r="L28" s="17">
        <f>K28-N28</f>
        <v>-14</v>
      </c>
      <c r="M28" s="18">
        <f>L28/N28</f>
        <v>-0.04472843450479233</v>
      </c>
      <c r="N28" s="1">
        <v>313</v>
      </c>
      <c r="O28" s="1">
        <f>N28-Q28</f>
        <v>19</v>
      </c>
      <c r="P28" s="18">
        <f>O28/Q28</f>
        <v>0.06462585034013606</v>
      </c>
      <c r="Q28" s="6">
        <v>294</v>
      </c>
      <c r="R28" s="37">
        <f>Q28-T28</f>
        <v>15</v>
      </c>
      <c r="S28" s="25">
        <f>R28/T28</f>
        <v>0.053763440860215055</v>
      </c>
      <c r="T28" s="6">
        <v>279</v>
      </c>
      <c r="U28" s="6">
        <f>+T28-W28</f>
        <v>-1</v>
      </c>
      <c r="V28" s="25">
        <v>-0.1727659574468085</v>
      </c>
      <c r="W28" s="1">
        <v>280</v>
      </c>
      <c r="X28" s="1">
        <f>+W28-Z28</f>
        <v>-101</v>
      </c>
      <c r="Y28" s="19">
        <f>+X28/$W28</f>
        <v>-0.3607142857142857</v>
      </c>
      <c r="Z28" s="1">
        <v>381</v>
      </c>
      <c r="AA28" s="1">
        <f>+Z28-AC28</f>
        <v>-83</v>
      </c>
      <c r="AB28" s="25">
        <f>+AA28/$W28</f>
        <v>-0.29642857142857143</v>
      </c>
      <c r="AC28" s="1">
        <v>464</v>
      </c>
      <c r="AD28" s="1">
        <f>+AC28-AF28</f>
        <v>-36</v>
      </c>
      <c r="AE28" s="19">
        <f>+AD28/$W28</f>
        <v>-0.12857142857142856</v>
      </c>
      <c r="AF28" s="1">
        <v>500</v>
      </c>
      <c r="AG28" s="1">
        <v>171</v>
      </c>
      <c r="AH28" s="19">
        <v>0.52</v>
      </c>
    </row>
    <row r="29" spans="1:34" ht="12">
      <c r="A29" s="1" t="s">
        <v>7</v>
      </c>
      <c r="B29" s="1">
        <v>219</v>
      </c>
      <c r="C29" s="1">
        <v>-48</v>
      </c>
      <c r="D29" s="19">
        <v>-0.18</v>
      </c>
      <c r="E29" s="1">
        <v>267</v>
      </c>
      <c r="F29" s="17">
        <f>E29-H29</f>
        <v>28</v>
      </c>
      <c r="G29" s="18">
        <f>F29/H29</f>
        <v>0.11715481171548117</v>
      </c>
      <c r="H29" s="1">
        <v>239</v>
      </c>
      <c r="I29" s="17">
        <f>H29-K29</f>
        <v>-54</v>
      </c>
      <c r="J29" s="18">
        <f>I29/K29</f>
        <v>-0.18430034129692832</v>
      </c>
      <c r="K29" s="1">
        <v>293</v>
      </c>
      <c r="L29" s="17">
        <f>K29-N29</f>
        <v>17</v>
      </c>
      <c r="M29" s="18">
        <f>L29/N29</f>
        <v>0.06159420289855073</v>
      </c>
      <c r="N29" s="1">
        <v>276</v>
      </c>
      <c r="O29" s="1">
        <f>N29-Q29</f>
        <v>9</v>
      </c>
      <c r="P29" s="18">
        <f>O29/Q29</f>
        <v>0.033707865168539325</v>
      </c>
      <c r="Q29" s="6">
        <v>267</v>
      </c>
      <c r="R29" s="37">
        <f>Q29-T29</f>
        <v>-20</v>
      </c>
      <c r="S29" s="25">
        <f>R29/T29</f>
        <v>-0.06968641114982578</v>
      </c>
      <c r="T29" s="6">
        <v>287</v>
      </c>
      <c r="U29" s="6">
        <f>+T29-W29</f>
        <v>-155</v>
      </c>
      <c r="V29" s="25">
        <v>-0.1727659574468085</v>
      </c>
      <c r="W29" s="1">
        <v>442</v>
      </c>
      <c r="X29" s="1">
        <f>+W29-Z29</f>
        <v>17</v>
      </c>
      <c r="Y29" s="19">
        <f>+X29/$W29</f>
        <v>0.038461538461538464</v>
      </c>
      <c r="Z29" s="1">
        <v>425</v>
      </c>
      <c r="AA29" s="1">
        <f>+Z29-AC29</f>
        <v>45</v>
      </c>
      <c r="AB29" s="25">
        <f>+AA29/$W29</f>
        <v>0.10180995475113122</v>
      </c>
      <c r="AC29" s="1">
        <v>380</v>
      </c>
      <c r="AD29" s="1">
        <f>+AC29-AF29</f>
        <v>98</v>
      </c>
      <c r="AE29" s="19">
        <f>+AD29/$W29</f>
        <v>0.22171945701357465</v>
      </c>
      <c r="AF29" s="1">
        <v>282</v>
      </c>
      <c r="AG29" s="1">
        <v>19</v>
      </c>
      <c r="AH29" s="19">
        <v>0.07</v>
      </c>
    </row>
    <row r="30" spans="1:34" ht="12">
      <c r="A30" s="1" t="s">
        <v>8</v>
      </c>
      <c r="B30" s="1">
        <v>374</v>
      </c>
      <c r="C30" s="1">
        <v>-77</v>
      </c>
      <c r="D30" s="19">
        <v>-0.17</v>
      </c>
      <c r="E30" s="1">
        <v>451</v>
      </c>
      <c r="F30" s="17">
        <f>E30-H30</f>
        <v>69</v>
      </c>
      <c r="G30" s="18">
        <f>F30/H30</f>
        <v>0.1806282722513089</v>
      </c>
      <c r="H30" s="1">
        <v>382</v>
      </c>
      <c r="I30" s="17">
        <f>H30-K30</f>
        <v>-28</v>
      </c>
      <c r="J30" s="18">
        <f>I30/K30</f>
        <v>-0.06829268292682927</v>
      </c>
      <c r="K30" s="1">
        <v>410</v>
      </c>
      <c r="L30" s="17">
        <f>K30-N30</f>
        <v>-20</v>
      </c>
      <c r="M30" s="18">
        <f>L30/N30</f>
        <v>-0.046511627906976744</v>
      </c>
      <c r="N30" s="1">
        <v>430</v>
      </c>
      <c r="O30" s="1">
        <f>N30-Q30</f>
        <v>-175</v>
      </c>
      <c r="P30" s="18">
        <f>O30/Q30</f>
        <v>-0.2892561983471074</v>
      </c>
      <c r="Q30" s="6">
        <v>605</v>
      </c>
      <c r="R30" s="37">
        <f>Q30-T30</f>
        <v>18</v>
      </c>
      <c r="S30" s="25">
        <f>R30/T30</f>
        <v>0.030664395229982964</v>
      </c>
      <c r="T30" s="6">
        <v>587</v>
      </c>
      <c r="U30" s="6">
        <f>+T30-W30</f>
        <v>-32</v>
      </c>
      <c r="V30" s="25">
        <v>-0.1727659574468085</v>
      </c>
      <c r="W30" s="1">
        <v>619</v>
      </c>
      <c r="X30" s="1">
        <f>+W30-Z30</f>
        <v>-295</v>
      </c>
      <c r="Y30" s="19">
        <f>+X30/$W30</f>
        <v>-0.4765751211631664</v>
      </c>
      <c r="Z30" s="1">
        <v>914</v>
      </c>
      <c r="AA30" s="1">
        <f>+Z30-AC30</f>
        <v>6</v>
      </c>
      <c r="AB30" s="25">
        <f>+AA30/$W30</f>
        <v>0.009693053311793215</v>
      </c>
      <c r="AC30" s="1">
        <v>908</v>
      </c>
      <c r="AD30" s="1">
        <f>+AC30-AF30</f>
        <v>12</v>
      </c>
      <c r="AE30" s="19">
        <f>+AD30/$W30</f>
        <v>0.01938610662358643</v>
      </c>
      <c r="AF30" s="1">
        <v>896</v>
      </c>
      <c r="AG30" s="1">
        <v>150</v>
      </c>
      <c r="AH30" s="19">
        <v>0.2</v>
      </c>
    </row>
    <row r="31" spans="1:31" ht="12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7"/>
      <c r="O31" s="7"/>
      <c r="P31" s="7"/>
      <c r="Q31" s="7"/>
      <c r="R31" s="7"/>
      <c r="S31" s="7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6"/>
    </row>
    <row r="32" spans="1:31" s="42" customFormat="1" ht="12.75">
      <c r="A32" s="54" t="s">
        <v>19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5"/>
    </row>
    <row r="33" spans="1:34" ht="12">
      <c r="A33" s="1" t="s">
        <v>6</v>
      </c>
      <c r="B33" s="17">
        <f>B28+B23+B18+B13</f>
        <v>4937</v>
      </c>
      <c r="C33" s="1">
        <v>-371</v>
      </c>
      <c r="D33" s="18">
        <v>-0.0699</v>
      </c>
      <c r="E33" s="1">
        <v>5308</v>
      </c>
      <c r="F33" s="17">
        <f>E33-H33</f>
        <v>-283</v>
      </c>
      <c r="G33" s="18">
        <f>F33/H33</f>
        <v>-0.05061706313718476</v>
      </c>
      <c r="H33" s="1">
        <v>5591</v>
      </c>
      <c r="I33" s="17">
        <f>H33-K33</f>
        <v>-93</v>
      </c>
      <c r="J33" s="18">
        <f>I33/K33</f>
        <v>-0.016361717100633357</v>
      </c>
      <c r="K33" s="1">
        <v>5684</v>
      </c>
      <c r="L33" s="17">
        <f>K33-N33</f>
        <v>-173</v>
      </c>
      <c r="M33" s="18">
        <f>L33/N33</f>
        <v>-0.02953730578794605</v>
      </c>
      <c r="N33" s="1">
        <v>5857</v>
      </c>
      <c r="O33" s="17">
        <f>N33-Q33</f>
        <v>-261</v>
      </c>
      <c r="P33" s="18">
        <f>O33/Q33</f>
        <v>-0.042661000326904217</v>
      </c>
      <c r="Q33" s="26">
        <f>Q8+Q13+Q18+Q23+Q28</f>
        <v>6118</v>
      </c>
      <c r="R33" s="37">
        <f>Q33-T33</f>
        <v>1843</v>
      </c>
      <c r="S33" s="25">
        <f>R33/T33</f>
        <v>0.4311111111111111</v>
      </c>
      <c r="T33" s="26">
        <v>4275</v>
      </c>
      <c r="U33" s="6">
        <f>+T33-W33</f>
        <v>-805</v>
      </c>
      <c r="V33" s="25">
        <f>+U33/$W33</f>
        <v>-0.15846456692913385</v>
      </c>
      <c r="W33" s="17">
        <v>5080</v>
      </c>
      <c r="X33" s="1">
        <f>+W33-Z33</f>
        <v>484</v>
      </c>
      <c r="Y33" s="19">
        <f>+X33/$W33</f>
        <v>0.09527559055118111</v>
      </c>
      <c r="Z33" s="17">
        <v>4596</v>
      </c>
      <c r="AA33" s="1">
        <f>+Z33-AC33</f>
        <v>-338</v>
      </c>
      <c r="AB33" s="18">
        <f>+AA33/$W33</f>
        <v>-0.06653543307086614</v>
      </c>
      <c r="AC33" s="17">
        <v>4934</v>
      </c>
      <c r="AD33" s="1">
        <f>+AC33-AF33</f>
        <v>110</v>
      </c>
      <c r="AE33" s="19">
        <f>+AD33/$W33</f>
        <v>0.021653543307086614</v>
      </c>
      <c r="AF33" s="17">
        <v>4824</v>
      </c>
      <c r="AG33" s="1">
        <v>55</v>
      </c>
      <c r="AH33" s="19">
        <v>0.01</v>
      </c>
    </row>
    <row r="34" spans="1:34" ht="12">
      <c r="A34" s="1" t="s">
        <v>7</v>
      </c>
      <c r="B34" s="17">
        <f>B29+B24+B19+B14</f>
        <v>3943</v>
      </c>
      <c r="C34" s="1">
        <f>--439</f>
        <v>439</v>
      </c>
      <c r="D34" s="19">
        <v>-0.1</v>
      </c>
      <c r="E34" s="1">
        <v>4382</v>
      </c>
      <c r="F34" s="17">
        <f>E34-H34</f>
        <v>120</v>
      </c>
      <c r="G34" s="18">
        <f>F34/H34</f>
        <v>0.028155795401220086</v>
      </c>
      <c r="H34" s="1">
        <v>4262</v>
      </c>
      <c r="I34" s="17">
        <f>H34-K34</f>
        <v>-101</v>
      </c>
      <c r="J34" s="18">
        <f>I34/K34</f>
        <v>-0.023149209259683706</v>
      </c>
      <c r="K34" s="1">
        <v>4363</v>
      </c>
      <c r="L34" s="17">
        <f>K34-N34</f>
        <v>38</v>
      </c>
      <c r="M34" s="18">
        <f>L34/N34</f>
        <v>0.008786127167630059</v>
      </c>
      <c r="N34" s="1">
        <v>4325</v>
      </c>
      <c r="O34" s="17">
        <f>N34-Q34</f>
        <v>-307</v>
      </c>
      <c r="P34" s="18">
        <f>O34/Q34</f>
        <v>-0.06627806563039723</v>
      </c>
      <c r="Q34" s="26">
        <f>Q9+Q14+Q19+Q24+Q29</f>
        <v>4632</v>
      </c>
      <c r="R34" s="37">
        <f>Q34-T34</f>
        <v>1128</v>
      </c>
      <c r="S34" s="25">
        <f>R34/T34</f>
        <v>0.3219178082191781</v>
      </c>
      <c r="T34" s="26">
        <v>3504</v>
      </c>
      <c r="U34" s="6">
        <f>+T34-W34</f>
        <v>-541</v>
      </c>
      <c r="V34" s="25">
        <f>+U34/$W34</f>
        <v>-0.13374536464771322</v>
      </c>
      <c r="W34" s="17">
        <v>4045</v>
      </c>
      <c r="X34" s="1">
        <f>+W34-Z34</f>
        <v>255</v>
      </c>
      <c r="Y34" s="19">
        <f>+X34/$W34</f>
        <v>0.0630407911001236</v>
      </c>
      <c r="Z34" s="17">
        <v>3790</v>
      </c>
      <c r="AA34" s="1">
        <f>+Z34-AC34</f>
        <v>19</v>
      </c>
      <c r="AB34" s="18">
        <f>+AA34/$W34</f>
        <v>0.004697156983930779</v>
      </c>
      <c r="AC34" s="17">
        <v>3771</v>
      </c>
      <c r="AD34" s="1">
        <f>+AC34-AF34</f>
        <v>101</v>
      </c>
      <c r="AE34" s="19">
        <f>+AD34/$W34</f>
        <v>0.02496909765142151</v>
      </c>
      <c r="AF34" s="17">
        <v>3670</v>
      </c>
      <c r="AG34" s="1">
        <v>165</v>
      </c>
      <c r="AH34" s="19">
        <v>0.05</v>
      </c>
    </row>
    <row r="35" spans="1:34" ht="12">
      <c r="A35" s="1" t="s">
        <v>8</v>
      </c>
      <c r="B35" s="17">
        <f>B30+B25+B20+B15</f>
        <v>11520</v>
      </c>
      <c r="C35" s="17">
        <v>-1566</v>
      </c>
      <c r="D35" s="18">
        <v>-0.1197</v>
      </c>
      <c r="E35" s="17">
        <v>13086</v>
      </c>
      <c r="F35" s="17">
        <f>E35-H35</f>
        <v>68</v>
      </c>
      <c r="G35" s="18">
        <f>F35/H35</f>
        <v>0.005223536641573206</v>
      </c>
      <c r="H35" s="17">
        <v>13018</v>
      </c>
      <c r="I35" s="17">
        <f>H35-K35</f>
        <v>324</v>
      </c>
      <c r="J35" s="18">
        <f>I35/K35</f>
        <v>0.02552386954466677</v>
      </c>
      <c r="K35" s="17">
        <v>12694</v>
      </c>
      <c r="L35" s="17">
        <f>K35-N35</f>
        <v>-756</v>
      </c>
      <c r="M35" s="18">
        <f>L35/N35</f>
        <v>-0.05620817843866171</v>
      </c>
      <c r="N35" s="1">
        <v>13450</v>
      </c>
      <c r="O35" s="17">
        <f>N35-Q35</f>
        <v>-741</v>
      </c>
      <c r="P35" s="18">
        <f>O35/Q35</f>
        <v>-0.052216193361989995</v>
      </c>
      <c r="Q35" s="26">
        <f>Q10+Q15+Q20+Q25+Q30</f>
        <v>14191</v>
      </c>
      <c r="R35" s="37">
        <f>Q35-T35</f>
        <v>3613</v>
      </c>
      <c r="S35" s="25">
        <f>R35/T35</f>
        <v>0.34155795046322557</v>
      </c>
      <c r="T35" s="26">
        <v>10578</v>
      </c>
      <c r="U35" s="6">
        <f>+T35-W35</f>
        <v>-2718</v>
      </c>
      <c r="V35" s="25">
        <f>+U35/$W35</f>
        <v>-0.20442238267148014</v>
      </c>
      <c r="W35" s="17">
        <v>13296</v>
      </c>
      <c r="X35" s="1">
        <f>+W35-Z35</f>
        <v>509</v>
      </c>
      <c r="Y35" s="19">
        <f>+X35/$W35</f>
        <v>0.038282190132370636</v>
      </c>
      <c r="Z35" s="17">
        <v>12787</v>
      </c>
      <c r="AA35" s="1">
        <f>+Z35-AC35</f>
        <v>622</v>
      </c>
      <c r="AB35" s="18">
        <f>+AA35/$W35</f>
        <v>0.046780986762936225</v>
      </c>
      <c r="AC35" s="17">
        <v>12165</v>
      </c>
      <c r="AD35" s="1">
        <f>+AC35-AF35</f>
        <v>-560</v>
      </c>
      <c r="AE35" s="19">
        <f>+AD35/$W35</f>
        <v>-0.0421179302045728</v>
      </c>
      <c r="AF35" s="17">
        <v>12725</v>
      </c>
      <c r="AG35" s="1">
        <v>569</v>
      </c>
      <c r="AH35" s="19">
        <v>0.05</v>
      </c>
    </row>
  </sheetData>
  <sheetProtection/>
  <mergeCells count="20">
    <mergeCell ref="Z5:AB5"/>
    <mergeCell ref="P4:W4"/>
    <mergeCell ref="B5:D5"/>
    <mergeCell ref="A7:Q7"/>
    <mergeCell ref="A3:AB3"/>
    <mergeCell ref="H5:J5"/>
    <mergeCell ref="N5:P5"/>
    <mergeCell ref="Q5:S5"/>
    <mergeCell ref="T5:V5"/>
    <mergeCell ref="W5:Y5"/>
    <mergeCell ref="A32:Q32"/>
    <mergeCell ref="A27:Q27"/>
    <mergeCell ref="A22:Q22"/>
    <mergeCell ref="A17:Q17"/>
    <mergeCell ref="A12:Q12"/>
    <mergeCell ref="A11:Q11"/>
    <mergeCell ref="AF5:AH5"/>
    <mergeCell ref="AC5:AE5"/>
    <mergeCell ref="K5:M5"/>
    <mergeCell ref="E5:G5"/>
  </mergeCells>
  <printOptions/>
  <pageMargins left="0" right="0" top="0.75" bottom="0.75" header="0.3" footer="0.3"/>
  <pageSetup fitToWidth="0" fitToHeight="1"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5:T35"/>
  <sheetViews>
    <sheetView zoomScalePageLayoutView="0" workbookViewId="0" topLeftCell="A1">
      <selection activeCell="B33" sqref="B33:D35"/>
    </sheetView>
  </sheetViews>
  <sheetFormatPr defaultColWidth="9.140625" defaultRowHeight="12.75"/>
  <cols>
    <col min="1" max="4" width="12.7109375" style="0" customWidth="1"/>
  </cols>
  <sheetData>
    <row r="5" spans="1:20" ht="12.75">
      <c r="A5" s="1" t="s">
        <v>0</v>
      </c>
      <c r="B5" s="63">
        <v>2023</v>
      </c>
      <c r="C5" s="64"/>
      <c r="D5" s="65"/>
      <c r="E5" s="51">
        <v>2022</v>
      </c>
      <c r="F5" s="51"/>
      <c r="G5" s="51"/>
      <c r="H5" s="51">
        <v>2021</v>
      </c>
      <c r="I5" s="51"/>
      <c r="J5" s="51"/>
      <c r="K5" s="51">
        <v>2020</v>
      </c>
      <c r="L5" s="51"/>
      <c r="M5" s="51"/>
      <c r="N5" s="69">
        <v>2019</v>
      </c>
      <c r="O5" s="69"/>
      <c r="P5" s="69"/>
      <c r="Q5" s="68">
        <v>2018</v>
      </c>
      <c r="R5" s="68"/>
      <c r="S5" s="68"/>
      <c r="T5" s="47">
        <v>2017</v>
      </c>
    </row>
    <row r="6" spans="1:20" ht="12">
      <c r="A6" s="1" t="s">
        <v>2</v>
      </c>
      <c r="B6" s="44" t="s">
        <v>3</v>
      </c>
      <c r="C6" s="44" t="s">
        <v>4</v>
      </c>
      <c r="D6" s="44" t="s">
        <v>25</v>
      </c>
      <c r="E6" s="3" t="s">
        <v>3</v>
      </c>
      <c r="F6" s="3" t="s">
        <v>4</v>
      </c>
      <c r="G6" s="3" t="s">
        <v>5</v>
      </c>
      <c r="H6" s="3" t="s">
        <v>3</v>
      </c>
      <c r="I6" s="3" t="s">
        <v>4</v>
      </c>
      <c r="J6" s="3" t="s">
        <v>5</v>
      </c>
      <c r="K6" s="3" t="s">
        <v>3</v>
      </c>
      <c r="L6" s="3" t="s">
        <v>4</v>
      </c>
      <c r="M6" s="3" t="s">
        <v>5</v>
      </c>
      <c r="N6" s="50" t="s">
        <v>3</v>
      </c>
      <c r="O6" s="50" t="s">
        <v>4</v>
      </c>
      <c r="P6" s="30" t="s">
        <v>5</v>
      </c>
      <c r="Q6" s="8" t="s">
        <v>3</v>
      </c>
      <c r="R6" s="8" t="s">
        <v>4</v>
      </c>
      <c r="S6" s="8" t="s">
        <v>5</v>
      </c>
      <c r="T6" s="8" t="s">
        <v>3</v>
      </c>
    </row>
    <row r="7" spans="1:20" ht="12.75">
      <c r="A7" s="56" t="s">
        <v>21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7"/>
      <c r="S7" s="7"/>
      <c r="T7" s="15"/>
    </row>
    <row r="8" spans="1:20" ht="12">
      <c r="A8" s="1" t="s">
        <v>6</v>
      </c>
      <c r="B8" s="1">
        <v>842</v>
      </c>
      <c r="C8" s="1">
        <v>-136</v>
      </c>
      <c r="D8" s="18">
        <v>-0.139</v>
      </c>
      <c r="E8" s="1">
        <v>978</v>
      </c>
      <c r="F8" s="17">
        <f>E8-H8</f>
        <v>209</v>
      </c>
      <c r="G8" s="18">
        <f>F8/H8</f>
        <v>0.2717815344603381</v>
      </c>
      <c r="H8" s="1">
        <v>769</v>
      </c>
      <c r="I8" s="17">
        <f>H8-K8</f>
        <v>-100</v>
      </c>
      <c r="J8" s="18">
        <f>I8/K8</f>
        <v>-0.11507479861910241</v>
      </c>
      <c r="K8" s="1">
        <v>869</v>
      </c>
      <c r="L8" s="17">
        <f>K8-N8</f>
        <v>-5</v>
      </c>
      <c r="M8" s="18">
        <f>L8/N8</f>
        <v>-0.005720823798627002</v>
      </c>
      <c r="N8" s="1">
        <v>874</v>
      </c>
      <c r="O8" s="17">
        <f>N8-Q8</f>
        <v>-87</v>
      </c>
      <c r="P8" s="18">
        <f>O8/Q8</f>
        <v>-0.09053069719042664</v>
      </c>
      <c r="Q8" s="26">
        <v>961</v>
      </c>
      <c r="R8" s="36">
        <f>Q8-T8</f>
        <v>-11</v>
      </c>
      <c r="S8" s="35">
        <f>R8/T8</f>
        <v>-0.01131687242798354</v>
      </c>
      <c r="T8" s="26">
        <v>972</v>
      </c>
    </row>
    <row r="9" spans="1:20" ht="12">
      <c r="A9" s="1" t="s">
        <v>7</v>
      </c>
      <c r="B9" s="1">
        <v>636</v>
      </c>
      <c r="C9" s="1">
        <v>62</v>
      </c>
      <c r="D9" s="18">
        <v>0.108</v>
      </c>
      <c r="E9" s="1">
        <v>574</v>
      </c>
      <c r="F9" s="17">
        <f>E9-H9</f>
        <v>-70</v>
      </c>
      <c r="G9" s="18">
        <f>F9/H9</f>
        <v>-0.10869565217391304</v>
      </c>
      <c r="H9" s="1">
        <v>644</v>
      </c>
      <c r="I9" s="17">
        <f>H9-K9</f>
        <v>-35</v>
      </c>
      <c r="J9" s="18">
        <f>I9/K9</f>
        <v>-0.05154639175257732</v>
      </c>
      <c r="K9" s="1">
        <v>679</v>
      </c>
      <c r="L9" s="17">
        <f>K9-N9</f>
        <v>-32</v>
      </c>
      <c r="M9" s="18">
        <f>L9/N9</f>
        <v>-0.0450070323488045</v>
      </c>
      <c r="N9" s="1">
        <v>711</v>
      </c>
      <c r="O9" s="17">
        <f>N9-Q9</f>
        <v>95</v>
      </c>
      <c r="P9" s="18">
        <f>O9/Q9</f>
        <v>0.15422077922077923</v>
      </c>
      <c r="Q9" s="6">
        <v>616</v>
      </c>
      <c r="R9" s="36">
        <f>Q9-T9</f>
        <v>-240</v>
      </c>
      <c r="S9" s="35">
        <f>R9/T9</f>
        <v>-0.2803738317757009</v>
      </c>
      <c r="T9" s="6">
        <v>856</v>
      </c>
    </row>
    <row r="10" spans="1:20" ht="12">
      <c r="A10" s="1" t="s">
        <v>8</v>
      </c>
      <c r="B10" s="17">
        <v>1033</v>
      </c>
      <c r="C10" s="1">
        <v>20</v>
      </c>
      <c r="D10" s="18">
        <v>0.0197</v>
      </c>
      <c r="E10" s="1">
        <v>1013</v>
      </c>
      <c r="F10" s="17">
        <f>E10-H10</f>
        <v>57</v>
      </c>
      <c r="G10" s="18">
        <f>F10/H10</f>
        <v>0.0596234309623431</v>
      </c>
      <c r="H10" s="1">
        <v>956</v>
      </c>
      <c r="I10" s="17">
        <f>H10-K10</f>
        <v>-16</v>
      </c>
      <c r="J10" s="18">
        <f>I10/K10</f>
        <v>-0.01646090534979424</v>
      </c>
      <c r="K10" s="1">
        <v>972</v>
      </c>
      <c r="L10" s="17">
        <f>K10-N10</f>
        <v>-119</v>
      </c>
      <c r="M10" s="18">
        <f>L10/N10</f>
        <v>-0.10907424381301559</v>
      </c>
      <c r="N10" s="1">
        <v>1091</v>
      </c>
      <c r="O10" s="17">
        <f>N10-Q10</f>
        <v>-240</v>
      </c>
      <c r="P10" s="18">
        <f>O10/Q10</f>
        <v>-0.18031555221637866</v>
      </c>
      <c r="Q10" s="26">
        <v>1331</v>
      </c>
      <c r="R10" s="36">
        <f>Q10-T10</f>
        <v>-31</v>
      </c>
      <c r="S10" s="35">
        <f>R10/T10</f>
        <v>-0.02276064610866373</v>
      </c>
      <c r="T10" s="26">
        <v>1362</v>
      </c>
    </row>
    <row r="11" spans="1:20" ht="12.75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7"/>
      <c r="S11" s="7"/>
      <c r="T11" s="15"/>
    </row>
    <row r="12" spans="1:20" ht="12.75">
      <c r="A12" s="52" t="s">
        <v>15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7"/>
      <c r="S12" s="7"/>
      <c r="T12" s="15"/>
    </row>
    <row r="13" spans="1:20" ht="12">
      <c r="A13" s="1" t="s">
        <v>6</v>
      </c>
      <c r="B13" s="17">
        <v>1754</v>
      </c>
      <c r="C13" s="17">
        <f>B13-E13</f>
        <v>-136</v>
      </c>
      <c r="D13" s="18">
        <v>-0.072</v>
      </c>
      <c r="E13" s="1">
        <v>1890</v>
      </c>
      <c r="F13" s="17">
        <f>E13-H13</f>
        <v>-195</v>
      </c>
      <c r="G13" s="18">
        <f>F13/H13</f>
        <v>-0.09352517985611511</v>
      </c>
      <c r="H13" s="1">
        <v>2085</v>
      </c>
      <c r="I13" s="17">
        <f>H13-K13</f>
        <v>-109</v>
      </c>
      <c r="J13" s="18">
        <f>I13/K13</f>
        <v>-0.04968094804010939</v>
      </c>
      <c r="K13" s="1">
        <v>2194</v>
      </c>
      <c r="L13" s="17">
        <f>K13-N13</f>
        <v>535</v>
      </c>
      <c r="M13" s="18">
        <f>L13/N13</f>
        <v>0.32248342374924654</v>
      </c>
      <c r="N13" s="1">
        <v>1659</v>
      </c>
      <c r="O13" s="17">
        <f>N13-Q13</f>
        <v>-205</v>
      </c>
      <c r="P13" s="18">
        <f>O13/Q13</f>
        <v>-0.10997854077253219</v>
      </c>
      <c r="Q13" s="26">
        <v>1864</v>
      </c>
      <c r="R13" s="37">
        <f>Q13-T13</f>
        <v>529</v>
      </c>
      <c r="S13" s="38">
        <f>R13/T13</f>
        <v>0.3962546816479401</v>
      </c>
      <c r="T13" s="26">
        <v>1335</v>
      </c>
    </row>
    <row r="14" spans="1:20" ht="12">
      <c r="A14" s="1" t="s">
        <v>7</v>
      </c>
      <c r="B14" s="17">
        <v>1215</v>
      </c>
      <c r="C14" s="17">
        <f>B14-E14</f>
        <v>-216</v>
      </c>
      <c r="D14" s="19">
        <v>-0.15</v>
      </c>
      <c r="E14" s="1">
        <v>1431</v>
      </c>
      <c r="F14" s="17">
        <f>E14-H14</f>
        <v>85</v>
      </c>
      <c r="G14" s="18">
        <f>F14/H14</f>
        <v>0.06315007429420505</v>
      </c>
      <c r="H14" s="1">
        <v>1346</v>
      </c>
      <c r="I14" s="17">
        <f>H14-K14</f>
        <v>-48</v>
      </c>
      <c r="J14" s="18">
        <f>I14/K14</f>
        <v>-0.03443328550932568</v>
      </c>
      <c r="K14" s="1">
        <v>1394</v>
      </c>
      <c r="L14" s="17">
        <f>K14-N14</f>
        <v>131</v>
      </c>
      <c r="M14" s="18">
        <f>L14/N14</f>
        <v>0.10372129849564529</v>
      </c>
      <c r="N14" s="1">
        <v>1263</v>
      </c>
      <c r="O14" s="17">
        <f>N14-Q14</f>
        <v>-60</v>
      </c>
      <c r="P14" s="18">
        <f>O14/Q14</f>
        <v>-0.045351473922902494</v>
      </c>
      <c r="Q14" s="26">
        <v>1323</v>
      </c>
      <c r="R14" s="37">
        <f>Q14-T14</f>
        <v>358</v>
      </c>
      <c r="S14" s="38">
        <f>R14/T14</f>
        <v>0.37098445595854923</v>
      </c>
      <c r="T14" s="26">
        <v>965</v>
      </c>
    </row>
    <row r="15" spans="1:20" ht="12">
      <c r="A15" s="1" t="s">
        <v>8</v>
      </c>
      <c r="B15" s="17">
        <v>3097</v>
      </c>
      <c r="C15" s="17">
        <f>B15-E15</f>
        <v>-1000</v>
      </c>
      <c r="D15" s="74">
        <v>0.244</v>
      </c>
      <c r="E15" s="1">
        <v>4097</v>
      </c>
      <c r="F15" s="17">
        <f>E15-H15</f>
        <v>414</v>
      </c>
      <c r="G15" s="18">
        <f>F15/H15</f>
        <v>0.11240836274775998</v>
      </c>
      <c r="H15" s="1">
        <v>3683</v>
      </c>
      <c r="I15" s="17">
        <f>H15-K15</f>
        <v>-9</v>
      </c>
      <c r="J15" s="18">
        <f>I15/K15</f>
        <v>-0.002437703141928494</v>
      </c>
      <c r="K15" s="1">
        <v>3692</v>
      </c>
      <c r="L15" s="17">
        <f>K15-N15</f>
        <v>282</v>
      </c>
      <c r="M15" s="18">
        <f>L15/N15</f>
        <v>0.08269794721407625</v>
      </c>
      <c r="N15" s="1">
        <v>3410</v>
      </c>
      <c r="O15" s="17">
        <f>N15-Q15</f>
        <v>-418</v>
      </c>
      <c r="P15" s="18">
        <f>O15/Q15</f>
        <v>-0.10919540229885058</v>
      </c>
      <c r="Q15" s="26">
        <v>3828</v>
      </c>
      <c r="R15" s="37">
        <f>Q15-T15</f>
        <v>1355</v>
      </c>
      <c r="S15" s="38">
        <f>R15/T15</f>
        <v>0.5479175090982612</v>
      </c>
      <c r="T15" s="26">
        <v>2473</v>
      </c>
    </row>
    <row r="16" spans="1:20" ht="12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7"/>
      <c r="O16" s="7"/>
      <c r="P16" s="7"/>
      <c r="Q16" s="7"/>
      <c r="R16" s="7"/>
      <c r="S16" s="7"/>
      <c r="T16" s="15"/>
    </row>
    <row r="17" spans="1:20" ht="12.75">
      <c r="A17" s="52" t="s">
        <v>16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7"/>
      <c r="S17" s="7"/>
      <c r="T17" s="15"/>
    </row>
    <row r="18" spans="1:20" ht="12">
      <c r="A18" s="1" t="s">
        <v>6</v>
      </c>
      <c r="B18" s="17">
        <v>2860</v>
      </c>
      <c r="C18" s="17">
        <f>B18-E18</f>
        <v>-188</v>
      </c>
      <c r="D18" s="18">
        <v>-0.0617</v>
      </c>
      <c r="E18" s="1">
        <v>3048</v>
      </c>
      <c r="F18" s="17">
        <f>E18-H18</f>
        <v>-109</v>
      </c>
      <c r="G18" s="18">
        <f>F18/H18</f>
        <v>-0.0345264491605955</v>
      </c>
      <c r="H18" s="1">
        <v>3157</v>
      </c>
      <c r="I18" s="17">
        <f>H18-K18</f>
        <v>81</v>
      </c>
      <c r="J18" s="18">
        <f>I18/K18</f>
        <v>0.02633289986996099</v>
      </c>
      <c r="K18" s="1">
        <v>3076</v>
      </c>
      <c r="L18" s="17">
        <f>K18-N18</f>
        <v>-703</v>
      </c>
      <c r="M18" s="18">
        <f>L18/N18</f>
        <v>-0.18602804974861073</v>
      </c>
      <c r="N18" s="1">
        <v>3779</v>
      </c>
      <c r="O18" s="17">
        <f>N18-Q18</f>
        <v>877</v>
      </c>
      <c r="P18" s="18">
        <f>O18/Q18</f>
        <v>0.3022053756030324</v>
      </c>
      <c r="Q18" s="26">
        <v>2902</v>
      </c>
      <c r="R18" s="37">
        <f>Q18-T18</f>
        <v>346</v>
      </c>
      <c r="S18" s="25">
        <f>R18/T18</f>
        <v>0.13536776212832552</v>
      </c>
      <c r="T18" s="26">
        <v>2556</v>
      </c>
    </row>
    <row r="19" spans="1:20" ht="12">
      <c r="A19" s="1" t="s">
        <v>7</v>
      </c>
      <c r="B19" s="17">
        <v>2462</v>
      </c>
      <c r="C19" s="17">
        <f>B19-E19</f>
        <v>-166</v>
      </c>
      <c r="D19" s="18">
        <v>-0.0632</v>
      </c>
      <c r="E19" s="1">
        <v>2628</v>
      </c>
      <c r="F19" s="17">
        <f>E19-H19</f>
        <v>61</v>
      </c>
      <c r="G19" s="18">
        <f>F19/H19</f>
        <v>0.023763147643163226</v>
      </c>
      <c r="H19" s="1">
        <v>2567</v>
      </c>
      <c r="I19" s="17">
        <f>H19-K19</f>
        <v>-30</v>
      </c>
      <c r="J19" s="18">
        <f>I19/K19</f>
        <v>-0.011551790527531768</v>
      </c>
      <c r="K19" s="1">
        <v>2597</v>
      </c>
      <c r="L19" s="17">
        <f>K19-N19</f>
        <v>-110</v>
      </c>
      <c r="M19" s="18">
        <f>L19/N19</f>
        <v>-0.04063538973032878</v>
      </c>
      <c r="N19" s="1">
        <v>2707</v>
      </c>
      <c r="O19" s="17">
        <f>N19-Q19</f>
        <v>366</v>
      </c>
      <c r="P19" s="18">
        <f>O19/Q19</f>
        <v>0.15634344297308841</v>
      </c>
      <c r="Q19" s="26">
        <v>2341</v>
      </c>
      <c r="R19" s="37">
        <f>Q19-T19</f>
        <v>174</v>
      </c>
      <c r="S19" s="25">
        <f>R19/T19</f>
        <v>0.08029533917858792</v>
      </c>
      <c r="T19" s="26">
        <v>2167</v>
      </c>
    </row>
    <row r="20" spans="1:20" ht="12">
      <c r="A20" s="1" t="s">
        <v>8</v>
      </c>
      <c r="B20" s="17">
        <v>7892</v>
      </c>
      <c r="C20" s="17">
        <f>B20-E20</f>
        <v>-475</v>
      </c>
      <c r="D20" s="18">
        <v>-0.057</v>
      </c>
      <c r="E20" s="1">
        <v>8367</v>
      </c>
      <c r="F20" s="17">
        <f>E20-H20</f>
        <v>-381</v>
      </c>
      <c r="G20" s="18">
        <f>F20/H20</f>
        <v>-0.04355281207133059</v>
      </c>
      <c r="H20" s="1">
        <v>8748</v>
      </c>
      <c r="I20" s="17">
        <f>H20-K20</f>
        <v>397</v>
      </c>
      <c r="J20" s="18">
        <f>I20/K20</f>
        <v>0.04753921686025626</v>
      </c>
      <c r="K20" s="1">
        <v>8351</v>
      </c>
      <c r="L20" s="17">
        <f>K20-N20</f>
        <v>-1004</v>
      </c>
      <c r="M20" s="18">
        <f>L20/N20</f>
        <v>-0.10732228754676644</v>
      </c>
      <c r="N20" s="1">
        <v>9355</v>
      </c>
      <c r="O20" s="17">
        <f>N20-Q20</f>
        <v>1180</v>
      </c>
      <c r="P20" s="18">
        <f>O20/Q20</f>
        <v>0.14434250764525994</v>
      </c>
      <c r="Q20" s="26">
        <v>8175</v>
      </c>
      <c r="R20" s="37">
        <f>Q20-T20</f>
        <v>920</v>
      </c>
      <c r="S20" s="25">
        <f>R20/T20</f>
        <v>0.1268090971743625</v>
      </c>
      <c r="T20" s="26">
        <v>7255</v>
      </c>
    </row>
    <row r="21" spans="1:20" ht="12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7"/>
      <c r="O21" s="7"/>
      <c r="P21" s="7"/>
      <c r="Q21" s="7"/>
      <c r="R21" s="7"/>
      <c r="S21" s="7"/>
      <c r="T21" s="15"/>
    </row>
    <row r="22" spans="1:20" ht="12.75">
      <c r="A22" s="52" t="s">
        <v>17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7"/>
      <c r="S22" s="7"/>
      <c r="T22" s="15"/>
    </row>
    <row r="23" spans="1:20" ht="12">
      <c r="A23" s="1" t="s">
        <v>6</v>
      </c>
      <c r="B23" s="1">
        <v>63</v>
      </c>
      <c r="C23" s="1">
        <v>-34</v>
      </c>
      <c r="D23" s="19">
        <v>-0.35</v>
      </c>
      <c r="E23" s="1">
        <v>97</v>
      </c>
      <c r="F23" s="17">
        <f>E23-H23</f>
        <v>45</v>
      </c>
      <c r="G23" s="18">
        <f>F23/H23</f>
        <v>0.8653846153846154</v>
      </c>
      <c r="H23" s="1">
        <v>52</v>
      </c>
      <c r="I23" s="17">
        <f>H23-K23</f>
        <v>-63</v>
      </c>
      <c r="J23" s="18">
        <f>I23/K23</f>
        <v>-0.5478260869565217</v>
      </c>
      <c r="K23" s="1">
        <v>115</v>
      </c>
      <c r="L23" s="17">
        <f>K23-N23</f>
        <v>9</v>
      </c>
      <c r="M23" s="18">
        <f>L23/N23</f>
        <v>0.08490566037735849</v>
      </c>
      <c r="N23" s="39">
        <v>106</v>
      </c>
      <c r="O23" s="39">
        <f>N23-Q23</f>
        <v>9</v>
      </c>
      <c r="P23" s="41">
        <f>O23/Q23</f>
        <v>0.09278350515463918</v>
      </c>
      <c r="Q23" s="28">
        <v>97</v>
      </c>
      <c r="R23" s="36">
        <f>Q23-T23</f>
        <v>-8</v>
      </c>
      <c r="S23" s="29">
        <f>R23/T23</f>
        <v>-0.0761904761904762</v>
      </c>
      <c r="T23" s="28">
        <v>105</v>
      </c>
    </row>
    <row r="24" spans="1:20" ht="12">
      <c r="A24" s="1" t="s">
        <v>7</v>
      </c>
      <c r="B24" s="1">
        <v>47</v>
      </c>
      <c r="C24" s="1">
        <v>-9</v>
      </c>
      <c r="D24" s="19">
        <v>-0.16</v>
      </c>
      <c r="E24" s="1">
        <v>56</v>
      </c>
      <c r="F24" s="17">
        <f>E24-H24</f>
        <v>-54</v>
      </c>
      <c r="G24" s="18">
        <f>F24/H24</f>
        <v>-0.4909090909090909</v>
      </c>
      <c r="H24" s="1">
        <v>110</v>
      </c>
      <c r="I24" s="17">
        <f>H24-K24</f>
        <v>31</v>
      </c>
      <c r="J24" s="18">
        <f>I24/K24</f>
        <v>0.3924050632911392</v>
      </c>
      <c r="K24" s="1">
        <v>79</v>
      </c>
      <c r="L24" s="17">
        <f>K24-N24</f>
        <v>0</v>
      </c>
      <c r="M24" s="18">
        <f>L24/N24</f>
        <v>0</v>
      </c>
      <c r="N24" s="39">
        <v>79</v>
      </c>
      <c r="O24" s="39">
        <f>N24-Q24</f>
        <v>-6</v>
      </c>
      <c r="P24" s="41">
        <f>O24/Q24</f>
        <v>-0.07058823529411765</v>
      </c>
      <c r="Q24" s="28">
        <v>85</v>
      </c>
      <c r="R24" s="36">
        <f>Q24-T24</f>
        <v>0</v>
      </c>
      <c r="S24" s="29">
        <f>R24/T24</f>
        <v>0</v>
      </c>
      <c r="T24" s="28">
        <v>85</v>
      </c>
    </row>
    <row r="25" spans="1:20" ht="12">
      <c r="A25" s="1" t="s">
        <v>8</v>
      </c>
      <c r="B25" s="1">
        <v>157</v>
      </c>
      <c r="C25" s="1">
        <v>-14</v>
      </c>
      <c r="D25" s="18">
        <v>-0.0819</v>
      </c>
      <c r="E25" s="1">
        <v>171</v>
      </c>
      <c r="F25" s="17">
        <f>E25-H25</f>
        <v>-37</v>
      </c>
      <c r="G25" s="18">
        <f>F25/H25</f>
        <v>-0.1778846153846154</v>
      </c>
      <c r="H25" s="1">
        <v>208</v>
      </c>
      <c r="I25" s="17">
        <f>H25-K25</f>
        <v>-33</v>
      </c>
      <c r="J25" s="18">
        <f>I25/K25</f>
        <v>-0.13692946058091288</v>
      </c>
      <c r="K25" s="1">
        <v>241</v>
      </c>
      <c r="L25" s="17">
        <f>K25-N25</f>
        <v>-14</v>
      </c>
      <c r="M25" s="18">
        <f>L25/N25</f>
        <v>-0.054901960784313725</v>
      </c>
      <c r="N25" s="1">
        <v>255</v>
      </c>
      <c r="O25" s="39">
        <f>N25-Q25</f>
        <v>3</v>
      </c>
      <c r="P25" s="41">
        <f>O25/Q25</f>
        <v>0.011904761904761904</v>
      </c>
      <c r="Q25" s="30">
        <v>252</v>
      </c>
      <c r="R25" s="36">
        <f>Q25-T25</f>
        <v>-11</v>
      </c>
      <c r="S25" s="29">
        <f>R25/T25</f>
        <v>-0.04182509505703422</v>
      </c>
      <c r="T25" s="30">
        <v>263</v>
      </c>
    </row>
    <row r="26" spans="1:20" ht="12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7"/>
      <c r="O26" s="7"/>
      <c r="P26" s="7"/>
      <c r="Q26" s="7"/>
      <c r="R26" s="7"/>
      <c r="S26" s="7"/>
      <c r="T26" s="15"/>
    </row>
    <row r="27" spans="1:20" ht="12.75">
      <c r="A27" s="52" t="s">
        <v>18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7"/>
      <c r="S27" s="7"/>
      <c r="T27" s="15"/>
    </row>
    <row r="28" spans="1:20" ht="12">
      <c r="A28" s="1" t="s">
        <v>6</v>
      </c>
      <c r="B28" s="1">
        <v>260</v>
      </c>
      <c r="C28" s="1">
        <v>-13</v>
      </c>
      <c r="D28" s="18">
        <v>-0.0476</v>
      </c>
      <c r="E28" s="1">
        <v>273</v>
      </c>
      <c r="F28" s="17">
        <f>E28-H28</f>
        <v>-25</v>
      </c>
      <c r="G28" s="18">
        <f>F28/H28</f>
        <v>-0.08389261744966443</v>
      </c>
      <c r="H28" s="1">
        <v>298</v>
      </c>
      <c r="I28" s="17">
        <f>H28-K28</f>
        <v>-1</v>
      </c>
      <c r="J28" s="18">
        <f>I28/K28</f>
        <v>-0.0033444816053511705</v>
      </c>
      <c r="K28" s="1">
        <v>299</v>
      </c>
      <c r="L28" s="17">
        <f>K28-N28</f>
        <v>-14</v>
      </c>
      <c r="M28" s="18">
        <f>L28/N28</f>
        <v>-0.04472843450479233</v>
      </c>
      <c r="N28" s="1">
        <v>313</v>
      </c>
      <c r="O28" s="1">
        <f>N28-Q28</f>
        <v>19</v>
      </c>
      <c r="P28" s="18">
        <f>O28/Q28</f>
        <v>0.06462585034013606</v>
      </c>
      <c r="Q28" s="6">
        <v>294</v>
      </c>
      <c r="R28" s="37">
        <f>Q28-T28</f>
        <v>15</v>
      </c>
      <c r="S28" s="25">
        <f>R28/T28</f>
        <v>0.053763440860215055</v>
      </c>
      <c r="T28" s="6">
        <v>279</v>
      </c>
    </row>
    <row r="29" spans="1:20" ht="12">
      <c r="A29" s="1" t="s">
        <v>7</v>
      </c>
      <c r="B29" s="1">
        <v>219</v>
      </c>
      <c r="C29" s="1">
        <v>-48</v>
      </c>
      <c r="D29" s="19">
        <v>-0.18</v>
      </c>
      <c r="E29" s="1">
        <v>267</v>
      </c>
      <c r="F29" s="17">
        <f>E29-H29</f>
        <v>28</v>
      </c>
      <c r="G29" s="18">
        <f>F29/H29</f>
        <v>0.11715481171548117</v>
      </c>
      <c r="H29" s="1">
        <v>239</v>
      </c>
      <c r="I29" s="17">
        <f>H29-K29</f>
        <v>-54</v>
      </c>
      <c r="J29" s="18">
        <f>I29/K29</f>
        <v>-0.18430034129692832</v>
      </c>
      <c r="K29" s="1">
        <v>293</v>
      </c>
      <c r="L29" s="17">
        <f>K29-N29</f>
        <v>17</v>
      </c>
      <c r="M29" s="18">
        <f>L29/N29</f>
        <v>0.06159420289855073</v>
      </c>
      <c r="N29" s="1">
        <v>276</v>
      </c>
      <c r="O29" s="1">
        <f>N29-Q29</f>
        <v>9</v>
      </c>
      <c r="P29" s="18">
        <f>O29/Q29</f>
        <v>0.033707865168539325</v>
      </c>
      <c r="Q29" s="6">
        <v>267</v>
      </c>
      <c r="R29" s="37">
        <f>Q29-T29</f>
        <v>-20</v>
      </c>
      <c r="S29" s="25">
        <f>R29/T29</f>
        <v>-0.06968641114982578</v>
      </c>
      <c r="T29" s="6">
        <v>287</v>
      </c>
    </row>
    <row r="30" spans="1:20" ht="12">
      <c r="A30" s="1" t="s">
        <v>8</v>
      </c>
      <c r="B30" s="1">
        <v>374</v>
      </c>
      <c r="C30" s="1">
        <v>-77</v>
      </c>
      <c r="D30" s="19">
        <v>-0.17</v>
      </c>
      <c r="E30" s="1">
        <v>451</v>
      </c>
      <c r="F30" s="17">
        <f>E30-H30</f>
        <v>69</v>
      </c>
      <c r="G30" s="18">
        <f>F30/H30</f>
        <v>0.1806282722513089</v>
      </c>
      <c r="H30" s="1">
        <v>382</v>
      </c>
      <c r="I30" s="17">
        <f>H30-K30</f>
        <v>-28</v>
      </c>
      <c r="J30" s="18">
        <f>I30/K30</f>
        <v>-0.06829268292682927</v>
      </c>
      <c r="K30" s="1">
        <v>410</v>
      </c>
      <c r="L30" s="17">
        <f>K30-N30</f>
        <v>-20</v>
      </c>
      <c r="M30" s="18">
        <f>L30/N30</f>
        <v>-0.046511627906976744</v>
      </c>
      <c r="N30" s="1">
        <v>430</v>
      </c>
      <c r="O30" s="1">
        <f>N30-Q30</f>
        <v>-175</v>
      </c>
      <c r="P30" s="18">
        <f>O30/Q30</f>
        <v>-0.2892561983471074</v>
      </c>
      <c r="Q30" s="6">
        <v>605</v>
      </c>
      <c r="R30" s="37">
        <f>Q30-T30</f>
        <v>18</v>
      </c>
      <c r="S30" s="25">
        <f>R30/T30</f>
        <v>0.030664395229982964</v>
      </c>
      <c r="T30" s="6">
        <v>587</v>
      </c>
    </row>
    <row r="31" spans="1:20" ht="12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7"/>
      <c r="O31" s="7"/>
      <c r="P31" s="7"/>
      <c r="Q31" s="7"/>
      <c r="R31" s="7"/>
      <c r="S31" s="7"/>
      <c r="T31" s="15"/>
    </row>
    <row r="32" spans="1:20" s="10" customFormat="1" ht="12.75">
      <c r="A32" s="70" t="s">
        <v>19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"/>
      <c r="S32" s="7"/>
      <c r="T32" s="7"/>
    </row>
    <row r="33" spans="1:20" ht="12">
      <c r="A33" s="1" t="s">
        <v>6</v>
      </c>
      <c r="B33" s="17">
        <f>B28+B23+B18+B13</f>
        <v>4937</v>
      </c>
      <c r="C33" s="1">
        <v>-371</v>
      </c>
      <c r="D33" s="18">
        <v>-0.0699</v>
      </c>
      <c r="E33" s="1">
        <v>5308</v>
      </c>
      <c r="F33" s="17">
        <f>E33-H33</f>
        <v>-283</v>
      </c>
      <c r="G33" s="18">
        <f>F33/H33</f>
        <v>-0.05061706313718476</v>
      </c>
      <c r="H33" s="1">
        <v>5591</v>
      </c>
      <c r="I33" s="17">
        <f>H33-K33</f>
        <v>-93</v>
      </c>
      <c r="J33" s="18">
        <f>I33/K33</f>
        <v>-0.016361717100633357</v>
      </c>
      <c r="K33" s="1">
        <v>5684</v>
      </c>
      <c r="L33" s="17">
        <f>K33-N33</f>
        <v>-173</v>
      </c>
      <c r="M33" s="18">
        <f>L33/N33</f>
        <v>-0.02953730578794605</v>
      </c>
      <c r="N33" s="1">
        <v>5857</v>
      </c>
      <c r="O33" s="17">
        <f>N33-Q33</f>
        <v>-261</v>
      </c>
      <c r="P33" s="18">
        <f>O33/Q33</f>
        <v>-0.042661000326904217</v>
      </c>
      <c r="Q33" s="26">
        <f>Q8+Q13+Q18+Q23+Q28</f>
        <v>6118</v>
      </c>
      <c r="R33" s="37">
        <f>Q33-T33</f>
        <v>1843</v>
      </c>
      <c r="S33" s="25">
        <f>R33/T33</f>
        <v>0.4311111111111111</v>
      </c>
      <c r="T33" s="26">
        <v>4275</v>
      </c>
    </row>
    <row r="34" spans="1:20" ht="12">
      <c r="A34" s="1" t="s">
        <v>7</v>
      </c>
      <c r="B34" s="17">
        <f>B29+B24+B19+B14</f>
        <v>3943</v>
      </c>
      <c r="C34" s="1">
        <f>--439</f>
        <v>439</v>
      </c>
      <c r="D34" s="19">
        <v>-0.1</v>
      </c>
      <c r="E34" s="1">
        <v>4382</v>
      </c>
      <c r="F34" s="17">
        <f>E34-H34</f>
        <v>120</v>
      </c>
      <c r="G34" s="18">
        <f>F34/H34</f>
        <v>0.028155795401220086</v>
      </c>
      <c r="H34" s="1">
        <v>4262</v>
      </c>
      <c r="I34" s="17">
        <f>H34-K34</f>
        <v>-101</v>
      </c>
      <c r="J34" s="18">
        <f>I34/K34</f>
        <v>-0.023149209259683706</v>
      </c>
      <c r="K34" s="1">
        <v>4363</v>
      </c>
      <c r="L34" s="17">
        <f>K34-N34</f>
        <v>38</v>
      </c>
      <c r="M34" s="18">
        <f>L34/N34</f>
        <v>0.008786127167630059</v>
      </c>
      <c r="N34" s="1">
        <v>4325</v>
      </c>
      <c r="O34" s="17">
        <f>N34-Q34</f>
        <v>-307</v>
      </c>
      <c r="P34" s="18">
        <f>O34/Q34</f>
        <v>-0.06627806563039723</v>
      </c>
      <c r="Q34" s="26">
        <f>Q9+Q14+Q19+Q24+Q29</f>
        <v>4632</v>
      </c>
      <c r="R34" s="37">
        <f>Q34-T34</f>
        <v>1128</v>
      </c>
      <c r="S34" s="25">
        <f>R34/T34</f>
        <v>0.3219178082191781</v>
      </c>
      <c r="T34" s="26">
        <v>3504</v>
      </c>
    </row>
    <row r="35" spans="1:20" ht="12">
      <c r="A35" s="1" t="s">
        <v>8</v>
      </c>
      <c r="B35" s="17">
        <f>B30+B25+B20+B15</f>
        <v>11520</v>
      </c>
      <c r="C35" s="17">
        <v>-1566</v>
      </c>
      <c r="D35" s="18">
        <v>-0.1197</v>
      </c>
      <c r="E35" s="17">
        <v>13086</v>
      </c>
      <c r="F35" s="17">
        <f>E35-H35</f>
        <v>68</v>
      </c>
      <c r="G35" s="18">
        <f>F35/H35</f>
        <v>0.005223536641573206</v>
      </c>
      <c r="H35" s="17">
        <v>13018</v>
      </c>
      <c r="I35" s="17">
        <f>H35-K35</f>
        <v>324</v>
      </c>
      <c r="J35" s="18">
        <f>I35/K35</f>
        <v>0.02552386954466677</v>
      </c>
      <c r="K35" s="17">
        <v>12694</v>
      </c>
      <c r="L35" s="17">
        <f>K35-N35</f>
        <v>-756</v>
      </c>
      <c r="M35" s="18">
        <f>L35/N35</f>
        <v>-0.05620817843866171</v>
      </c>
      <c r="N35" s="1">
        <v>13450</v>
      </c>
      <c r="O35" s="17">
        <f>N35-Q35</f>
        <v>-741</v>
      </c>
      <c r="P35" s="18">
        <f>O35/Q35</f>
        <v>-0.052216193361989995</v>
      </c>
      <c r="Q35" s="26">
        <f>Q10+Q15+Q20+Q25+Q30</f>
        <v>14191</v>
      </c>
      <c r="R35" s="37">
        <f>Q35-T35</f>
        <v>3613</v>
      </c>
      <c r="S35" s="25">
        <f>R35/T35</f>
        <v>0.34155795046322557</v>
      </c>
      <c r="T35" s="26">
        <v>10578</v>
      </c>
    </row>
  </sheetData>
  <sheetProtection/>
  <mergeCells count="13">
    <mergeCell ref="A32:Q32"/>
    <mergeCell ref="A7:Q7"/>
    <mergeCell ref="A11:Q11"/>
    <mergeCell ref="A12:Q12"/>
    <mergeCell ref="A17:Q17"/>
    <mergeCell ref="A22:Q22"/>
    <mergeCell ref="A27:Q27"/>
    <mergeCell ref="B5:D5"/>
    <mergeCell ref="E5:G5"/>
    <mergeCell ref="H5:J5"/>
    <mergeCell ref="K5:M5"/>
    <mergeCell ref="N5:P5"/>
    <mergeCell ref="Q5:S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18.140625" style="0" customWidth="1"/>
    <col min="2" max="3" width="14.421875" style="0" customWidth="1"/>
    <col min="4" max="5" width="14.57421875" style="0" customWidth="1"/>
  </cols>
  <sheetData>
    <row r="1" spans="1:7" ht="12">
      <c r="A1" s="72" t="s">
        <v>1</v>
      </c>
      <c r="B1" s="72"/>
      <c r="C1" s="72"/>
      <c r="D1" s="72"/>
      <c r="E1" s="72"/>
      <c r="F1" s="72"/>
      <c r="G1" s="72"/>
    </row>
    <row r="2" spans="1:7" ht="12">
      <c r="A2" s="72"/>
      <c r="B2" s="72"/>
      <c r="C2" s="72"/>
      <c r="D2" s="72"/>
      <c r="E2" s="72"/>
      <c r="F2" s="72"/>
      <c r="G2" s="72"/>
    </row>
    <row r="4" spans="1:8" ht="12.75">
      <c r="A4" t="s">
        <v>0</v>
      </c>
      <c r="B4" s="5">
        <v>2023</v>
      </c>
      <c r="C4" s="5"/>
      <c r="E4" s="5">
        <v>2018</v>
      </c>
      <c r="H4" s="23" t="s">
        <v>0</v>
      </c>
    </row>
    <row r="5" spans="1:5" ht="12.75">
      <c r="A5" s="5" t="s">
        <v>2</v>
      </c>
      <c r="B5" s="48" t="s">
        <v>3</v>
      </c>
      <c r="C5" s="48" t="s">
        <v>4</v>
      </c>
      <c r="D5" s="48" t="s">
        <v>5</v>
      </c>
      <c r="E5" s="4" t="s">
        <v>3</v>
      </c>
    </row>
    <row r="6" spans="1:5" ht="12.75" customHeight="1">
      <c r="A6" s="73" t="s">
        <v>24</v>
      </c>
      <c r="B6" s="73"/>
      <c r="C6" s="73"/>
      <c r="D6" s="73"/>
      <c r="E6" s="73"/>
    </row>
    <row r="7" spans="1:8" ht="12.75">
      <c r="A7" s="20" t="s">
        <v>6</v>
      </c>
      <c r="B7" s="15">
        <v>842</v>
      </c>
      <c r="C7" s="84">
        <v>-119</v>
      </c>
      <c r="D7" s="85">
        <v>-0.1238</v>
      </c>
      <c r="E7" s="84">
        <v>961</v>
      </c>
      <c r="G7" s="11"/>
      <c r="H7" s="2"/>
    </row>
    <row r="8" spans="1:7" ht="12.75">
      <c r="A8" s="20" t="s">
        <v>7</v>
      </c>
      <c r="B8" s="15">
        <v>636</v>
      </c>
      <c r="C8" s="84">
        <v>20</v>
      </c>
      <c r="D8" s="85">
        <v>0.0325</v>
      </c>
      <c r="E8" s="84">
        <v>616</v>
      </c>
      <c r="G8" s="11"/>
    </row>
    <row r="9" spans="1:8" ht="12.75">
      <c r="A9" s="20" t="s">
        <v>8</v>
      </c>
      <c r="B9" s="86">
        <v>1033</v>
      </c>
      <c r="C9" s="84">
        <v>-298</v>
      </c>
      <c r="D9" s="85">
        <v>-0.22389</v>
      </c>
      <c r="E9" s="84">
        <v>1331</v>
      </c>
      <c r="G9" s="11"/>
      <c r="H9" s="2"/>
    </row>
    <row r="10" spans="1:5" ht="12.75">
      <c r="A10" s="20"/>
      <c r="B10" s="20"/>
      <c r="C10" s="20"/>
      <c r="D10" s="87"/>
      <c r="E10" s="15"/>
    </row>
    <row r="11" spans="1:5" ht="12.75">
      <c r="A11" s="61" t="s">
        <v>9</v>
      </c>
      <c r="B11" s="61"/>
      <c r="C11" s="61"/>
      <c r="D11" s="61"/>
      <c r="E11" s="61"/>
    </row>
    <row r="12" spans="1:8" ht="12.75">
      <c r="A12" s="20" t="s">
        <v>6</v>
      </c>
      <c r="B12" s="86">
        <v>1754</v>
      </c>
      <c r="C12" s="88">
        <v>-110</v>
      </c>
      <c r="D12" s="85">
        <v>0.059</v>
      </c>
      <c r="E12" s="88">
        <v>1864</v>
      </c>
      <c r="G12" s="11"/>
      <c r="H12" s="2"/>
    </row>
    <row r="13" spans="1:8" ht="12.75">
      <c r="A13" s="20" t="s">
        <v>7</v>
      </c>
      <c r="B13" s="86">
        <v>1215</v>
      </c>
      <c r="C13" s="88">
        <v>-108</v>
      </c>
      <c r="D13" s="85">
        <v>0.0816</v>
      </c>
      <c r="E13" s="88">
        <v>1323</v>
      </c>
      <c r="G13" s="11"/>
      <c r="H13" s="2"/>
    </row>
    <row r="14" spans="1:8" ht="12.75">
      <c r="A14" s="20" t="s">
        <v>8</v>
      </c>
      <c r="B14" s="86">
        <v>3097</v>
      </c>
      <c r="C14" s="88">
        <v>-731</v>
      </c>
      <c r="D14" s="85">
        <v>-0.19</v>
      </c>
      <c r="E14" s="88">
        <v>3828</v>
      </c>
      <c r="G14" s="11"/>
      <c r="H14" s="2"/>
    </row>
    <row r="15" spans="1:5" ht="12.75">
      <c r="A15" s="20"/>
      <c r="B15" s="20"/>
      <c r="C15" s="20"/>
      <c r="D15" s="87"/>
      <c r="E15" s="15"/>
    </row>
    <row r="16" spans="1:5" ht="12.75">
      <c r="A16" s="61" t="s">
        <v>10</v>
      </c>
      <c r="B16" s="61"/>
      <c r="C16" s="61"/>
      <c r="D16" s="61"/>
      <c r="E16" s="61"/>
    </row>
    <row r="17" spans="1:8" ht="12.75">
      <c r="A17" s="20" t="s">
        <v>6</v>
      </c>
      <c r="B17" s="86">
        <v>2860</v>
      </c>
      <c r="C17" s="88">
        <v>34</v>
      </c>
      <c r="D17" s="85">
        <v>0.012</v>
      </c>
      <c r="E17" s="88">
        <v>2826</v>
      </c>
      <c r="G17" s="11"/>
      <c r="H17" s="2"/>
    </row>
    <row r="18" spans="1:8" ht="12.75">
      <c r="A18" s="20" t="s">
        <v>7</v>
      </c>
      <c r="B18" s="86">
        <v>2462</v>
      </c>
      <c r="C18" s="88">
        <v>186</v>
      </c>
      <c r="D18" s="85">
        <v>0.0817</v>
      </c>
      <c r="E18" s="88">
        <v>2276</v>
      </c>
      <c r="G18" s="11"/>
      <c r="H18" s="2"/>
    </row>
    <row r="19" spans="1:8" ht="12.75">
      <c r="A19" s="20" t="s">
        <v>8</v>
      </c>
      <c r="B19" s="86">
        <v>7892</v>
      </c>
      <c r="C19" s="88">
        <v>-138</v>
      </c>
      <c r="D19" s="85">
        <v>-0.0171</v>
      </c>
      <c r="E19" s="88">
        <v>8030</v>
      </c>
      <c r="G19" s="11"/>
      <c r="H19" s="2"/>
    </row>
    <row r="20" spans="1:5" ht="12.75">
      <c r="A20" s="20"/>
      <c r="B20" s="20"/>
      <c r="C20" s="20"/>
      <c r="D20" s="87"/>
      <c r="E20" s="15"/>
    </row>
    <row r="21" spans="1:5" ht="12.75">
      <c r="A21" s="89" t="s">
        <v>11</v>
      </c>
      <c r="B21" s="89"/>
      <c r="C21" s="89"/>
      <c r="D21" s="89"/>
      <c r="E21" s="89"/>
    </row>
    <row r="22" spans="1:7" ht="12.75">
      <c r="A22" s="20" t="s">
        <v>6</v>
      </c>
      <c r="B22" s="15">
        <v>63</v>
      </c>
      <c r="C22" s="88">
        <v>-34</v>
      </c>
      <c r="D22" s="85">
        <v>0.35</v>
      </c>
      <c r="E22" s="88">
        <v>97</v>
      </c>
      <c r="G22" s="11"/>
    </row>
    <row r="23" spans="1:7" ht="12.75">
      <c r="A23" s="20" t="s">
        <v>7</v>
      </c>
      <c r="B23" s="15">
        <v>47</v>
      </c>
      <c r="C23" s="88">
        <v>-38</v>
      </c>
      <c r="D23" s="85">
        <v>0.447</v>
      </c>
      <c r="E23" s="88">
        <v>85</v>
      </c>
      <c r="G23" s="11"/>
    </row>
    <row r="24" spans="1:7" ht="12.75">
      <c r="A24" s="20" t="s">
        <v>8</v>
      </c>
      <c r="B24" s="15">
        <v>157</v>
      </c>
      <c r="C24" s="88">
        <v>-95</v>
      </c>
      <c r="D24" s="85">
        <v>0.3769</v>
      </c>
      <c r="E24" s="88">
        <v>252</v>
      </c>
      <c r="G24" s="11"/>
    </row>
    <row r="25" spans="1:5" ht="12.75">
      <c r="A25" s="20"/>
      <c r="B25" s="20"/>
      <c r="C25" s="20"/>
      <c r="D25" s="87"/>
      <c r="E25" s="15"/>
    </row>
    <row r="26" spans="1:5" ht="12.75">
      <c r="A26" s="61" t="s">
        <v>12</v>
      </c>
      <c r="B26" s="61"/>
      <c r="C26" s="61"/>
      <c r="D26" s="61"/>
      <c r="E26" s="61"/>
    </row>
    <row r="27" spans="1:7" ht="12.75">
      <c r="A27" s="20" t="s">
        <v>6</v>
      </c>
      <c r="B27" s="15">
        <v>260</v>
      </c>
      <c r="C27" s="88">
        <v>-34</v>
      </c>
      <c r="D27" s="85">
        <v>0.1156</v>
      </c>
      <c r="E27" s="88">
        <v>294</v>
      </c>
      <c r="G27" s="11"/>
    </row>
    <row r="28" spans="1:7" ht="12.75">
      <c r="A28" s="20" t="s">
        <v>7</v>
      </c>
      <c r="B28" s="15">
        <v>219</v>
      </c>
      <c r="C28" s="90">
        <v>-48</v>
      </c>
      <c r="D28" s="85">
        <v>0.1797</v>
      </c>
      <c r="E28" s="88">
        <v>267</v>
      </c>
      <c r="G28" s="11"/>
    </row>
    <row r="29" spans="1:7" ht="12.75">
      <c r="A29" s="20" t="s">
        <v>8</v>
      </c>
      <c r="B29" s="15">
        <v>374</v>
      </c>
      <c r="C29" s="88">
        <v>-231</v>
      </c>
      <c r="D29" s="85">
        <v>0.3818</v>
      </c>
      <c r="E29" s="88">
        <v>605</v>
      </c>
      <c r="G29" s="11"/>
    </row>
    <row r="30" spans="1:5" ht="12.75">
      <c r="A30" s="20"/>
      <c r="B30" s="20"/>
      <c r="C30" s="20"/>
      <c r="D30" s="87"/>
      <c r="E30" s="15"/>
    </row>
    <row r="31" spans="1:5" ht="12.75">
      <c r="A31" s="61" t="s">
        <v>23</v>
      </c>
      <c r="B31" s="61"/>
      <c r="C31" s="61"/>
      <c r="D31" s="61"/>
      <c r="E31" s="61"/>
    </row>
    <row r="32" spans="1:8" ht="12.75">
      <c r="A32" s="20" t="s">
        <v>6</v>
      </c>
      <c r="B32" s="86">
        <f>B27+B22+B17+B12</f>
        <v>4937</v>
      </c>
      <c r="C32" s="88">
        <v>-144</v>
      </c>
      <c r="D32" s="85">
        <v>0.0283</v>
      </c>
      <c r="E32" s="88">
        <v>5081</v>
      </c>
      <c r="G32" s="11"/>
      <c r="H32" s="2"/>
    </row>
    <row r="33" spans="1:8" ht="12.75">
      <c r="A33" s="20" t="s">
        <v>7</v>
      </c>
      <c r="B33" s="86">
        <f>B28+B23+B18+B13</f>
        <v>3943</v>
      </c>
      <c r="C33" s="88">
        <v>-8</v>
      </c>
      <c r="D33" s="85">
        <v>0.002</v>
      </c>
      <c r="E33" s="88">
        <v>3951</v>
      </c>
      <c r="G33" s="49"/>
      <c r="H33" s="2"/>
    </row>
    <row r="34" spans="1:8" ht="12.75">
      <c r="A34" s="20" t="s">
        <v>8</v>
      </c>
      <c r="B34" s="86">
        <f>B29+B24+B19+B14</f>
        <v>11520</v>
      </c>
      <c r="C34" s="88">
        <v>-1195</v>
      </c>
      <c r="D34" s="85">
        <v>0.094</v>
      </c>
      <c r="E34" s="88">
        <v>12715</v>
      </c>
      <c r="G34" s="11"/>
      <c r="H34" s="2"/>
    </row>
    <row r="36" ht="12">
      <c r="A36" t="s">
        <v>13</v>
      </c>
    </row>
  </sheetData>
  <sheetProtection/>
  <mergeCells count="7">
    <mergeCell ref="A31:E31"/>
    <mergeCell ref="A1:G2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view="pageLayout" workbookViewId="0" topLeftCell="A1">
      <selection activeCell="A6" sqref="A6:E6"/>
    </sheetView>
  </sheetViews>
  <sheetFormatPr defaultColWidth="8.8515625" defaultRowHeight="12.75"/>
  <cols>
    <col min="1" max="1" width="20.421875" style="0" customWidth="1"/>
    <col min="2" max="2" width="11.7109375" style="0" customWidth="1"/>
  </cols>
  <sheetData>
    <row r="1" spans="1:7" ht="12">
      <c r="A1" s="72" t="s">
        <v>1</v>
      </c>
      <c r="B1" s="72"/>
      <c r="C1" s="72"/>
      <c r="D1" s="72"/>
      <c r="E1" s="72"/>
      <c r="F1" s="72"/>
      <c r="G1" s="72"/>
    </row>
    <row r="2" spans="1:7" ht="12">
      <c r="A2" s="72"/>
      <c r="B2" s="72"/>
      <c r="C2" s="72"/>
      <c r="D2" s="72"/>
      <c r="E2" s="72"/>
      <c r="F2" s="72"/>
      <c r="G2" s="72"/>
    </row>
    <row r="4" spans="1:8" ht="12.75">
      <c r="A4" t="s">
        <v>0</v>
      </c>
      <c r="B4" s="5">
        <v>2021</v>
      </c>
      <c r="C4" s="5"/>
      <c r="E4" s="5">
        <v>2017</v>
      </c>
      <c r="H4" s="23" t="s">
        <v>0</v>
      </c>
    </row>
    <row r="5" spans="1:5" ht="12.75">
      <c r="A5" s="5" t="s">
        <v>2</v>
      </c>
      <c r="B5" s="27" t="s">
        <v>3</v>
      </c>
      <c r="C5" s="27" t="s">
        <v>4</v>
      </c>
      <c r="D5" s="27" t="s">
        <v>5</v>
      </c>
      <c r="E5" t="s">
        <v>3</v>
      </c>
    </row>
    <row r="6" spans="1:5" ht="25.5" customHeight="1">
      <c r="A6" s="73" t="s">
        <v>22</v>
      </c>
      <c r="B6" s="73"/>
      <c r="C6" s="73"/>
      <c r="D6" s="73"/>
      <c r="E6" s="73"/>
    </row>
    <row r="7" spans="1:8" ht="12.75">
      <c r="A7" s="5" t="s">
        <v>6</v>
      </c>
      <c r="B7" s="27">
        <v>769</v>
      </c>
      <c r="C7" s="27">
        <f>B7-E7</f>
        <v>-203</v>
      </c>
      <c r="D7" s="33">
        <f>C7/E7</f>
        <v>-0.2088477366255144</v>
      </c>
      <c r="E7" s="27">
        <v>972</v>
      </c>
      <c r="G7" s="11"/>
      <c r="H7" s="2"/>
    </row>
    <row r="8" spans="1:7" ht="12.75">
      <c r="A8" s="5" t="s">
        <v>7</v>
      </c>
      <c r="B8" s="27">
        <v>644</v>
      </c>
      <c r="C8" s="27">
        <f>B8-E8</f>
        <v>-212</v>
      </c>
      <c r="D8" s="33">
        <f>C8/E8</f>
        <v>-0.24766355140186916</v>
      </c>
      <c r="E8" s="27">
        <v>856</v>
      </c>
      <c r="G8" s="11"/>
    </row>
    <row r="9" spans="1:8" ht="12.75">
      <c r="A9" s="5" t="s">
        <v>8</v>
      </c>
      <c r="B9" s="27">
        <v>956</v>
      </c>
      <c r="C9" s="27">
        <f>B9-E9</f>
        <v>-406</v>
      </c>
      <c r="D9" s="33">
        <f>C9/E9</f>
        <v>-0.29809104258443464</v>
      </c>
      <c r="E9" s="27">
        <v>1362</v>
      </c>
      <c r="G9" s="11"/>
      <c r="H9" s="2"/>
    </row>
    <row r="10" spans="1:4" ht="12.75">
      <c r="A10" s="5"/>
      <c r="B10" s="5"/>
      <c r="C10" s="5"/>
      <c r="D10" s="32"/>
    </row>
    <row r="11" spans="1:5" ht="12.75">
      <c r="A11" s="72" t="s">
        <v>9</v>
      </c>
      <c r="B11" s="72"/>
      <c r="C11" s="72"/>
      <c r="D11" s="72"/>
      <c r="E11" s="72"/>
    </row>
    <row r="12" spans="1:8" ht="12.75">
      <c r="A12" s="5" t="s">
        <v>6</v>
      </c>
      <c r="B12" s="40">
        <v>2085</v>
      </c>
      <c r="C12" s="34">
        <v>1008</v>
      </c>
      <c r="D12" s="33">
        <f>C12/E12</f>
        <v>0.9368029739776952</v>
      </c>
      <c r="E12" s="34">
        <v>1076</v>
      </c>
      <c r="G12" s="11"/>
      <c r="H12" s="2"/>
    </row>
    <row r="13" spans="1:8" ht="12.75">
      <c r="A13" s="5" t="s">
        <v>7</v>
      </c>
      <c r="B13" s="40">
        <v>1346</v>
      </c>
      <c r="C13" s="27">
        <v>641</v>
      </c>
      <c r="D13" s="33">
        <f>C13/E13</f>
        <v>0.9092198581560283</v>
      </c>
      <c r="E13" s="34">
        <v>705</v>
      </c>
      <c r="G13" s="11"/>
      <c r="H13" s="2"/>
    </row>
    <row r="14" spans="1:13" ht="12.75">
      <c r="A14" s="5" t="s">
        <v>8</v>
      </c>
      <c r="B14" s="40">
        <v>3683</v>
      </c>
      <c r="C14" s="27">
        <v>1727</v>
      </c>
      <c r="D14" s="33">
        <f>C14/E14</f>
        <v>0.882473173224323</v>
      </c>
      <c r="E14" s="34">
        <v>1957</v>
      </c>
      <c r="G14" s="11"/>
      <c r="H14" s="2"/>
      <c r="K14" s="15"/>
      <c r="L14" s="15"/>
      <c r="M14" s="15"/>
    </row>
    <row r="15" spans="1:13" ht="12.75">
      <c r="A15" s="5"/>
      <c r="B15" s="5"/>
      <c r="C15" s="5"/>
      <c r="D15" s="32"/>
      <c r="K15" s="31"/>
      <c r="L15" s="31"/>
      <c r="M15" s="31"/>
    </row>
    <row r="16" spans="1:13" ht="12.75">
      <c r="A16" s="72" t="s">
        <v>10</v>
      </c>
      <c r="B16" s="72"/>
      <c r="C16" s="72"/>
      <c r="D16" s="72"/>
      <c r="E16" s="72"/>
      <c r="K16" s="15"/>
      <c r="L16" s="15"/>
      <c r="M16" s="15"/>
    </row>
    <row r="17" spans="1:8" ht="12.75">
      <c r="A17" s="5" t="s">
        <v>6</v>
      </c>
      <c r="B17" s="40">
        <v>3157</v>
      </c>
      <c r="C17" s="27">
        <v>601</v>
      </c>
      <c r="D17" s="33">
        <f>C17/E17</f>
        <v>0.23513302034428796</v>
      </c>
      <c r="E17" s="34">
        <v>2556</v>
      </c>
      <c r="G17" s="11"/>
      <c r="H17" s="2"/>
    </row>
    <row r="18" spans="1:8" ht="12.75">
      <c r="A18" s="5" t="s">
        <v>7</v>
      </c>
      <c r="B18" s="40">
        <v>2567</v>
      </c>
      <c r="C18" s="27">
        <v>400</v>
      </c>
      <c r="D18" s="33">
        <f>C18/E18</f>
        <v>0.18458698661744347</v>
      </c>
      <c r="E18" s="34">
        <v>2167</v>
      </c>
      <c r="G18" s="11"/>
      <c r="H18" s="2"/>
    </row>
    <row r="19" spans="1:8" ht="12.75">
      <c r="A19" s="5" t="s">
        <v>8</v>
      </c>
      <c r="B19" s="40">
        <v>8748</v>
      </c>
      <c r="C19" s="27">
        <v>1493</v>
      </c>
      <c r="D19" s="33">
        <f>C19/E19</f>
        <v>0.20578911095796001</v>
      </c>
      <c r="E19" s="34">
        <v>7255</v>
      </c>
      <c r="G19" s="11"/>
      <c r="H19" s="2"/>
    </row>
    <row r="20" spans="1:4" ht="12.75">
      <c r="A20" s="5"/>
      <c r="B20" s="5"/>
      <c r="C20" s="5"/>
      <c r="D20" s="32"/>
    </row>
    <row r="21" spans="1:5" ht="25.5" customHeight="1">
      <c r="A21" s="73" t="s">
        <v>11</v>
      </c>
      <c r="B21" s="73"/>
      <c r="C21" s="73"/>
      <c r="D21" s="73"/>
      <c r="E21" s="73"/>
    </row>
    <row r="22" spans="1:7" ht="12.75">
      <c r="A22" s="5" t="s">
        <v>6</v>
      </c>
      <c r="B22" s="40">
        <v>52</v>
      </c>
      <c r="C22" s="40">
        <v>-53</v>
      </c>
      <c r="D22" s="33">
        <f>C22/E22</f>
        <v>-0.5047619047619047</v>
      </c>
      <c r="E22" s="34">
        <v>105</v>
      </c>
      <c r="G22" s="11"/>
    </row>
    <row r="23" spans="1:7" ht="12.75">
      <c r="A23" s="5" t="s">
        <v>7</v>
      </c>
      <c r="B23" s="40">
        <v>110</v>
      </c>
      <c r="C23" s="40">
        <v>25</v>
      </c>
      <c r="D23" s="33">
        <f>C23/E23</f>
        <v>0.29411764705882354</v>
      </c>
      <c r="E23" s="34">
        <v>85</v>
      </c>
      <c r="G23" s="11"/>
    </row>
    <row r="24" spans="1:7" ht="12.75">
      <c r="A24" s="5" t="s">
        <v>8</v>
      </c>
      <c r="B24" s="40">
        <v>208</v>
      </c>
      <c r="C24" s="40">
        <v>-55</v>
      </c>
      <c r="D24" s="33">
        <f>C24/E24</f>
        <v>-0.20912547528517111</v>
      </c>
      <c r="E24" s="34">
        <v>263</v>
      </c>
      <c r="G24" s="11"/>
    </row>
    <row r="25" spans="1:4" ht="12.75">
      <c r="A25" s="5"/>
      <c r="B25" s="5"/>
      <c r="C25" s="5"/>
      <c r="D25" s="32"/>
    </row>
    <row r="26" spans="1:5" ht="12.75">
      <c r="A26" s="72" t="s">
        <v>12</v>
      </c>
      <c r="B26" s="72"/>
      <c r="C26" s="72"/>
      <c r="D26" s="72"/>
      <c r="E26" s="72"/>
    </row>
    <row r="27" spans="1:7" ht="12.75">
      <c r="A27" s="5" t="s">
        <v>6</v>
      </c>
      <c r="B27" s="1">
        <v>298</v>
      </c>
      <c r="C27" s="40">
        <v>19</v>
      </c>
      <c r="D27" s="33">
        <f>C27/E27</f>
        <v>0.06810035842293907</v>
      </c>
      <c r="E27" s="34">
        <v>279</v>
      </c>
      <c r="G27" s="11"/>
    </row>
    <row r="28" spans="1:7" ht="12.75">
      <c r="A28" s="5" t="s">
        <v>7</v>
      </c>
      <c r="B28" s="1">
        <v>239</v>
      </c>
      <c r="C28" s="40">
        <v>-48</v>
      </c>
      <c r="D28" s="33">
        <f>C28/E28</f>
        <v>-0.1672473867595819</v>
      </c>
      <c r="E28" s="34">
        <v>287</v>
      </c>
      <c r="G28" s="11"/>
    </row>
    <row r="29" spans="1:7" ht="12.75">
      <c r="A29" s="5" t="s">
        <v>8</v>
      </c>
      <c r="B29" s="1">
        <v>382</v>
      </c>
      <c r="C29" s="40">
        <v>-205</v>
      </c>
      <c r="D29" s="33">
        <f>C29/E29</f>
        <v>-0.3492333901192504</v>
      </c>
      <c r="E29" s="34">
        <v>587</v>
      </c>
      <c r="G29" s="11"/>
    </row>
    <row r="30" spans="1:4" ht="12.75">
      <c r="A30" s="5"/>
      <c r="B30" s="5"/>
      <c r="C30" s="5"/>
      <c r="D30" s="32"/>
    </row>
    <row r="31" spans="1:5" ht="12.75">
      <c r="A31" s="72" t="s">
        <v>23</v>
      </c>
      <c r="B31" s="72"/>
      <c r="C31" s="72"/>
      <c r="D31" s="72"/>
      <c r="E31" s="72"/>
    </row>
    <row r="32" spans="1:8" ht="12.75">
      <c r="A32" s="5" t="s">
        <v>6</v>
      </c>
      <c r="B32" s="1">
        <v>5591</v>
      </c>
      <c r="C32" s="40">
        <v>1316</v>
      </c>
      <c r="D32" s="33">
        <f>C32/E32</f>
        <v>0.32768924302788843</v>
      </c>
      <c r="E32" s="46">
        <v>4016</v>
      </c>
      <c r="G32" s="11"/>
      <c r="H32" s="2"/>
    </row>
    <row r="33" spans="1:8" ht="12.75">
      <c r="A33" s="5" t="s">
        <v>7</v>
      </c>
      <c r="B33" s="1">
        <v>4262</v>
      </c>
      <c r="C33" s="40">
        <v>578</v>
      </c>
      <c r="D33" s="33">
        <f>C33/E33</f>
        <v>0.1781750924784217</v>
      </c>
      <c r="E33" s="46">
        <v>3244</v>
      </c>
      <c r="G33" s="24"/>
      <c r="H33" s="2"/>
    </row>
    <row r="34" spans="1:8" ht="12.75">
      <c r="A34" s="5" t="s">
        <v>8</v>
      </c>
      <c r="B34" s="17">
        <v>13018</v>
      </c>
      <c r="C34" s="40">
        <v>2440</v>
      </c>
      <c r="D34" s="33">
        <f>C34/E34</f>
        <v>0.242496521566289</v>
      </c>
      <c r="E34" s="46">
        <v>10062</v>
      </c>
      <c r="G34" s="11"/>
      <c r="H34" s="2"/>
    </row>
    <row r="36" ht="12">
      <c r="A36" t="s">
        <v>13</v>
      </c>
    </row>
  </sheetData>
  <sheetProtection/>
  <mergeCells count="7">
    <mergeCell ref="A31:E31"/>
    <mergeCell ref="A1:G2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  <headerFooter>
    <oddHeader xml:space="preserve">&amp;R&amp;K04+00013April 22 Agenda Item VIII G 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Commonwealth of Massachusetts</dc:creator>
  <cp:keywords/>
  <dc:description/>
  <cp:lastModifiedBy>Ketchum, Ethan (DPH)</cp:lastModifiedBy>
  <cp:lastPrinted>2020-06-04T16:05:22Z</cp:lastPrinted>
  <dcterms:created xsi:type="dcterms:W3CDTF">1999-10-08T20:03:00Z</dcterms:created>
  <dcterms:modified xsi:type="dcterms:W3CDTF">2024-01-22T15:41:08Z</dcterms:modified>
  <cp:category/>
  <cp:version/>
  <cp:contentType/>
  <cp:contentStatus/>
</cp:coreProperties>
</file>