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48" windowWidth="18576" windowHeight="6036" tabRatio="787" activeTab="2"/>
  </bookViews>
  <sheets>
    <sheet name="CAF Fall 2020" sheetId="5" r:id="rId1"/>
    <sheet name="Chart" sheetId="2" r:id="rId2"/>
    <sheet name="RRS " sheetId="6" r:id="rId3"/>
    <sheet name="P&amp;P Enhancements " sheetId="3" r:id="rId4"/>
    <sheet name="ATS  3395 " sheetId="7" r:id="rId5"/>
    <sheet name="CSS 4931" sheetId="8" r:id="rId6"/>
    <sheet name="TSS - 3434" sheetId="12" r:id="rId7"/>
    <sheet name=" 2nd OFFENDER- 3401" sheetId="15" r:id="rId8"/>
    <sheet name="FAMILY SUPP. HOUSING 4919 " sheetId="16" r:id="rId9"/>
    <sheet name=" JAIL DIVERSION - 4958 " sheetId="18" r:id="rId10"/>
    <sheet name=" FAMILY RESI - 3380 " sheetId="20" r:id="rId11"/>
    <sheet name=" TEA Models 3389" sheetId="21" r:id="rId12"/>
    <sheet name="TEA Add on Rates " sheetId="22" r:id="rId13"/>
    <sheet name="TEA Engagement staffing" sheetId="23" r:id="rId14"/>
    <sheet name="SCM 4956 Perm" sheetId="24" r:id="rId15"/>
    <sheet name="SCM 4956 Trans" sheetId="25" r:id="rId16"/>
    <sheet name="SCM 4956 Low Thresh" sheetId="26" r:id="rId17"/>
    <sheet name="SCM Outreach &amp; Staffing Supp " sheetId="27" r:id="rId18"/>
    <sheet name="SCM School-based Prevent Rate " sheetId="28" r:id="rId19"/>
    <sheet name="4929 OBOTS FQHC w Add-on" sheetId="29" r:id="rId20"/>
    <sheet name="4929 OBOTS Outpatient Clinic" sheetId="30" r:id="rId21"/>
    <sheet name="4929 OBOTS Hospital w Add-on" sheetId="31" r:id="rId22"/>
    <sheet name="4929 OBOTS FQHC Start-Up" sheetId="32" r:id="rId23"/>
    <sheet name="FY19 UFR BTL 4958" sheetId="19" r:id="rId24"/>
    <sheet name="FY19 UFR BTL( 4919)" sheetId="17" r:id="rId25"/>
    <sheet name="FY19 UFR BTL  (RRS)" sheetId="9" r:id="rId26"/>
    <sheet name="FY19 UFR BTL (ATS)" sheetId="10" r:id="rId27"/>
    <sheet name="FY19  UFR BTL (CSS)" sheetId="11" r:id="rId28"/>
    <sheet name="FY19 UFR BTL (TSS)" sheetId="13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asdfasd" localSheetId="7">'[1]Complete UFR List'!#REF!</definedName>
    <definedName name="asdfasd" localSheetId="10">'[1]Complete UFR List'!#REF!</definedName>
    <definedName name="asdfasd" localSheetId="9">'[1]Complete UFR List'!#REF!</definedName>
    <definedName name="asdfasd">'[1]Complete UFR List'!#REF!</definedName>
    <definedName name="asdfasdf" localSheetId="7">'[1]Complete UFR List'!#REF!</definedName>
    <definedName name="asdfasdf" localSheetId="10">'[1]Complete UFR List'!#REF!</definedName>
    <definedName name="asdfasdf" localSheetId="9">'[1]Complete UFR List'!#REF!</definedName>
    <definedName name="asdfasdf" localSheetId="4">#REF!</definedName>
    <definedName name="asdfasdf" localSheetId="0">#REF!</definedName>
    <definedName name="asdfasdf" localSheetId="5">#REF!</definedName>
    <definedName name="asdfasdf" localSheetId="2">#REF!</definedName>
    <definedName name="asdfasdf" localSheetId="12">#REF!</definedName>
    <definedName name="asdfasdf" localSheetId="6">#REF!</definedName>
    <definedName name="asdfasdf">'[1]Complete UFR List'!#REF!</definedName>
    <definedName name="Average" localSheetId="7">[2]ALLCleanData!#REF!</definedName>
    <definedName name="Average" localSheetId="10">#REF!</definedName>
    <definedName name="Average" localSheetId="9">[3]ALLCleanData!#REF!</definedName>
    <definedName name="Average" localSheetId="4">#REF!</definedName>
    <definedName name="Average" localSheetId="0">#REF!</definedName>
    <definedName name="Average" localSheetId="5">#REF!</definedName>
    <definedName name="Average" localSheetId="2">#REF!</definedName>
    <definedName name="Average" localSheetId="12">#REF!</definedName>
    <definedName name="Average" localSheetId="6">#REF!</definedName>
    <definedName name="Average">#REF!</definedName>
    <definedName name="CAF_NEW" localSheetId="7">[4]RawDataCalcs!$L$70:$DB$70</definedName>
    <definedName name="CAF_NEW" localSheetId="10">[5]RawDataCalcs!$L$70:$DB$70</definedName>
    <definedName name="CAF_NEW" localSheetId="4">[4]RawDataCalcs!$L$70:$DB$70</definedName>
    <definedName name="CAF_NEW" localSheetId="5">[4]RawDataCalcs!$L$70:$DB$70</definedName>
    <definedName name="CAF_NEW" localSheetId="8">[5]RawDataCalcs!$L$70:$DB$70</definedName>
    <definedName name="CAF_NEW" localSheetId="2">[4]RawDataCalcs!$L$70:$DB$70</definedName>
    <definedName name="CAF_NEW" localSheetId="6">[6]RawDataCalcs!$L$70:$DB$70</definedName>
    <definedName name="CAF_NEW">[7]RawDataCalcs!$L$70:$DB$70</definedName>
    <definedName name="Cap" localSheetId="7">'[8]RawDataCalcs3386&amp;3401'!$L$68:$DB$68</definedName>
    <definedName name="Cap" localSheetId="10">[9]ALLRawDataCalcs!$L$17:$DB$17</definedName>
    <definedName name="Cap" localSheetId="9">[10]RawDataCalcs!$L$9:$DB$9</definedName>
    <definedName name="Cap" localSheetId="4">'[11]RawDataCalcs3386&amp;3401'!$L$66:$DB$66</definedName>
    <definedName name="Cap" localSheetId="0">[12]RawDataCalcs!$L$70:$DB$70</definedName>
    <definedName name="Cap" localSheetId="5">'[11]RawDataCalcs3386&amp;3401'!$L$66:$DB$66</definedName>
    <definedName name="Cap" localSheetId="8">[13]ALLRawDataCalcs!$L$17:$DB$17</definedName>
    <definedName name="Cap" localSheetId="3">[14]RawDataCalcs!$L$59:$DB$59</definedName>
    <definedName name="Cap" localSheetId="2">[14]RawDataCalcs!$L$59:$DB$59</definedName>
    <definedName name="Cap" localSheetId="12">[15]RawDataCalcs!$L$70:$DB$70</definedName>
    <definedName name="Cap" localSheetId="6">'[16]RawDataCalcs3386&amp;3401'!$L$66:$DB$66</definedName>
    <definedName name="Cap">'[17]RawDataCalcs3386&amp;3401'!$L$66:$DB$66</definedName>
    <definedName name="Data" localSheetId="7">#REF!</definedName>
    <definedName name="Data" localSheetId="10">#REF!</definedName>
    <definedName name="Data" localSheetId="4">#REF!</definedName>
    <definedName name="Data" localSheetId="0">#REF!</definedName>
    <definedName name="Data" localSheetId="5">#REF!</definedName>
    <definedName name="Data" localSheetId="8">#REF!</definedName>
    <definedName name="Data" localSheetId="2">#REF!</definedName>
    <definedName name="Data" localSheetId="12">#REF!</definedName>
    <definedName name="Data" localSheetId="6">#REF!</definedName>
    <definedName name="Data">#REF!</definedName>
    <definedName name="Fisc" localSheetId="7">'[1]Complete UFR List'!#REF!</definedName>
    <definedName name="Fisc" localSheetId="10">'[1]Complete UFR List'!#REF!</definedName>
    <definedName name="Fisc">'[1]Complete UFR List'!#REF!</definedName>
    <definedName name="Floor" localSheetId="7">'[8]RawDataCalcs3386&amp;3401'!$L$67:$DB$67</definedName>
    <definedName name="Floor" localSheetId="10">[9]ALLRawDataCalcs!$L$16:$DB$16</definedName>
    <definedName name="Floor" localSheetId="9">[10]RawDataCalcs!$L$8:$DB$8</definedName>
    <definedName name="Floor" localSheetId="4">'[11]RawDataCalcs3386&amp;3401'!$L$65:$DB$65</definedName>
    <definedName name="Floor" localSheetId="0">[12]RawDataCalcs!$L$69:$DB$69</definedName>
    <definedName name="Floor" localSheetId="5">'[11]RawDataCalcs3386&amp;3401'!$L$65:$DB$65</definedName>
    <definedName name="Floor" localSheetId="8">[13]ALLRawDataCalcs!$L$16:$DB$16</definedName>
    <definedName name="Floor" localSheetId="3">[14]RawDataCalcs!$L$58:$DB$58</definedName>
    <definedName name="Floor" localSheetId="2">[14]RawDataCalcs!$L$58:$DB$58</definedName>
    <definedName name="Floor" localSheetId="12">[15]RawDataCalcs!$L$69:$DB$69</definedName>
    <definedName name="Floor" localSheetId="6">'[16]RawDataCalcs3386&amp;3401'!$L$65:$DB$65</definedName>
    <definedName name="Floor">'[17]RawDataCalcs3386&amp;3401'!$L$65:$DB$65</definedName>
    <definedName name="Funds" localSheetId="7">'[18]RawDataCalcs3386&amp;3401'!$L$68:$DB$68</definedName>
    <definedName name="Funds" localSheetId="9">'[18]RawDataCalcs3386&amp;3401'!$L$68:$DB$68</definedName>
    <definedName name="Funds" localSheetId="4">'[19]RawDataCalcs3386&amp;3401'!$L$68:$DB$68</definedName>
    <definedName name="Funds" localSheetId="5">'[19]RawDataCalcs3386&amp;3401'!$L$68:$DB$68</definedName>
    <definedName name="Funds" localSheetId="2">'[19]RawDataCalcs3386&amp;3401'!$L$68:$DB$68</definedName>
    <definedName name="Funds" localSheetId="6">'[20]RawDataCalcs3386&amp;3401'!$L$68:$DB$68</definedName>
    <definedName name="Funds">'[21]RawDataCalcs3386&amp;3401'!$L$68:$DB$68</definedName>
    <definedName name="gk" localSheetId="7">#REF!</definedName>
    <definedName name="gk" localSheetId="10">#REF!</definedName>
    <definedName name="gk" localSheetId="9">#REF!</definedName>
    <definedName name="gk" localSheetId="4">#REF!</definedName>
    <definedName name="gk" localSheetId="0">#REF!</definedName>
    <definedName name="gk" localSheetId="1">#REF!</definedName>
    <definedName name="gk" localSheetId="5">#REF!</definedName>
    <definedName name="gk" localSheetId="8">#REF!</definedName>
    <definedName name="gk" localSheetId="3">#REF!</definedName>
    <definedName name="gk" localSheetId="2">#REF!</definedName>
    <definedName name="gk" localSheetId="12">#REF!</definedName>
    <definedName name="gk" localSheetId="6">#REF!</definedName>
    <definedName name="gk">#REF!</definedName>
    <definedName name="hhh" localSheetId="7">#REF!</definedName>
    <definedName name="hhh" localSheetId="4">#REF!</definedName>
    <definedName name="hhh" localSheetId="5">#REF!</definedName>
    <definedName name="hhh" localSheetId="2">#REF!</definedName>
    <definedName name="hhh" localSheetId="12">#REF!</definedName>
    <definedName name="hhh" localSheetId="6">#REF!</definedName>
    <definedName name="hhh">#REF!</definedName>
    <definedName name="JailDAverage" localSheetId="7">#REF!</definedName>
    <definedName name="JailDAverage" localSheetId="10">#REF!</definedName>
    <definedName name="JailDAverage" localSheetId="4">#REF!</definedName>
    <definedName name="JailDAverage" localSheetId="0">#REF!</definedName>
    <definedName name="JailDAverage" localSheetId="5">#REF!</definedName>
    <definedName name="JailDAverage" localSheetId="8">#REF!</definedName>
    <definedName name="JailDAverage" localSheetId="2">#REF!</definedName>
    <definedName name="JailDAverage" localSheetId="12">#REF!</definedName>
    <definedName name="JailDAverage" localSheetId="6">#REF!</definedName>
    <definedName name="JailDAverage">#REF!</definedName>
    <definedName name="JailDCap" localSheetId="7">[22]ALLRawDataCalcs!$L$80:$DB$80</definedName>
    <definedName name="JailDCap" localSheetId="4">[22]ALLRawDataCalcs!$L$80:$DB$80</definedName>
    <definedName name="JailDCap" localSheetId="5">[22]ALLRawDataCalcs!$L$80:$DB$80</definedName>
    <definedName name="JailDCap" localSheetId="2">[22]ALLRawDataCalcs!$L$80:$DB$80</definedName>
    <definedName name="JailDCap" localSheetId="6">[23]ALLRawDataCalcs!$L$80:$DB$80</definedName>
    <definedName name="JailDCap">[24]ALLRawDataCalcs!$L$80:$DB$80</definedName>
    <definedName name="JailDFloor" localSheetId="7">[22]ALLRawDataCalcs!$L$79:$DB$79</definedName>
    <definedName name="JailDFloor" localSheetId="4">[22]ALLRawDataCalcs!$L$79:$DB$79</definedName>
    <definedName name="JailDFloor" localSheetId="5">[22]ALLRawDataCalcs!$L$79:$DB$79</definedName>
    <definedName name="JailDFloor" localSheetId="2">[22]ALLRawDataCalcs!$L$79:$DB$79</definedName>
    <definedName name="JailDFloor" localSheetId="6">[23]ALLRawDataCalcs!$L$79:$DB$79</definedName>
    <definedName name="JailDFloor">[24]ALLRawDataCalcs!$L$79:$DB$79</definedName>
    <definedName name="JailDgk" localSheetId="7">#REF!</definedName>
    <definedName name="JailDgk" localSheetId="10">#REF!</definedName>
    <definedName name="JailDgk" localSheetId="4">#REF!</definedName>
    <definedName name="JailDgk" localSheetId="0">#REF!</definedName>
    <definedName name="JailDgk" localSheetId="5">#REF!</definedName>
    <definedName name="JailDgk" localSheetId="8">#REF!</definedName>
    <definedName name="JailDgk" localSheetId="2">#REF!</definedName>
    <definedName name="JailDgk" localSheetId="12">#REF!</definedName>
    <definedName name="JailDgk" localSheetId="6">#REF!</definedName>
    <definedName name="JailDgk">#REF!</definedName>
    <definedName name="JailDMax" localSheetId="7">#REF!</definedName>
    <definedName name="JailDMax" localSheetId="10">#REF!</definedName>
    <definedName name="JailDMax" localSheetId="4">#REF!</definedName>
    <definedName name="JailDMax" localSheetId="0">#REF!</definedName>
    <definedName name="JailDMax" localSheetId="5">#REF!</definedName>
    <definedName name="JailDMax" localSheetId="8">#REF!</definedName>
    <definedName name="JailDMax" localSheetId="2">#REF!</definedName>
    <definedName name="JailDMax" localSheetId="12">#REF!</definedName>
    <definedName name="JailDMax" localSheetId="6">#REF!</definedName>
    <definedName name="JailDMax">#REF!</definedName>
    <definedName name="JailDMedian" localSheetId="7">#REF!</definedName>
    <definedName name="JailDMedian" localSheetId="10">#REF!</definedName>
    <definedName name="JailDMedian" localSheetId="4">#REF!</definedName>
    <definedName name="JailDMedian" localSheetId="0">#REF!</definedName>
    <definedName name="JailDMedian" localSheetId="5">#REF!</definedName>
    <definedName name="JailDMedian" localSheetId="8">#REF!</definedName>
    <definedName name="JailDMedian" localSheetId="2">#REF!</definedName>
    <definedName name="JailDMedian" localSheetId="12">#REF!</definedName>
    <definedName name="JailDMedian" localSheetId="6">#REF!</definedName>
    <definedName name="JailDMedian">#REF!</definedName>
    <definedName name="jm" localSheetId="7">'[1]Complete UFR List'!#REF!</definedName>
    <definedName name="jm" localSheetId="10">'[1]Complete UFR List'!#REF!</definedName>
    <definedName name="jm">'[1]Complete UFR List'!#REF!</definedName>
    <definedName name="kls" localSheetId="7">#REF!</definedName>
    <definedName name="kls" localSheetId="10">#REF!</definedName>
    <definedName name="kls" localSheetId="4">#REF!</definedName>
    <definedName name="kls" localSheetId="5">#REF!</definedName>
    <definedName name="kls" localSheetId="2">#REF!</definedName>
    <definedName name="kls" localSheetId="12">#REF!</definedName>
    <definedName name="kls" localSheetId="6">#REF!</definedName>
    <definedName name="kls">#REF!</definedName>
    <definedName name="ListProviders">'[25]List of Programs'!$A$24:$A$29</definedName>
    <definedName name="Max" localSheetId="7">[2]ALLCleanData!#REF!</definedName>
    <definedName name="Max" localSheetId="10">#REF!</definedName>
    <definedName name="Max" localSheetId="9">[3]ALLCleanData!#REF!</definedName>
    <definedName name="Max" localSheetId="4">#REF!</definedName>
    <definedName name="Max" localSheetId="0">#REF!</definedName>
    <definedName name="Max" localSheetId="5">#REF!</definedName>
    <definedName name="Max" localSheetId="2">#REF!</definedName>
    <definedName name="Max" localSheetId="12">#REF!</definedName>
    <definedName name="Max" localSheetId="6">#REF!</definedName>
    <definedName name="Max">#REF!</definedName>
    <definedName name="Median" localSheetId="7">[2]ALLCleanData!#REF!</definedName>
    <definedName name="Median" localSheetId="9">[3]ALLCleanData!#REF!</definedName>
    <definedName name="Median" localSheetId="4">#REF!</definedName>
    <definedName name="Median" localSheetId="0">#REF!</definedName>
    <definedName name="Median" localSheetId="5">#REF!</definedName>
    <definedName name="Median" localSheetId="2">#REF!</definedName>
    <definedName name="Median" localSheetId="12">#REF!</definedName>
    <definedName name="Median" localSheetId="6">#REF!</definedName>
    <definedName name="Median">#REF!</definedName>
    <definedName name="Min" localSheetId="7">[2]ALLCleanData!#REF!</definedName>
    <definedName name="Min" localSheetId="9">[3]ALLCleanData!#REF!</definedName>
    <definedName name="Min" localSheetId="4">#REF!</definedName>
    <definedName name="Min" localSheetId="0">#REF!</definedName>
    <definedName name="Min" localSheetId="5">#REF!</definedName>
    <definedName name="Min" localSheetId="2">#REF!</definedName>
    <definedName name="Min" localSheetId="12">#REF!</definedName>
    <definedName name="Min" localSheetId="6">#REF!</definedName>
    <definedName name="Min">#REF!</definedName>
    <definedName name="MT" localSheetId="7">#REF!</definedName>
    <definedName name="MT" localSheetId="4">#REF!</definedName>
    <definedName name="MT" localSheetId="0">#REF!</definedName>
    <definedName name="MT" localSheetId="5">#REF!</definedName>
    <definedName name="MT" localSheetId="2">#REF!</definedName>
    <definedName name="MT" localSheetId="12">#REF!</definedName>
    <definedName name="MT" localSheetId="6">#REF!</definedName>
    <definedName name="MT">#REF!</definedName>
    <definedName name="new" localSheetId="7">#REF!</definedName>
    <definedName name="new" localSheetId="10">#REF!</definedName>
    <definedName name="new" localSheetId="9">#REF!</definedName>
    <definedName name="new" localSheetId="4">#REF!</definedName>
    <definedName name="new" localSheetId="0">#REF!</definedName>
    <definedName name="new" localSheetId="5">#REF!</definedName>
    <definedName name="new" localSheetId="8">#REF!</definedName>
    <definedName name="new" localSheetId="3">#REF!</definedName>
    <definedName name="new" localSheetId="2">#REF!</definedName>
    <definedName name="new" localSheetId="12">#REF!</definedName>
    <definedName name="new" localSheetId="6">#REF!</definedName>
    <definedName name="new">#REF!</definedName>
    <definedName name="ok" localSheetId="7">#REF!</definedName>
    <definedName name="ok" localSheetId="4">#REF!</definedName>
    <definedName name="ok" localSheetId="5">#REF!</definedName>
    <definedName name="ok" localSheetId="2">#REF!</definedName>
    <definedName name="ok" localSheetId="12">#REF!</definedName>
    <definedName name="ok" localSheetId="6">#REF!</definedName>
    <definedName name="ok">#REF!</definedName>
    <definedName name="_xlnm.Print_Area" localSheetId="7">' 2nd OFFENDER- 3401'!$B$1:$H$36</definedName>
    <definedName name="_xlnm.Print_Area" localSheetId="10">' FAMILY RESI - 3380 '!$B$1:$O$43,' FAMILY RESI - 3380 '!$Q$1:$AD$43</definedName>
    <definedName name="_xlnm.Print_Area" localSheetId="11">' TEA Models 3389'!$A$1:$T$62</definedName>
    <definedName name="_xlnm.Print_Area" localSheetId="21">'4929 OBOTS Hospital w Add-on'!$B$59:$X$109</definedName>
    <definedName name="_xlnm.Print_Area" localSheetId="4">'ATS  3395 '!$B$1:$S$36</definedName>
    <definedName name="_xlnm.Print_Area" localSheetId="1">Chart!$A$3:$G$33</definedName>
    <definedName name="_xlnm.Print_Area" localSheetId="5">'CSS 4931'!$B$1:$U$45</definedName>
    <definedName name="_xlnm.Print_Area" localSheetId="8">'FAMILY SUPP. HOUSING 4919 '!$A$1:$G$38</definedName>
    <definedName name="_xlnm.Print_Area" localSheetId="16">'SCM 4956 Low Thresh'!$G$3:$J$27</definedName>
    <definedName name="_xlnm.Print_Area" localSheetId="14">'SCM 4956 Perm'!$G$3:$U$27</definedName>
    <definedName name="_xlnm.Print_Area" localSheetId="15">'SCM 4956 Trans'!$G$3:$U$44</definedName>
    <definedName name="_xlnm.Print_Area" localSheetId="17">'SCM Outreach &amp; Staffing Supp '!$A$1:$J$29</definedName>
    <definedName name="_xlnm.Print_Area" localSheetId="18">'SCM School-based Prevent Rate '!$A$1:$K$25</definedName>
    <definedName name="_xlnm.Print_Area" localSheetId="12">'TEA Add on Rates '!$A$18:$M$42</definedName>
    <definedName name="_xlnm.Print_Area" localSheetId="13">'TEA Engagement staffing'!$A$1:$N$35</definedName>
    <definedName name="_xlnm.Print_Area" localSheetId="6">'TSS - 3434'!$A$1:$I$28</definedName>
    <definedName name="_xlnm.Print_Titles" localSheetId="0">'CAF Fall 2020'!$A:$A</definedName>
    <definedName name="Program_File" localSheetId="7">#REF!</definedName>
    <definedName name="Program_File" localSheetId="10">#REF!</definedName>
    <definedName name="Program_File" localSheetId="4">#REF!</definedName>
    <definedName name="Program_File" localSheetId="0">#REF!</definedName>
    <definedName name="Program_File" localSheetId="5">#REF!</definedName>
    <definedName name="Program_File" localSheetId="2">#REF!</definedName>
    <definedName name="Program_File" localSheetId="12">#REF!</definedName>
    <definedName name="Program_File" localSheetId="6">#REF!</definedName>
    <definedName name="Program_File">#REF!</definedName>
    <definedName name="Programs">'[25]List of Programs'!$B$3:$B$19</definedName>
    <definedName name="ProvFTE" localSheetId="7">'[26]FTE Data'!$A$3:$AW$56</definedName>
    <definedName name="ProvFTE" localSheetId="4">'[26]FTE Data'!$A$3:$AW$56</definedName>
    <definedName name="ProvFTE" localSheetId="0">'[26]FTE Data'!$A$3:$AW$56</definedName>
    <definedName name="ProvFTE" localSheetId="5">'[26]FTE Data'!$A$3:$AW$56</definedName>
    <definedName name="ProvFTE" localSheetId="2">'[27]FTE Data'!$A$3:$AW$56</definedName>
    <definedName name="ProvFTE" localSheetId="12">'[27]FTE Data'!$A$3:$AW$56</definedName>
    <definedName name="ProvFTE">'[27]FTE Data'!$A$3:$AW$56</definedName>
    <definedName name="PurchasedBy" localSheetId="7">'[26]FTE Data'!$C$263:$AZ$657</definedName>
    <definedName name="PurchasedBy" localSheetId="4">'[26]FTE Data'!$C$263:$AZ$657</definedName>
    <definedName name="PurchasedBy" localSheetId="0">'[26]FTE Data'!$C$263:$AZ$657</definedName>
    <definedName name="PurchasedBy" localSheetId="5">'[26]FTE Data'!$C$263:$AZ$657</definedName>
    <definedName name="PurchasedBy" localSheetId="2">'[27]FTE Data'!$C$263:$AZ$657</definedName>
    <definedName name="PurchasedBy" localSheetId="12">'[27]FTE Data'!$C$263:$AZ$657</definedName>
    <definedName name="PurchasedBy">'[27]FTE Data'!$C$263:$AZ$657</definedName>
    <definedName name="resmay2007" localSheetId="7">#REF!</definedName>
    <definedName name="resmay2007" localSheetId="10">#REF!</definedName>
    <definedName name="resmay2007" localSheetId="9">#REF!</definedName>
    <definedName name="resmay2007" localSheetId="4">#REF!</definedName>
    <definedName name="resmay2007" localSheetId="0">#REF!</definedName>
    <definedName name="resmay2007" localSheetId="5">#REF!</definedName>
    <definedName name="resmay2007" localSheetId="8">#REF!</definedName>
    <definedName name="resmay2007" localSheetId="3">#REF!</definedName>
    <definedName name="resmay2007" localSheetId="2">#REF!</definedName>
    <definedName name="resmay2007" localSheetId="12">#REF!</definedName>
    <definedName name="resmay2007" localSheetId="6">#REF!</definedName>
    <definedName name="resmay2007">#REF!</definedName>
    <definedName name="Site_list" localSheetId="7">[26]Lists!$A$2:$A$53</definedName>
    <definedName name="Site_list" localSheetId="4">[26]Lists!$A$2:$A$53</definedName>
    <definedName name="Site_list" localSheetId="0">[26]Lists!$A$2:$A$53</definedName>
    <definedName name="Site_list" localSheetId="5">[26]Lists!$A$2:$A$53</definedName>
    <definedName name="Site_list" localSheetId="2">[27]Lists!$A$2:$A$53</definedName>
    <definedName name="Site_list" localSheetId="12">[27]Lists!$A$2:$A$53</definedName>
    <definedName name="Site_list">[27]Lists!$A$2:$A$53</definedName>
    <definedName name="Source" localSheetId="7">#REF!</definedName>
    <definedName name="Source" localSheetId="10">#REF!</definedName>
    <definedName name="Source" localSheetId="9">#REF!</definedName>
    <definedName name="Source" localSheetId="4">#REF!</definedName>
    <definedName name="Source" localSheetId="0">#REF!</definedName>
    <definedName name="Source" localSheetId="5">#REF!</definedName>
    <definedName name="Source" localSheetId="8">#REF!</definedName>
    <definedName name="Source" localSheetId="3">#REF!</definedName>
    <definedName name="Source" localSheetId="2">#REF!</definedName>
    <definedName name="Source" localSheetId="12">#REF!</definedName>
    <definedName name="Source" localSheetId="6">#REF!</definedName>
    <definedName name="Source">#REF!</definedName>
    <definedName name="Source_2" localSheetId="7">#REF!</definedName>
    <definedName name="Source_2" localSheetId="10">#REF!</definedName>
    <definedName name="Source_2" localSheetId="9">#REF!</definedName>
    <definedName name="Source_2" localSheetId="4">#REF!</definedName>
    <definedName name="Source_2" localSheetId="0">#REF!</definedName>
    <definedName name="Source_2" localSheetId="5">#REF!</definedName>
    <definedName name="Source_2" localSheetId="8">#REF!</definedName>
    <definedName name="Source_2" localSheetId="3">#REF!</definedName>
    <definedName name="Source_2" localSheetId="2">#REF!</definedName>
    <definedName name="Source_2" localSheetId="12">#REF!</definedName>
    <definedName name="Source_2" localSheetId="6">#REF!</definedName>
    <definedName name="Source_2">#REF!</definedName>
    <definedName name="SourcePathAndFileName" localSheetId="7">#REF!</definedName>
    <definedName name="SourcePathAndFileName" localSheetId="4">#REF!</definedName>
    <definedName name="SourcePathAndFileName" localSheetId="0">#REF!</definedName>
    <definedName name="SourcePathAndFileName" localSheetId="5">#REF!</definedName>
    <definedName name="SourcePathAndFileName" localSheetId="2">#REF!</definedName>
    <definedName name="SourcePathAndFileName" localSheetId="12">#REF!</definedName>
    <definedName name="SourcePathAndFileName" localSheetId="6">#REF!</definedName>
    <definedName name="SourcePathAndFileName">#REF!</definedName>
    <definedName name="Total_UFR" localSheetId="7">#REF!</definedName>
    <definedName name="Total_UFR" localSheetId="4">#REF!</definedName>
    <definedName name="Total_UFR" localSheetId="0">#REF!</definedName>
    <definedName name="Total_UFR" localSheetId="1">#REF!</definedName>
    <definedName name="Total_UFR" localSheetId="5">#REF!</definedName>
    <definedName name="Total_UFR" localSheetId="2">#REF!</definedName>
    <definedName name="Total_UFR" localSheetId="12">#REF!</definedName>
    <definedName name="Total_UFR" localSheetId="6">#REF!</definedName>
    <definedName name="Total_UFR">#REF!</definedName>
    <definedName name="Total_UFRs" localSheetId="7">#REF!</definedName>
    <definedName name="Total_UFRs" localSheetId="4">#REF!</definedName>
    <definedName name="Total_UFRs" localSheetId="5">#REF!</definedName>
    <definedName name="Total_UFRs" localSheetId="2">#REF!</definedName>
    <definedName name="Total_UFRs" localSheetId="12">#REF!</definedName>
    <definedName name="Total_UFRs" localSheetId="6">#REF!</definedName>
    <definedName name="Total_UFRs">#REF!</definedName>
    <definedName name="Total_UFRs_" localSheetId="7">#REF!</definedName>
    <definedName name="Total_UFRs_" localSheetId="4">#REF!</definedName>
    <definedName name="Total_UFRs_" localSheetId="5">#REF!</definedName>
    <definedName name="Total_UFRs_" localSheetId="2">#REF!</definedName>
    <definedName name="Total_UFRs_" localSheetId="12">#REF!</definedName>
    <definedName name="Total_UFRs_" localSheetId="6">#REF!</definedName>
    <definedName name="Total_UFRs_">#REF!</definedName>
    <definedName name="UFR" localSheetId="7">'[1]Complete UFR List'!#REF!</definedName>
    <definedName name="UFR" localSheetId="10">'[1]Complete UFR List'!#REF!</definedName>
    <definedName name="UFR" localSheetId="4">'[1]Complete UFR List'!#REF!</definedName>
    <definedName name="UFR" localSheetId="0">'[1]Complete UFR List'!#REF!</definedName>
    <definedName name="UFR" localSheetId="5">'[1]Complete UFR List'!#REF!</definedName>
    <definedName name="UFR" localSheetId="2">'[1]Complete UFR List'!#REF!</definedName>
    <definedName name="UFR" localSheetId="12">'[1]Complete UFR List'!#REF!</definedName>
    <definedName name="UFR">'[1]Complete UFR List'!#REF!</definedName>
    <definedName name="UFRS" localSheetId="7">'[1]Complete UFR List'!#REF!</definedName>
    <definedName name="UFRS" localSheetId="10">'[1]Complete UFR List'!#REF!</definedName>
    <definedName name="UFRS" localSheetId="4">'[1]Complete UFR List'!#REF!</definedName>
    <definedName name="UFRS" localSheetId="0">'[1]Complete UFR List'!#REF!</definedName>
    <definedName name="UFRS" localSheetId="5">'[1]Complete UFR List'!#REF!</definedName>
    <definedName name="UFRS" localSheetId="2">'[1]Complete UFR List'!#REF!</definedName>
    <definedName name="UFRS" localSheetId="12">'[1]Complete UFR List'!#REF!</definedName>
    <definedName name="UFRS">'[1]Complete UFR List'!#REF!</definedName>
    <definedName name="UPDATE">'[1]Complete UFR List'!#REF!</definedName>
    <definedName name="wefqwerqwe">'[1]Complete UFR List'!#REF!</definedName>
    <definedName name="Z_0E99B8F5_2809_4D97_8227_3422E522E04C_.wvu.Cols" localSheetId="7" hidden="1">' 2nd OFFENDER- 3401'!#REF!</definedName>
    <definedName name="Z_0E99B8F5_2809_4D97_8227_3422E522E04C_.wvu.Cols" localSheetId="10" hidden="1">' FAMILY RESI - 3380 '!#REF!</definedName>
    <definedName name="Z_0E99B8F5_2809_4D97_8227_3422E522E04C_.wvu.PrintArea" localSheetId="7" hidden="1">' 2nd OFFENDER- 3401'!$B$1:$H$36</definedName>
    <definedName name="Z_0E99B8F5_2809_4D97_8227_3422E522E04C_.wvu.PrintArea" localSheetId="10" hidden="1">' FAMILY RESI - 3380 '!$B$1:$O$43,' FAMILY RESI - 3380 '!$Q$1:$AD$43</definedName>
    <definedName name="Z_0E99B8F5_2809_4D97_8227_3422E522E04C_.wvu.PrintArea" localSheetId="8" hidden="1">'FAMILY SUPP. HOUSING 4919 '!$B$1:$I$29</definedName>
    <definedName name="Z_B5837528_F556_4927_BE56_326C83C78B54_.wvu.Cols" localSheetId="7" hidden="1">' 2nd OFFENDER- 3401'!#REF!</definedName>
    <definedName name="Z_B5837528_F556_4927_BE56_326C83C78B54_.wvu.Cols" localSheetId="10" hidden="1">' FAMILY RESI - 3380 '!#REF!</definedName>
    <definedName name="Z_B5837528_F556_4927_BE56_326C83C78B54_.wvu.PrintArea" localSheetId="7" hidden="1">' 2nd OFFENDER- 3401'!$B$1:$H$36</definedName>
    <definedName name="Z_B5837528_F556_4927_BE56_326C83C78B54_.wvu.PrintArea" localSheetId="10" hidden="1">' FAMILY RESI - 3380 '!$B$1:$O$43,' FAMILY RESI - 3380 '!$Q$1:$AD$43</definedName>
    <definedName name="Z_B5837528_F556_4927_BE56_326C83C78B54_.wvu.PrintArea" localSheetId="8" hidden="1">'FAMILY SUPP. HOUSING 4919 '!$B$1:$I$29</definedName>
  </definedNames>
  <calcPr calcId="145621"/>
</workbook>
</file>

<file path=xl/calcChain.xml><?xml version="1.0" encoding="utf-8"?>
<calcChain xmlns="http://schemas.openxmlformats.org/spreadsheetml/2006/main">
  <c r="H24" i="32" l="1"/>
  <c r="M24" i="32" s="1"/>
  <c r="E23" i="32"/>
  <c r="B23" i="32"/>
  <c r="M21" i="32"/>
  <c r="H21" i="32"/>
  <c r="C21" i="32"/>
  <c r="C20" i="32"/>
  <c r="L18" i="32"/>
  <c r="G18" i="32"/>
  <c r="L17" i="32"/>
  <c r="G17" i="32"/>
  <c r="L16" i="32"/>
  <c r="G16" i="32"/>
  <c r="M13" i="32"/>
  <c r="H13" i="32"/>
  <c r="B13" i="32"/>
  <c r="L12" i="32"/>
  <c r="H12" i="32"/>
  <c r="M12" i="32" s="1"/>
  <c r="G12" i="32"/>
  <c r="B12" i="32"/>
  <c r="B11" i="32"/>
  <c r="N10" i="32"/>
  <c r="L10" i="32"/>
  <c r="I10" i="32"/>
  <c r="G10" i="32"/>
  <c r="B10" i="32"/>
  <c r="N9" i="32"/>
  <c r="M9" i="32"/>
  <c r="O9" i="32" s="1"/>
  <c r="L9" i="32"/>
  <c r="I9" i="32"/>
  <c r="H9" i="32"/>
  <c r="J9" i="32" s="1"/>
  <c r="G9" i="32"/>
  <c r="N8" i="32"/>
  <c r="L8" i="32"/>
  <c r="I8" i="32"/>
  <c r="G8" i="32"/>
  <c r="C8" i="32"/>
  <c r="M10" i="32" s="1"/>
  <c r="O10" i="32" s="1"/>
  <c r="N7" i="32"/>
  <c r="N11" i="32" s="1"/>
  <c r="L7" i="32"/>
  <c r="I7" i="32"/>
  <c r="I11" i="32" s="1"/>
  <c r="G7" i="32"/>
  <c r="C6" i="32"/>
  <c r="M8" i="32" s="1"/>
  <c r="O8" i="32" s="1"/>
  <c r="V105" i="31"/>
  <c r="P105" i="31"/>
  <c r="K105" i="31"/>
  <c r="F104" i="31"/>
  <c r="T102" i="31"/>
  <c r="O102" i="31"/>
  <c r="J102" i="31"/>
  <c r="T101" i="31"/>
  <c r="O101" i="31"/>
  <c r="J101" i="31"/>
  <c r="E101" i="31"/>
  <c r="E100" i="31"/>
  <c r="V98" i="31"/>
  <c r="P98" i="31"/>
  <c r="K98" i="31"/>
  <c r="V97" i="31"/>
  <c r="Q97" i="31"/>
  <c r="L97" i="31"/>
  <c r="F97" i="31"/>
  <c r="G96" i="31"/>
  <c r="W95" i="31"/>
  <c r="T95" i="31"/>
  <c r="Q95" i="31"/>
  <c r="O95" i="31"/>
  <c r="L95" i="31"/>
  <c r="J95" i="31"/>
  <c r="T94" i="31"/>
  <c r="Q94" i="31"/>
  <c r="O94" i="31"/>
  <c r="L94" i="31"/>
  <c r="J94" i="31"/>
  <c r="G94" i="31"/>
  <c r="E94" i="31"/>
  <c r="W93" i="31"/>
  <c r="T93" i="31"/>
  <c r="Q93" i="31"/>
  <c r="Q96" i="31" s="1"/>
  <c r="O93" i="31"/>
  <c r="L93" i="31"/>
  <c r="L96" i="31" s="1"/>
  <c r="J93" i="31"/>
  <c r="G93" i="31"/>
  <c r="E93" i="31"/>
  <c r="T92" i="31"/>
  <c r="O92" i="31"/>
  <c r="J92" i="31"/>
  <c r="G92" i="31"/>
  <c r="G95" i="31" s="1"/>
  <c r="E92" i="31"/>
  <c r="T91" i="31"/>
  <c r="O91" i="31"/>
  <c r="J91" i="31"/>
  <c r="E91" i="31"/>
  <c r="E90" i="31"/>
  <c r="D79" i="31"/>
  <c r="B79" i="31"/>
  <c r="P77" i="31"/>
  <c r="K77" i="31"/>
  <c r="C77" i="31"/>
  <c r="C76" i="31"/>
  <c r="O74" i="31"/>
  <c r="J74" i="31"/>
  <c r="O73" i="31"/>
  <c r="J73" i="31"/>
  <c r="V70" i="31"/>
  <c r="P70" i="31"/>
  <c r="K70" i="31"/>
  <c r="B70" i="31"/>
  <c r="Q69" i="31"/>
  <c r="O69" i="31"/>
  <c r="L69" i="31"/>
  <c r="J69" i="31"/>
  <c r="B69" i="31"/>
  <c r="B68" i="31"/>
  <c r="Q67" i="31"/>
  <c r="O67" i="31"/>
  <c r="L67" i="31"/>
  <c r="J67" i="31"/>
  <c r="Q66" i="31"/>
  <c r="O66" i="31"/>
  <c r="L66" i="31"/>
  <c r="W94" i="31" s="1"/>
  <c r="J66" i="31"/>
  <c r="Q65" i="31"/>
  <c r="Q68" i="31" s="1"/>
  <c r="O65" i="31"/>
  <c r="L65" i="31"/>
  <c r="L68" i="31" s="1"/>
  <c r="J65" i="31"/>
  <c r="C65" i="31"/>
  <c r="O64" i="31"/>
  <c r="J64" i="31"/>
  <c r="C64" i="31"/>
  <c r="P63" i="31"/>
  <c r="R63" i="31" s="1"/>
  <c r="J63" i="31"/>
  <c r="O63" i="31" s="1"/>
  <c r="C63" i="31"/>
  <c r="C61" i="31"/>
  <c r="P92" i="31" s="1"/>
  <c r="R92" i="31" s="1"/>
  <c r="P46" i="31"/>
  <c r="K46" i="31"/>
  <c r="F46" i="31"/>
  <c r="Q43" i="31"/>
  <c r="O43" i="31"/>
  <c r="L43" i="31"/>
  <c r="J43" i="31"/>
  <c r="G43" i="31"/>
  <c r="E43" i="31"/>
  <c r="Q42" i="31"/>
  <c r="R42" i="31" s="1"/>
  <c r="O42" i="31"/>
  <c r="M42" i="31"/>
  <c r="L42" i="31"/>
  <c r="J42" i="31"/>
  <c r="G42" i="31"/>
  <c r="H42" i="31" s="1"/>
  <c r="E42" i="31"/>
  <c r="O41" i="31"/>
  <c r="J41" i="31"/>
  <c r="E41" i="31"/>
  <c r="P38" i="31"/>
  <c r="K38" i="31"/>
  <c r="F38" i="31"/>
  <c r="Q35" i="31"/>
  <c r="O35" i="31"/>
  <c r="L35" i="31"/>
  <c r="J35" i="31"/>
  <c r="G35" i="31"/>
  <c r="E35" i="31"/>
  <c r="Q34" i="31"/>
  <c r="O34" i="31"/>
  <c r="L34" i="31"/>
  <c r="J34" i="31"/>
  <c r="G34" i="31"/>
  <c r="E34" i="31"/>
  <c r="Q33" i="31"/>
  <c r="Q36" i="31" s="1"/>
  <c r="R43" i="31" s="1"/>
  <c r="O33" i="31"/>
  <c r="L33" i="31"/>
  <c r="L36" i="31" s="1"/>
  <c r="J33" i="31"/>
  <c r="G33" i="31"/>
  <c r="G36" i="31" s="1"/>
  <c r="H43" i="31" s="1"/>
  <c r="E33" i="31"/>
  <c r="P23" i="31"/>
  <c r="K23" i="31"/>
  <c r="P20" i="31"/>
  <c r="K20" i="31"/>
  <c r="C18" i="31"/>
  <c r="Q17" i="31"/>
  <c r="O17" i="31"/>
  <c r="L17" i="31"/>
  <c r="M17" i="31" s="1"/>
  <c r="J17" i="31"/>
  <c r="R16" i="31"/>
  <c r="Q16" i="31"/>
  <c r="O16" i="31"/>
  <c r="L16" i="31"/>
  <c r="M16" i="31" s="1"/>
  <c r="J16" i="31"/>
  <c r="O15" i="31"/>
  <c r="J15" i="31"/>
  <c r="C14" i="31"/>
  <c r="L41" i="31" s="1"/>
  <c r="M41" i="31" s="1"/>
  <c r="P12" i="31"/>
  <c r="K12" i="31"/>
  <c r="B11" i="31"/>
  <c r="B10" i="31"/>
  <c r="Q9" i="31"/>
  <c r="O9" i="31"/>
  <c r="L9" i="31"/>
  <c r="J9" i="31"/>
  <c r="B9" i="31"/>
  <c r="Q8" i="31"/>
  <c r="P8" i="31"/>
  <c r="R8" i="31" s="1"/>
  <c r="O8" i="31"/>
  <c r="L8" i="31"/>
  <c r="K8" i="31"/>
  <c r="M8" i="31" s="1"/>
  <c r="J8" i="31"/>
  <c r="Q7" i="31"/>
  <c r="Q10" i="31" s="1"/>
  <c r="R17" i="31" s="1"/>
  <c r="O7" i="31"/>
  <c r="L7" i="31"/>
  <c r="L10" i="31" s="1"/>
  <c r="J7" i="31"/>
  <c r="C7" i="31"/>
  <c r="P35" i="31" s="1"/>
  <c r="R35" i="31" s="1"/>
  <c r="C6" i="31"/>
  <c r="P34" i="31" s="1"/>
  <c r="R34" i="31" s="1"/>
  <c r="C5" i="31"/>
  <c r="P7" i="31" s="1"/>
  <c r="R7" i="31" s="1"/>
  <c r="V50" i="30"/>
  <c r="P50" i="30"/>
  <c r="K50" i="30"/>
  <c r="F50" i="30"/>
  <c r="T47" i="30"/>
  <c r="O47" i="30"/>
  <c r="J47" i="30"/>
  <c r="E47" i="30"/>
  <c r="T46" i="30"/>
  <c r="O46" i="30"/>
  <c r="J46" i="30"/>
  <c r="E46" i="30"/>
  <c r="T45" i="30"/>
  <c r="O45" i="30"/>
  <c r="J45" i="30"/>
  <c r="E45" i="30"/>
  <c r="V42" i="30"/>
  <c r="P42" i="30"/>
  <c r="K42" i="30"/>
  <c r="F42" i="30"/>
  <c r="V41" i="30"/>
  <c r="T41" i="30"/>
  <c r="Q41" i="30"/>
  <c r="O41" i="30"/>
  <c r="L41" i="30"/>
  <c r="J41" i="30"/>
  <c r="G41" i="30"/>
  <c r="E41" i="30"/>
  <c r="W39" i="30"/>
  <c r="T39" i="30"/>
  <c r="Q39" i="30"/>
  <c r="O39" i="30"/>
  <c r="L39" i="30"/>
  <c r="J39" i="30"/>
  <c r="G39" i="30"/>
  <c r="E39" i="30"/>
  <c r="W38" i="30"/>
  <c r="T38" i="30"/>
  <c r="Q38" i="30"/>
  <c r="O38" i="30"/>
  <c r="L38" i="30"/>
  <c r="J38" i="30"/>
  <c r="G38" i="30"/>
  <c r="E38" i="30"/>
  <c r="W37" i="30"/>
  <c r="T37" i="30"/>
  <c r="Q37" i="30"/>
  <c r="O37" i="30"/>
  <c r="L37" i="30"/>
  <c r="J37" i="30"/>
  <c r="G37" i="30"/>
  <c r="E37" i="30"/>
  <c r="W36" i="30"/>
  <c r="W40" i="30" s="1"/>
  <c r="T36" i="30"/>
  <c r="Q36" i="30"/>
  <c r="Q40" i="30" s="1"/>
  <c r="O36" i="30"/>
  <c r="L36" i="30"/>
  <c r="L40" i="30" s="1"/>
  <c r="J36" i="30"/>
  <c r="G36" i="30"/>
  <c r="G40" i="30" s="1"/>
  <c r="E36" i="30"/>
  <c r="P21" i="30"/>
  <c r="K21" i="30"/>
  <c r="C21" i="30"/>
  <c r="C20" i="30"/>
  <c r="O18" i="30"/>
  <c r="J18" i="30"/>
  <c r="O17" i="30"/>
  <c r="J17" i="30"/>
  <c r="O16" i="30"/>
  <c r="J16" i="30"/>
  <c r="V14" i="30"/>
  <c r="P13" i="30"/>
  <c r="K13" i="30"/>
  <c r="B13" i="30"/>
  <c r="Q12" i="30"/>
  <c r="L12" i="30"/>
  <c r="J12" i="30"/>
  <c r="O12" i="30" s="1"/>
  <c r="B12" i="30"/>
  <c r="B11" i="30"/>
  <c r="Q10" i="30"/>
  <c r="O10" i="30"/>
  <c r="L10" i="30"/>
  <c r="J10" i="30"/>
  <c r="B10" i="30"/>
  <c r="Q9" i="30"/>
  <c r="O9" i="30"/>
  <c r="L9" i="30"/>
  <c r="J9" i="30"/>
  <c r="Q8" i="30"/>
  <c r="O8" i="30"/>
  <c r="L8" i="30"/>
  <c r="J8" i="30"/>
  <c r="C8" i="30"/>
  <c r="O7" i="30"/>
  <c r="L7" i="30"/>
  <c r="L11" i="30" s="1"/>
  <c r="J7" i="30"/>
  <c r="C7" i="30"/>
  <c r="C6" i="30"/>
  <c r="C5" i="30"/>
  <c r="V48" i="29"/>
  <c r="P48" i="29"/>
  <c r="K48" i="29"/>
  <c r="F48" i="29"/>
  <c r="T45" i="29"/>
  <c r="O45" i="29"/>
  <c r="J45" i="29"/>
  <c r="E45" i="29"/>
  <c r="T44" i="29"/>
  <c r="O44" i="29"/>
  <c r="J44" i="29"/>
  <c r="E44" i="29"/>
  <c r="T43" i="29"/>
  <c r="O43" i="29"/>
  <c r="J43" i="29"/>
  <c r="E43" i="29"/>
  <c r="V40" i="29"/>
  <c r="T40" i="29"/>
  <c r="Q40" i="29"/>
  <c r="O40" i="29"/>
  <c r="L40" i="29"/>
  <c r="J40" i="29"/>
  <c r="G40" i="29"/>
  <c r="E40" i="29"/>
  <c r="V39" i="29"/>
  <c r="P39" i="29"/>
  <c r="K39" i="29"/>
  <c r="F39" i="29"/>
  <c r="W36" i="29"/>
  <c r="T36" i="29"/>
  <c r="Q36" i="29"/>
  <c r="O36" i="29"/>
  <c r="L36" i="29"/>
  <c r="J36" i="29"/>
  <c r="G36" i="29"/>
  <c r="E36" i="29"/>
  <c r="W35" i="29"/>
  <c r="V35" i="29"/>
  <c r="X35" i="29" s="1"/>
  <c r="T35" i="29"/>
  <c r="Q35" i="29"/>
  <c r="P35" i="29"/>
  <c r="R35" i="29" s="1"/>
  <c r="O35" i="29"/>
  <c r="L35" i="29"/>
  <c r="K35" i="29"/>
  <c r="M35" i="29" s="1"/>
  <c r="J35" i="29"/>
  <c r="G35" i="29"/>
  <c r="F35" i="29"/>
  <c r="H35" i="29" s="1"/>
  <c r="E35" i="29"/>
  <c r="W34" i="29"/>
  <c r="W37" i="29" s="1"/>
  <c r="T34" i="29"/>
  <c r="Q34" i="29"/>
  <c r="Q37" i="29" s="1"/>
  <c r="O34" i="29"/>
  <c r="L34" i="29"/>
  <c r="L37" i="29" s="1"/>
  <c r="J34" i="29"/>
  <c r="G34" i="29"/>
  <c r="G37" i="29" s="1"/>
  <c r="E34" i="29"/>
  <c r="P21" i="29"/>
  <c r="K21" i="29"/>
  <c r="C20" i="29"/>
  <c r="C22" i="30" s="1"/>
  <c r="C19" i="29"/>
  <c r="O18" i="29"/>
  <c r="J18" i="29"/>
  <c r="C18" i="29"/>
  <c r="O17" i="29"/>
  <c r="J17" i="29"/>
  <c r="O16" i="29"/>
  <c r="J16" i="29"/>
  <c r="V14" i="29"/>
  <c r="Q13" i="29"/>
  <c r="L13" i="29"/>
  <c r="J13" i="29"/>
  <c r="O13" i="29" s="1"/>
  <c r="P12" i="29"/>
  <c r="K12" i="29"/>
  <c r="B11" i="29"/>
  <c r="B10" i="29"/>
  <c r="Q9" i="29"/>
  <c r="O9" i="29"/>
  <c r="L9" i="29"/>
  <c r="J9" i="29"/>
  <c r="B9" i="29"/>
  <c r="Q8" i="29"/>
  <c r="P8" i="29"/>
  <c r="R8" i="29" s="1"/>
  <c r="O8" i="29"/>
  <c r="L8" i="29"/>
  <c r="K8" i="29"/>
  <c r="M8" i="29" s="1"/>
  <c r="J8" i="29"/>
  <c r="Q7" i="29"/>
  <c r="Q10" i="29" s="1"/>
  <c r="P7" i="29"/>
  <c r="R7" i="29" s="1"/>
  <c r="O7" i="29"/>
  <c r="L7" i="29"/>
  <c r="L10" i="29" s="1"/>
  <c r="K7" i="29"/>
  <c r="M7" i="29" s="1"/>
  <c r="J7" i="29"/>
  <c r="C7" i="29"/>
  <c r="V36" i="29" s="1"/>
  <c r="X36" i="29" s="1"/>
  <c r="C5" i="29"/>
  <c r="V34" i="29" s="1"/>
  <c r="X34" i="29" s="1"/>
  <c r="X37" i="29" s="1"/>
  <c r="X40" i="29" l="1"/>
  <c r="X39" i="29"/>
  <c r="X41" i="29" s="1"/>
  <c r="K9" i="29"/>
  <c r="M9" i="29" s="1"/>
  <c r="M10" i="29" s="1"/>
  <c r="P9" i="29"/>
  <c r="R9" i="29" s="1"/>
  <c r="R10" i="29" s="1"/>
  <c r="K24" i="29"/>
  <c r="P24" i="29" s="1"/>
  <c r="G51" i="29"/>
  <c r="K51" i="29"/>
  <c r="P51" i="29"/>
  <c r="V51" i="29"/>
  <c r="V37" i="30"/>
  <c r="P36" i="30"/>
  <c r="R36" i="30" s="1"/>
  <c r="K36" i="30"/>
  <c r="M36" i="30" s="1"/>
  <c r="F36" i="30"/>
  <c r="H36" i="30" s="1"/>
  <c r="V38" i="30"/>
  <c r="X38" i="30" s="1"/>
  <c r="P38" i="30"/>
  <c r="R38" i="30" s="1"/>
  <c r="K38" i="30"/>
  <c r="M38" i="30" s="1"/>
  <c r="F38" i="30"/>
  <c r="H38" i="30" s="1"/>
  <c r="K7" i="30"/>
  <c r="P7" i="30" s="1"/>
  <c r="R7" i="30" s="1"/>
  <c r="K9" i="30"/>
  <c r="M9" i="30" s="1"/>
  <c r="P9" i="30"/>
  <c r="R9" i="30" s="1"/>
  <c r="C78" i="31"/>
  <c r="K80" i="31" s="1"/>
  <c r="K24" i="30"/>
  <c r="F34" i="29"/>
  <c r="H34" i="29" s="1"/>
  <c r="K34" i="29"/>
  <c r="M34" i="29" s="1"/>
  <c r="M37" i="29" s="1"/>
  <c r="P34" i="29"/>
  <c r="R34" i="29" s="1"/>
  <c r="F36" i="29"/>
  <c r="H36" i="29" s="1"/>
  <c r="K36" i="29"/>
  <c r="M36" i="29" s="1"/>
  <c r="P36" i="29"/>
  <c r="R36" i="29" s="1"/>
  <c r="C5" i="32"/>
  <c r="C62" i="31"/>
  <c r="P37" i="30"/>
  <c r="R37" i="30" s="1"/>
  <c r="K37" i="30"/>
  <c r="M37" i="30" s="1"/>
  <c r="F37" i="30"/>
  <c r="H37" i="30" s="1"/>
  <c r="V36" i="30"/>
  <c r="X36" i="30" s="1"/>
  <c r="Q7" i="30"/>
  <c r="Q11" i="30" s="1"/>
  <c r="V39" i="30"/>
  <c r="X39" i="30" s="1"/>
  <c r="P39" i="30"/>
  <c r="R39" i="30" s="1"/>
  <c r="K39" i="30"/>
  <c r="M39" i="30" s="1"/>
  <c r="F39" i="30"/>
  <c r="H39" i="30" s="1"/>
  <c r="P10" i="30"/>
  <c r="R10" i="30" s="1"/>
  <c r="K10" i="30"/>
  <c r="M10" i="30" s="1"/>
  <c r="K8" i="30"/>
  <c r="M8" i="30" s="1"/>
  <c r="P8" i="30"/>
  <c r="R8" i="30" s="1"/>
  <c r="X37" i="30"/>
  <c r="K9" i="31"/>
  <c r="M9" i="31" s="1"/>
  <c r="P9" i="31"/>
  <c r="R9" i="31" s="1"/>
  <c r="R10" i="31" s="1"/>
  <c r="R12" i="31" s="1"/>
  <c r="R13" i="31" s="1"/>
  <c r="R19" i="31" s="1"/>
  <c r="R20" i="31" s="1"/>
  <c r="R22" i="31" s="1"/>
  <c r="Q15" i="31"/>
  <c r="R15" i="31" s="1"/>
  <c r="P49" i="31"/>
  <c r="K49" i="31"/>
  <c r="F49" i="31"/>
  <c r="F33" i="31"/>
  <c r="H33" i="31" s="1"/>
  <c r="K33" i="31"/>
  <c r="M33" i="31" s="1"/>
  <c r="M36" i="31" s="1"/>
  <c r="M38" i="31" s="1"/>
  <c r="M39" i="31" s="1"/>
  <c r="P33" i="31"/>
  <c r="R33" i="31" s="1"/>
  <c r="R36" i="31" s="1"/>
  <c r="R38" i="31" s="1"/>
  <c r="R39" i="31" s="1"/>
  <c r="F34" i="31"/>
  <c r="H34" i="31" s="1"/>
  <c r="K34" i="31"/>
  <c r="M34" i="31" s="1"/>
  <c r="F35" i="31"/>
  <c r="H35" i="31" s="1"/>
  <c r="K35" i="31"/>
  <c r="M35" i="31" s="1"/>
  <c r="M43" i="31"/>
  <c r="V91" i="31"/>
  <c r="X91" i="31" s="1"/>
  <c r="K91" i="31"/>
  <c r="M91" i="31" s="1"/>
  <c r="P91" i="31"/>
  <c r="R91" i="31" s="1"/>
  <c r="F91" i="31"/>
  <c r="H91" i="31" s="1"/>
  <c r="P64" i="31"/>
  <c r="R64" i="31" s="1"/>
  <c r="K64" i="31"/>
  <c r="M64" i="31" s="1"/>
  <c r="K7" i="31"/>
  <c r="M7" i="31" s="1"/>
  <c r="M10" i="31" s="1"/>
  <c r="M12" i="31" s="1"/>
  <c r="M13" i="31" s="1"/>
  <c r="M19" i="31" s="1"/>
  <c r="M20" i="31" s="1"/>
  <c r="M22" i="31" s="1"/>
  <c r="Q41" i="31"/>
  <c r="R41" i="31" s="1"/>
  <c r="G41" i="31"/>
  <c r="H41" i="31" s="1"/>
  <c r="L15" i="31"/>
  <c r="M15" i="31" s="1"/>
  <c r="V94" i="31"/>
  <c r="X94" i="31" s="1"/>
  <c r="P94" i="31"/>
  <c r="R94" i="31" s="1"/>
  <c r="K94" i="31"/>
  <c r="M94" i="31" s="1"/>
  <c r="K63" i="31"/>
  <c r="M63" i="31" s="1"/>
  <c r="V95" i="31"/>
  <c r="X95" i="31" s="1"/>
  <c r="P95" i="31"/>
  <c r="R95" i="31" s="1"/>
  <c r="K95" i="31"/>
  <c r="M95" i="31" s="1"/>
  <c r="F94" i="31"/>
  <c r="H94" i="31" s="1"/>
  <c r="K66" i="31"/>
  <c r="M66" i="31" s="1"/>
  <c r="P66" i="31"/>
  <c r="R66" i="31" s="1"/>
  <c r="K67" i="31"/>
  <c r="M67" i="31" s="1"/>
  <c r="P67" i="31"/>
  <c r="R67" i="31" s="1"/>
  <c r="T97" i="31"/>
  <c r="J97" i="31"/>
  <c r="O97" i="31"/>
  <c r="E96" i="31"/>
  <c r="K92" i="31"/>
  <c r="M92" i="31" s="1"/>
  <c r="V92" i="31"/>
  <c r="X92" i="31" s="1"/>
  <c r="W96" i="31"/>
  <c r="F90" i="31"/>
  <c r="H90" i="31" s="1"/>
  <c r="F93" i="31"/>
  <c r="H93" i="31" s="1"/>
  <c r="H8" i="32"/>
  <c r="J8" i="32" s="1"/>
  <c r="H10" i="32"/>
  <c r="J10" i="32" s="1"/>
  <c r="M25" i="31" l="1"/>
  <c r="M26" i="31" s="1"/>
  <c r="W4" i="31" s="1"/>
  <c r="X4" i="31" s="1"/>
  <c r="M23" i="31"/>
  <c r="M13" i="29"/>
  <c r="M14" i="29"/>
  <c r="M12" i="29"/>
  <c r="R25" i="31"/>
  <c r="R26" i="31" s="1"/>
  <c r="W5" i="31" s="1"/>
  <c r="X5" i="31" s="1"/>
  <c r="R23" i="31"/>
  <c r="R13" i="29"/>
  <c r="R12" i="29"/>
  <c r="R14" i="29" s="1"/>
  <c r="R96" i="31"/>
  <c r="M45" i="31"/>
  <c r="M46" i="31" s="1"/>
  <c r="M48" i="31" s="1"/>
  <c r="X40" i="30"/>
  <c r="H95" i="31"/>
  <c r="R45" i="31"/>
  <c r="R46" i="31" s="1"/>
  <c r="R48" i="31" s="1"/>
  <c r="H36" i="31"/>
  <c r="H38" i="31" s="1"/>
  <c r="H39" i="31" s="1"/>
  <c r="H45" i="31" s="1"/>
  <c r="H46" i="31" s="1"/>
  <c r="H48" i="31" s="1"/>
  <c r="M49" i="31"/>
  <c r="M7" i="32"/>
  <c r="O7" i="32" s="1"/>
  <c r="O11" i="32" s="1"/>
  <c r="H7" i="32"/>
  <c r="J7" i="32" s="1"/>
  <c r="J11" i="32" s="1"/>
  <c r="R37" i="29"/>
  <c r="H37" i="29"/>
  <c r="F107" i="31"/>
  <c r="V108" i="31"/>
  <c r="P108" i="31"/>
  <c r="K108" i="31"/>
  <c r="P80" i="31"/>
  <c r="M7" i="30"/>
  <c r="M11" i="30" s="1"/>
  <c r="H40" i="30"/>
  <c r="R40" i="30"/>
  <c r="R49" i="31"/>
  <c r="V93" i="31"/>
  <c r="X93" i="31" s="1"/>
  <c r="X96" i="31" s="1"/>
  <c r="P93" i="31"/>
  <c r="R93" i="31" s="1"/>
  <c r="K93" i="31"/>
  <c r="M93" i="31" s="1"/>
  <c r="M96" i="31" s="1"/>
  <c r="F92" i="31"/>
  <c r="H92" i="31" s="1"/>
  <c r="P65" i="31"/>
  <c r="R65" i="31" s="1"/>
  <c r="R68" i="31" s="1"/>
  <c r="K65" i="31"/>
  <c r="M65" i="31" s="1"/>
  <c r="M68" i="31" s="1"/>
  <c r="M40" i="29"/>
  <c r="M39" i="29"/>
  <c r="M41" i="29" s="1"/>
  <c r="V53" i="30"/>
  <c r="P53" i="30"/>
  <c r="K53" i="30"/>
  <c r="G53" i="30"/>
  <c r="P24" i="30"/>
  <c r="R11" i="30"/>
  <c r="M40" i="30"/>
  <c r="M70" i="31" l="1"/>
  <c r="M69" i="31"/>
  <c r="M71" i="31" s="1"/>
  <c r="R70" i="31"/>
  <c r="R71" i="31"/>
  <c r="R69" i="31"/>
  <c r="M97" i="31"/>
  <c r="M98" i="31"/>
  <c r="M99" i="31" s="1"/>
  <c r="X97" i="31"/>
  <c r="X98" i="31"/>
  <c r="X99" i="31" s="1"/>
  <c r="R12" i="30"/>
  <c r="R14" i="30" s="1"/>
  <c r="R13" i="30"/>
  <c r="H41" i="30"/>
  <c r="H43" i="30" s="1"/>
  <c r="H42" i="30"/>
  <c r="R39" i="29"/>
  <c r="R41" i="29" s="1"/>
  <c r="R40" i="29"/>
  <c r="H96" i="31"/>
  <c r="H97" i="31"/>
  <c r="H98" i="31" s="1"/>
  <c r="H49" i="31"/>
  <c r="H51" i="31" s="1"/>
  <c r="H52" i="31" s="1"/>
  <c r="W6" i="31" s="1"/>
  <c r="X6" i="31" s="1"/>
  <c r="R97" i="31"/>
  <c r="R98" i="31"/>
  <c r="R99" i="31" s="1"/>
  <c r="M41" i="30"/>
  <c r="M42" i="30"/>
  <c r="M43" i="30" s="1"/>
  <c r="R41" i="30"/>
  <c r="R43" i="30" s="1"/>
  <c r="R42" i="30"/>
  <c r="M12" i="30"/>
  <c r="M13" i="30"/>
  <c r="M14" i="30" s="1"/>
  <c r="H39" i="29"/>
  <c r="H41" i="29"/>
  <c r="H40" i="29"/>
  <c r="J12" i="32"/>
  <c r="J13" i="32"/>
  <c r="J14" i="32" s="1"/>
  <c r="R51" i="31"/>
  <c r="R52" i="31" s="1"/>
  <c r="X43" i="30"/>
  <c r="X41" i="30"/>
  <c r="X42" i="30"/>
  <c r="M51" i="31"/>
  <c r="M52" i="31" s="1"/>
  <c r="W7" i="31" s="1"/>
  <c r="X7" i="31" s="1"/>
  <c r="O12" i="32"/>
  <c r="O14" i="32" s="1"/>
  <c r="O13" i="32"/>
  <c r="W13" i="31" l="1"/>
  <c r="X13" i="31" s="1"/>
  <c r="W12" i="31"/>
  <c r="X12" i="31" s="1"/>
  <c r="W11" i="31"/>
  <c r="X11" i="31" s="1"/>
  <c r="W9" i="31"/>
  <c r="X9" i="31" s="1"/>
  <c r="W10" i="31"/>
  <c r="X10" i="31" s="1"/>
  <c r="W8" i="31"/>
  <c r="X8" i="31" s="1"/>
  <c r="C16" i="30" l="1"/>
  <c r="C14" i="29"/>
  <c r="C15" i="29"/>
  <c r="C74" i="31"/>
  <c r="C16" i="29"/>
  <c r="C73" i="31"/>
  <c r="W101" i="31" l="1"/>
  <c r="X101" i="31" s="1"/>
  <c r="L101" i="31"/>
  <c r="M101" i="31" s="1"/>
  <c r="G100" i="31"/>
  <c r="H100" i="31" s="1"/>
  <c r="Q101" i="31"/>
  <c r="R101" i="31" s="1"/>
  <c r="L73" i="31"/>
  <c r="M73" i="31" s="1"/>
  <c r="Q73" i="31"/>
  <c r="R73" i="31" s="1"/>
  <c r="Q45" i="29"/>
  <c r="R45" i="29" s="1"/>
  <c r="G45" i="29"/>
  <c r="H45" i="29" s="1"/>
  <c r="C18" i="30"/>
  <c r="W45" i="29"/>
  <c r="X45" i="29" s="1"/>
  <c r="L45" i="29"/>
  <c r="M45" i="29" s="1"/>
  <c r="Q18" i="29"/>
  <c r="R18" i="29" s="1"/>
  <c r="L18" i="29"/>
  <c r="M18" i="29" s="1"/>
  <c r="C17" i="30"/>
  <c r="Q44" i="29"/>
  <c r="R44" i="29" s="1"/>
  <c r="G44" i="29"/>
  <c r="H44" i="29" s="1"/>
  <c r="W44" i="29"/>
  <c r="X44" i="29" s="1"/>
  <c r="L44" i="29"/>
  <c r="M44" i="29" s="1"/>
  <c r="L17" i="29"/>
  <c r="M17" i="29" s="1"/>
  <c r="Q17" i="29"/>
  <c r="R17" i="29" s="1"/>
  <c r="Q43" i="29"/>
  <c r="R43" i="29" s="1"/>
  <c r="R47" i="29" s="1"/>
  <c r="R48" i="29" s="1"/>
  <c r="R50" i="29" s="1"/>
  <c r="G43" i="29"/>
  <c r="H43" i="29" s="1"/>
  <c r="H47" i="29" s="1"/>
  <c r="H48" i="29" s="1"/>
  <c r="H50" i="29" s="1"/>
  <c r="Q16" i="29"/>
  <c r="R16" i="29" s="1"/>
  <c r="W43" i="29"/>
  <c r="X43" i="29" s="1"/>
  <c r="L43" i="29"/>
  <c r="M43" i="29" s="1"/>
  <c r="L16" i="29"/>
  <c r="M16" i="29" s="1"/>
  <c r="Q102" i="31"/>
  <c r="R102" i="31" s="1"/>
  <c r="W102" i="31"/>
  <c r="X102" i="31" s="1"/>
  <c r="L102" i="31"/>
  <c r="M102" i="31" s="1"/>
  <c r="G101" i="31"/>
  <c r="H101" i="31" s="1"/>
  <c r="Q74" i="31"/>
  <c r="R74" i="31" s="1"/>
  <c r="L74" i="31"/>
  <c r="M74" i="31" s="1"/>
  <c r="C16" i="32"/>
  <c r="W45" i="30"/>
  <c r="X45" i="30" s="1"/>
  <c r="L45" i="30"/>
  <c r="M45" i="30" s="1"/>
  <c r="Q45" i="30"/>
  <c r="R45" i="30" s="1"/>
  <c r="G45" i="30"/>
  <c r="H45" i="30" s="1"/>
  <c r="Q16" i="30"/>
  <c r="R16" i="30" s="1"/>
  <c r="L16" i="30"/>
  <c r="M16" i="30" s="1"/>
  <c r="M47" i="29" l="1"/>
  <c r="M48" i="29" s="1"/>
  <c r="M50" i="29" s="1"/>
  <c r="R20" i="29"/>
  <c r="R21" i="29" s="1"/>
  <c r="R23" i="29" s="1"/>
  <c r="M20" i="29"/>
  <c r="M21" i="29" s="1"/>
  <c r="M23" i="29" s="1"/>
  <c r="M24" i="29" s="1"/>
  <c r="M25" i="29" s="1"/>
  <c r="M26" i="29" s="1"/>
  <c r="X47" i="29"/>
  <c r="X48" i="29" s="1"/>
  <c r="X50" i="29" s="1"/>
  <c r="X51" i="29" s="1"/>
  <c r="H51" i="29"/>
  <c r="H53" i="29" s="1"/>
  <c r="H54" i="29" s="1"/>
  <c r="C17" i="32"/>
  <c r="W46" i="30"/>
  <c r="X46" i="30" s="1"/>
  <c r="L46" i="30"/>
  <c r="M46" i="30" s="1"/>
  <c r="Q46" i="30"/>
  <c r="R46" i="30" s="1"/>
  <c r="G46" i="30"/>
  <c r="H46" i="30" s="1"/>
  <c r="L17" i="30"/>
  <c r="M17" i="30" s="1"/>
  <c r="Q17" i="30"/>
  <c r="R17" i="30" s="1"/>
  <c r="R76" i="31"/>
  <c r="R77" i="31" s="1"/>
  <c r="R79" i="31" s="1"/>
  <c r="R104" i="31"/>
  <c r="R105" i="31" s="1"/>
  <c r="R107" i="31" s="1"/>
  <c r="M104" i="31"/>
  <c r="M105" i="31" s="1"/>
  <c r="M107" i="31" s="1"/>
  <c r="I16" i="32"/>
  <c r="J16" i="32" s="1"/>
  <c r="N16" i="32"/>
  <c r="O16" i="32" s="1"/>
  <c r="M51" i="29"/>
  <c r="M53" i="29" s="1"/>
  <c r="M54" i="29" s="1"/>
  <c r="R24" i="29"/>
  <c r="R25" i="29" s="1"/>
  <c r="R26" i="29" s="1"/>
  <c r="R51" i="29"/>
  <c r="R53" i="29" s="1"/>
  <c r="R54" i="29" s="1"/>
  <c r="C18" i="32"/>
  <c r="W47" i="30"/>
  <c r="X47" i="30" s="1"/>
  <c r="L47" i="30"/>
  <c r="M47" i="30" s="1"/>
  <c r="Q47" i="30"/>
  <c r="R47" i="30" s="1"/>
  <c r="G47" i="30"/>
  <c r="H47" i="30" s="1"/>
  <c r="Q18" i="30"/>
  <c r="R18" i="30" s="1"/>
  <c r="L18" i="30"/>
  <c r="M18" i="30" s="1"/>
  <c r="M20" i="30" s="1"/>
  <c r="M21" i="30" s="1"/>
  <c r="M23" i="30" s="1"/>
  <c r="M76" i="31"/>
  <c r="M77" i="31" s="1"/>
  <c r="M79" i="31" s="1"/>
  <c r="H103" i="31"/>
  <c r="H104" i="31" s="1"/>
  <c r="H106" i="31" s="1"/>
  <c r="X104" i="31"/>
  <c r="X105" i="31" s="1"/>
  <c r="X107" i="31" s="1"/>
  <c r="X53" i="29" l="1"/>
  <c r="X54" i="29" s="1"/>
  <c r="R49" i="30"/>
  <c r="R50" i="30" s="1"/>
  <c r="R52" i="30" s="1"/>
  <c r="X49" i="30"/>
  <c r="X50" i="30" s="1"/>
  <c r="X52" i="30" s="1"/>
  <c r="X53" i="30" s="1"/>
  <c r="X55" i="30" s="1"/>
  <c r="X56" i="30" s="1"/>
  <c r="R20" i="30"/>
  <c r="R21" i="30" s="1"/>
  <c r="R23" i="30" s="1"/>
  <c r="R24" i="30" s="1"/>
  <c r="R26" i="30" s="1"/>
  <c r="R27" i="30" s="1"/>
  <c r="H49" i="30"/>
  <c r="H50" i="30" s="1"/>
  <c r="H52" i="30" s="1"/>
  <c r="H53" i="30" s="1"/>
  <c r="H55" i="30" s="1"/>
  <c r="H56" i="30" s="1"/>
  <c r="M49" i="30"/>
  <c r="M50" i="30" s="1"/>
  <c r="M52" i="30" s="1"/>
  <c r="M53" i="30" s="1"/>
  <c r="M55" i="30" s="1"/>
  <c r="M56" i="30" s="1"/>
  <c r="M24" i="30"/>
  <c r="M26" i="30" s="1"/>
  <c r="M27" i="30" s="1"/>
  <c r="W6" i="29"/>
  <c r="X6" i="29" s="1"/>
  <c r="W13" i="29"/>
  <c r="X13" i="29" s="1"/>
  <c r="W12" i="29"/>
  <c r="X12" i="29" s="1"/>
  <c r="W9" i="29"/>
  <c r="X9" i="29" s="1"/>
  <c r="W10" i="29"/>
  <c r="X10" i="29" s="1"/>
  <c r="W8" i="29"/>
  <c r="X8" i="29" s="1"/>
  <c r="W11" i="29"/>
  <c r="X11" i="29" s="1"/>
  <c r="W4" i="29"/>
  <c r="X4" i="29" s="1"/>
  <c r="H107" i="31"/>
  <c r="H109" i="31" s="1"/>
  <c r="H110" i="31" s="1"/>
  <c r="I18" i="32"/>
  <c r="J18" i="32" s="1"/>
  <c r="N18" i="32"/>
  <c r="O18" i="32" s="1"/>
  <c r="W7" i="29"/>
  <c r="X7" i="29" s="1"/>
  <c r="R108" i="31"/>
  <c r="R110" i="31" s="1"/>
  <c r="R111" i="31" s="1"/>
  <c r="N17" i="32"/>
  <c r="O17" i="32" s="1"/>
  <c r="I17" i="32"/>
  <c r="J17" i="32" s="1"/>
  <c r="W14" i="29"/>
  <c r="X14" i="29" s="1"/>
  <c r="R53" i="30"/>
  <c r="R55" i="30" s="1"/>
  <c r="R56" i="30" s="1"/>
  <c r="X108" i="31"/>
  <c r="X110" i="31" s="1"/>
  <c r="X111" i="31" s="1"/>
  <c r="M80" i="31"/>
  <c r="M82" i="31" s="1"/>
  <c r="M83" i="31" s="1"/>
  <c r="M108" i="31"/>
  <c r="M110" i="31" s="1"/>
  <c r="M111" i="31" s="1"/>
  <c r="R80" i="31"/>
  <c r="R82" i="31" s="1"/>
  <c r="R83" i="31" s="1"/>
  <c r="W5" i="29"/>
  <c r="X5" i="29" s="1"/>
  <c r="O20" i="32" l="1"/>
  <c r="O21" i="32" s="1"/>
  <c r="O23" i="32" s="1"/>
  <c r="O24" i="32" s="1"/>
  <c r="O26" i="32" s="1"/>
  <c r="O27" i="32" s="1"/>
  <c r="J20" i="32"/>
  <c r="J21" i="32" s="1"/>
  <c r="J23" i="32" s="1"/>
  <c r="J24" i="32" s="1"/>
  <c r="J26" i="32" s="1"/>
  <c r="J27" i="32" s="1"/>
  <c r="W61" i="31"/>
  <c r="X61" i="31" s="1"/>
  <c r="W60" i="31"/>
  <c r="X60" i="31" s="1"/>
  <c r="W62" i="31"/>
  <c r="X62" i="31" s="1"/>
  <c r="W6" i="30"/>
  <c r="X6" i="30" s="1"/>
  <c r="W70" i="31"/>
  <c r="X70" i="31" s="1"/>
  <c r="W7" i="30"/>
  <c r="X7" i="30" s="1"/>
  <c r="W5" i="30"/>
  <c r="X5" i="30" s="1"/>
  <c r="W63" i="31"/>
  <c r="X63" i="31" s="1"/>
  <c r="W13" i="30"/>
  <c r="X13" i="30" s="1"/>
  <c r="W11" i="30"/>
  <c r="X11" i="30" s="1"/>
  <c r="W9" i="30"/>
  <c r="X9" i="30" s="1"/>
  <c r="W8" i="30"/>
  <c r="X8" i="30" s="1"/>
  <c r="W12" i="30"/>
  <c r="X12" i="30" s="1"/>
  <c r="W10" i="30"/>
  <c r="X10" i="30" s="1"/>
  <c r="W69" i="31"/>
  <c r="X69" i="31" s="1"/>
  <c r="W67" i="31"/>
  <c r="X67" i="31" s="1"/>
  <c r="W66" i="31"/>
  <c r="X66" i="31" s="1"/>
  <c r="W65" i="31"/>
  <c r="X65" i="31" s="1"/>
  <c r="W68" i="31"/>
  <c r="X68" i="31" s="1"/>
  <c r="W64" i="31"/>
  <c r="X64" i="31" s="1"/>
  <c r="W14" i="30"/>
  <c r="X14" i="30" s="1"/>
  <c r="W4" i="30"/>
  <c r="X4" i="30" s="1"/>
  <c r="C24" i="28" l="1"/>
  <c r="C23" i="28"/>
  <c r="H14" i="28" s="1"/>
  <c r="H22" i="28"/>
  <c r="G22" i="28"/>
  <c r="H20" i="28"/>
  <c r="C20" i="28"/>
  <c r="G14" i="28"/>
  <c r="H13" i="28"/>
  <c r="C13" i="28"/>
  <c r="J9" i="28"/>
  <c r="G9" i="28"/>
  <c r="C9" i="28"/>
  <c r="H9" i="28" s="1"/>
  <c r="K9" i="28" s="1"/>
  <c r="J8" i="28"/>
  <c r="J11" i="28" s="1"/>
  <c r="G8" i="28"/>
  <c r="C8" i="28"/>
  <c r="H8" i="28" s="1"/>
  <c r="K8" i="28" s="1"/>
  <c r="K7" i="28"/>
  <c r="H7" i="28"/>
  <c r="B7" i="28"/>
  <c r="C29" i="27"/>
  <c r="C28" i="27"/>
  <c r="A28" i="27"/>
  <c r="G14" i="27" s="1"/>
  <c r="I26" i="27"/>
  <c r="G26" i="27"/>
  <c r="C26" i="27"/>
  <c r="I24" i="27"/>
  <c r="C22" i="27"/>
  <c r="H20" i="27" s="1"/>
  <c r="C21" i="27"/>
  <c r="C20" i="27"/>
  <c r="H18" i="27" s="1"/>
  <c r="H19" i="27"/>
  <c r="C19" i="27"/>
  <c r="H17" i="27"/>
  <c r="I14" i="27"/>
  <c r="C14" i="27"/>
  <c r="I13" i="27"/>
  <c r="H10" i="27"/>
  <c r="J10" i="27" s="1"/>
  <c r="B10" i="27"/>
  <c r="I9" i="27"/>
  <c r="G9" i="27"/>
  <c r="C9" i="27"/>
  <c r="H9" i="27" s="1"/>
  <c r="J9" i="27" s="1"/>
  <c r="I8" i="27"/>
  <c r="I11" i="27" s="1"/>
  <c r="J17" i="27" s="1"/>
  <c r="C8" i="27"/>
  <c r="H8" i="27" s="1"/>
  <c r="C36" i="26"/>
  <c r="C37" i="26" s="1"/>
  <c r="I9" i="26" s="1"/>
  <c r="D34" i="26"/>
  <c r="D33" i="26"/>
  <c r="D32" i="26"/>
  <c r="D31" i="26"/>
  <c r="D36" i="26" s="1"/>
  <c r="G26" i="26"/>
  <c r="C25" i="26"/>
  <c r="I26" i="26" s="1"/>
  <c r="I24" i="26"/>
  <c r="C24" i="26"/>
  <c r="C23" i="26"/>
  <c r="E20" i="26"/>
  <c r="A20" i="26"/>
  <c r="I19" i="26"/>
  <c r="C19" i="26"/>
  <c r="H21" i="26" s="1"/>
  <c r="I18" i="26"/>
  <c r="C18" i="26"/>
  <c r="H20" i="26" s="1"/>
  <c r="C17" i="26"/>
  <c r="J19" i="26" s="1"/>
  <c r="C16" i="26"/>
  <c r="J18" i="26" s="1"/>
  <c r="C15" i="26"/>
  <c r="H17" i="26" s="1"/>
  <c r="I13" i="26"/>
  <c r="I12" i="26"/>
  <c r="G8" i="26"/>
  <c r="C8" i="26"/>
  <c r="H8" i="26" s="1"/>
  <c r="B8" i="26"/>
  <c r="J7" i="26"/>
  <c r="H7" i="26"/>
  <c r="B7" i="26"/>
  <c r="Q47" i="25"/>
  <c r="L47" i="25"/>
  <c r="L46" i="25"/>
  <c r="Q46" i="25" s="1"/>
  <c r="G45" i="25"/>
  <c r="L45" i="25" s="1"/>
  <c r="Q45" i="25" s="1"/>
  <c r="I43" i="25"/>
  <c r="S43" i="25" s="1"/>
  <c r="C33" i="25"/>
  <c r="I45" i="25" s="1"/>
  <c r="E32" i="25"/>
  <c r="A32" i="25"/>
  <c r="N31" i="25"/>
  <c r="I31" i="25"/>
  <c r="S31" i="25" s="1"/>
  <c r="G31" i="25"/>
  <c r="Q31" i="25" s="1"/>
  <c r="C31" i="25"/>
  <c r="I30" i="25"/>
  <c r="S30" i="25" s="1"/>
  <c r="C30" i="25"/>
  <c r="S28" i="25"/>
  <c r="N28" i="25"/>
  <c r="I28" i="25"/>
  <c r="G27" i="25"/>
  <c r="Q27" i="25" s="1"/>
  <c r="C26" i="25"/>
  <c r="R39" i="25" s="1"/>
  <c r="U39" i="25" s="1"/>
  <c r="C25" i="25"/>
  <c r="M39" i="25" s="1"/>
  <c r="O39" i="25" s="1"/>
  <c r="C24" i="25"/>
  <c r="H39" i="25" s="1"/>
  <c r="J39" i="25" s="1"/>
  <c r="C23" i="25"/>
  <c r="H38" i="25" s="1"/>
  <c r="C22" i="25"/>
  <c r="J37" i="25" s="1"/>
  <c r="C21" i="25"/>
  <c r="J36" i="25" s="1"/>
  <c r="O36" i="25" s="1"/>
  <c r="U36" i="25" s="1"/>
  <c r="C20" i="25"/>
  <c r="H35" i="25" s="1"/>
  <c r="C19" i="25"/>
  <c r="S34" i="25" s="1"/>
  <c r="U34" i="25" s="1"/>
  <c r="I13" i="25"/>
  <c r="I10" i="25"/>
  <c r="G10" i="25"/>
  <c r="J9" i="25"/>
  <c r="C9" i="25"/>
  <c r="H6" i="25" s="1"/>
  <c r="J6" i="25" s="1"/>
  <c r="B9" i="25"/>
  <c r="I8" i="25"/>
  <c r="C8" i="25"/>
  <c r="H27" i="25" s="1"/>
  <c r="B8" i="25"/>
  <c r="I7" i="25"/>
  <c r="C7" i="25"/>
  <c r="H26" i="25" s="1"/>
  <c r="B7" i="25"/>
  <c r="C30" i="24"/>
  <c r="C28" i="24"/>
  <c r="L27" i="24"/>
  <c r="C27" i="24"/>
  <c r="C20" i="24" s="1"/>
  <c r="M19" i="24" s="1"/>
  <c r="O19" i="24" s="1"/>
  <c r="L26" i="24"/>
  <c r="Q26" i="24" s="1"/>
  <c r="N25" i="24"/>
  <c r="S25" i="24" s="1"/>
  <c r="I25" i="24"/>
  <c r="G25" i="24"/>
  <c r="L25" i="24" s="1"/>
  <c r="Q25" i="24" s="1"/>
  <c r="C23" i="24"/>
  <c r="I23" i="24" s="1"/>
  <c r="C21" i="24"/>
  <c r="R19" i="24" s="1"/>
  <c r="U19" i="24" s="1"/>
  <c r="C19" i="24"/>
  <c r="H19" i="24" s="1"/>
  <c r="J19" i="24" s="1"/>
  <c r="H18" i="24"/>
  <c r="J18" i="24" s="1"/>
  <c r="C18" i="24"/>
  <c r="I17" i="24"/>
  <c r="T17" i="24" s="1"/>
  <c r="C17" i="24"/>
  <c r="J17" i="24" s="1"/>
  <c r="H16" i="24"/>
  <c r="M16" i="24" s="1"/>
  <c r="C16" i="24"/>
  <c r="C15" i="24"/>
  <c r="S15" i="24" s="1"/>
  <c r="U15" i="24" s="1"/>
  <c r="N12" i="24"/>
  <c r="I12" i="24"/>
  <c r="S12" i="24" s="1"/>
  <c r="G12" i="24"/>
  <c r="L12" i="24" s="1"/>
  <c r="I11" i="24"/>
  <c r="S9" i="24"/>
  <c r="N9" i="24"/>
  <c r="I9" i="24"/>
  <c r="L8" i="24"/>
  <c r="Q8" i="24" s="1"/>
  <c r="G8" i="24"/>
  <c r="C8" i="24"/>
  <c r="H8" i="24" s="1"/>
  <c r="B8" i="24"/>
  <c r="J7" i="24"/>
  <c r="H7" i="24"/>
  <c r="R7" i="24" s="1"/>
  <c r="U7" i="24" s="1"/>
  <c r="B7" i="24"/>
  <c r="O17" i="24" l="1"/>
  <c r="U17" i="24"/>
  <c r="S23" i="24"/>
  <c r="N23" i="24"/>
  <c r="M27" i="25"/>
  <c r="O27" i="25" s="1"/>
  <c r="J27" i="25"/>
  <c r="R27" i="25"/>
  <c r="U27" i="25" s="1"/>
  <c r="M8" i="24"/>
  <c r="O8" i="24" s="1"/>
  <c r="J8" i="24"/>
  <c r="J9" i="24" s="1"/>
  <c r="R8" i="24"/>
  <c r="U8" i="24" s="1"/>
  <c r="U9" i="24" s="1"/>
  <c r="R16" i="24"/>
  <c r="U16" i="24" s="1"/>
  <c r="O16" i="24"/>
  <c r="J26" i="25"/>
  <c r="J28" i="25" s="1"/>
  <c r="R26" i="25"/>
  <c r="U26" i="25" s="1"/>
  <c r="M26" i="25"/>
  <c r="O26" i="25" s="1"/>
  <c r="O28" i="25" s="1"/>
  <c r="J10" i="25"/>
  <c r="J7" i="25"/>
  <c r="J8" i="25" s="1"/>
  <c r="N11" i="24"/>
  <c r="S11" i="24"/>
  <c r="Q12" i="24"/>
  <c r="M18" i="24"/>
  <c r="M7" i="24"/>
  <c r="O7" i="24" s="1"/>
  <c r="O9" i="24" s="1"/>
  <c r="J16" i="24"/>
  <c r="N17" i="24"/>
  <c r="J38" i="25"/>
  <c r="R38" i="25"/>
  <c r="U38" i="25" s="1"/>
  <c r="M38" i="25"/>
  <c r="O38" i="25" s="1"/>
  <c r="L27" i="25"/>
  <c r="I37" i="25"/>
  <c r="I36" i="25"/>
  <c r="H9" i="26"/>
  <c r="J9" i="26" s="1"/>
  <c r="J8" i="26"/>
  <c r="I10" i="26"/>
  <c r="J17" i="26" s="1"/>
  <c r="J19" i="27"/>
  <c r="K11" i="28"/>
  <c r="K13" i="28"/>
  <c r="J35" i="25"/>
  <c r="R35" i="25"/>
  <c r="U35" i="25" s="1"/>
  <c r="M35" i="25"/>
  <c r="O35" i="25" s="1"/>
  <c r="U37" i="25"/>
  <c r="O37" i="25"/>
  <c r="N45" i="25"/>
  <c r="S45" i="25"/>
  <c r="J20" i="26"/>
  <c r="J21" i="26"/>
  <c r="J18" i="27"/>
  <c r="J20" i="27"/>
  <c r="N30" i="25"/>
  <c r="O30" i="25" s="1"/>
  <c r="L31" i="25"/>
  <c r="N43" i="25"/>
  <c r="J8" i="27"/>
  <c r="J11" i="27" s="1"/>
  <c r="J10" i="26" l="1"/>
  <c r="U12" i="24"/>
  <c r="J12" i="24"/>
  <c r="J11" i="24"/>
  <c r="J13" i="24" s="1"/>
  <c r="J21" i="24" s="1"/>
  <c r="K14" i="28"/>
  <c r="K15" i="28" s="1"/>
  <c r="T37" i="25"/>
  <c r="N37" i="25"/>
  <c r="O18" i="24"/>
  <c r="R18" i="24"/>
  <c r="U18" i="24" s="1"/>
  <c r="U11" i="24"/>
  <c r="U13" i="24" s="1"/>
  <c r="U21" i="24" s="1"/>
  <c r="J11" i="25"/>
  <c r="U28" i="25"/>
  <c r="J15" i="27"/>
  <c r="J22" i="27" s="1"/>
  <c r="J14" i="27"/>
  <c r="J13" i="27"/>
  <c r="T36" i="25"/>
  <c r="N36" i="25"/>
  <c r="O12" i="24"/>
  <c r="O11" i="24"/>
  <c r="O13" i="24" s="1"/>
  <c r="O21" i="24" s="1"/>
  <c r="O31" i="25"/>
  <c r="O32" i="25" s="1"/>
  <c r="O41" i="25" s="1"/>
  <c r="J31" i="25"/>
  <c r="J32" i="25"/>
  <c r="J41" i="25" s="1"/>
  <c r="J30" i="25"/>
  <c r="O44" i="25" l="1"/>
  <c r="O43" i="25"/>
  <c r="U24" i="24"/>
  <c r="U23" i="24"/>
  <c r="J24" i="24"/>
  <c r="J23" i="24"/>
  <c r="O24" i="24"/>
  <c r="O23" i="24"/>
  <c r="J43" i="25"/>
  <c r="J44" i="25"/>
  <c r="J24" i="27"/>
  <c r="J25" i="27" s="1"/>
  <c r="U31" i="25"/>
  <c r="U32" i="25"/>
  <c r="U41" i="25" s="1"/>
  <c r="U30" i="25"/>
  <c r="J15" i="25"/>
  <c r="J16" i="25" s="1"/>
  <c r="J12" i="25"/>
  <c r="J13" i="25" s="1"/>
  <c r="J14" i="25" s="1"/>
  <c r="J13" i="26"/>
  <c r="J12" i="26"/>
  <c r="J14" i="26"/>
  <c r="J23" i="26" s="1"/>
  <c r="J26" i="27" l="1"/>
  <c r="J27" i="27" s="1"/>
  <c r="J28" i="27" s="1"/>
  <c r="J25" i="26"/>
  <c r="J24" i="26"/>
  <c r="U44" i="25"/>
  <c r="U43" i="25"/>
  <c r="J45" i="25"/>
  <c r="J46" i="25" s="1"/>
  <c r="J47" i="25" s="1"/>
  <c r="O26" i="24"/>
  <c r="O27" i="24" s="1"/>
  <c r="O25" i="24"/>
  <c r="J26" i="24"/>
  <c r="J27" i="24" s="1"/>
  <c r="J25" i="24"/>
  <c r="U26" i="24"/>
  <c r="U27" i="24" s="1"/>
  <c r="U25" i="24"/>
  <c r="O46" i="25"/>
  <c r="O47" i="25" s="1"/>
  <c r="O45" i="25"/>
  <c r="U45" i="25" l="1"/>
  <c r="U46" i="25" s="1"/>
  <c r="U47" i="25" s="1"/>
  <c r="J26" i="26"/>
  <c r="J27" i="26" s="1"/>
  <c r="J28" i="26" s="1"/>
  <c r="C18" i="28" l="1"/>
  <c r="H18" i="28" s="1"/>
  <c r="K18" i="28" s="1"/>
  <c r="C17" i="28"/>
  <c r="H17" i="28" s="1"/>
  <c r="K17" i="28" s="1"/>
  <c r="K19" i="28" s="1"/>
  <c r="K20" i="28" l="1"/>
  <c r="K21" i="28" s="1"/>
  <c r="K22" i="28" l="1"/>
  <c r="K23" i="28" s="1"/>
  <c r="K24" i="28" s="1"/>
  <c r="C22" i="23" l="1"/>
  <c r="F20" i="23"/>
  <c r="C18" i="23"/>
  <c r="C14" i="23"/>
  <c r="G13" i="23"/>
  <c r="G21" i="23" s="1"/>
  <c r="F12" i="23"/>
  <c r="D12" i="23"/>
  <c r="C10" i="23"/>
  <c r="G9" i="23"/>
  <c r="D6" i="23"/>
  <c r="C6" i="23"/>
  <c r="G6" i="23" s="1"/>
  <c r="G4" i="23"/>
  <c r="G8" i="23" s="1"/>
  <c r="G12" i="23" s="1"/>
  <c r="F4" i="23"/>
  <c r="F16" i="23" s="1"/>
  <c r="E4" i="23"/>
  <c r="E16" i="23" s="1"/>
  <c r="D4" i="23"/>
  <c r="D22" i="23" s="1"/>
  <c r="M37" i="22"/>
  <c r="D37" i="22"/>
  <c r="M36" i="22"/>
  <c r="M38" i="22" s="1"/>
  <c r="M39" i="22" s="1"/>
  <c r="D36" i="22"/>
  <c r="D38" i="22" s="1"/>
  <c r="D39" i="22" s="1"/>
  <c r="L32" i="22"/>
  <c r="K32" i="22"/>
  <c r="J32" i="22"/>
  <c r="I32" i="22"/>
  <c r="H32" i="22"/>
  <c r="G32" i="22"/>
  <c r="E32" i="22"/>
  <c r="D32" i="22"/>
  <c r="C32" i="22"/>
  <c r="B32" i="22"/>
  <c r="N25" i="22"/>
  <c r="M23" i="22"/>
  <c r="L23" i="22"/>
  <c r="J23" i="22"/>
  <c r="J24" i="22" s="1"/>
  <c r="F23" i="22"/>
  <c r="E23" i="22"/>
  <c r="D23" i="22"/>
  <c r="M20" i="22"/>
  <c r="M21" i="22" s="1"/>
  <c r="M22" i="22" s="1"/>
  <c r="L20" i="22"/>
  <c r="L21" i="22" s="1"/>
  <c r="L22" i="22" s="1"/>
  <c r="K20" i="22"/>
  <c r="J20" i="22"/>
  <c r="J21" i="22" s="1"/>
  <c r="J22" i="22" s="1"/>
  <c r="I20" i="22"/>
  <c r="H20" i="22"/>
  <c r="H21" i="22" s="1"/>
  <c r="H22" i="22" s="1"/>
  <c r="G20" i="22"/>
  <c r="F20" i="22"/>
  <c r="F21" i="22" s="1"/>
  <c r="F22" i="22" s="1"/>
  <c r="E20" i="22"/>
  <c r="E21" i="22" s="1"/>
  <c r="E22" i="22" s="1"/>
  <c r="D20" i="22"/>
  <c r="D21" i="22" s="1"/>
  <c r="D22" i="22" s="1"/>
  <c r="C20" i="22"/>
  <c r="B20" i="22"/>
  <c r="K19" i="22"/>
  <c r="K23" i="22" s="1"/>
  <c r="I19" i="22"/>
  <c r="H19" i="22"/>
  <c r="H23" i="22" s="1"/>
  <c r="H24" i="22" s="1"/>
  <c r="C19" i="22"/>
  <c r="C23" i="22" s="1"/>
  <c r="B19" i="22"/>
  <c r="L9" i="22"/>
  <c r="J7" i="22"/>
  <c r="H7" i="22"/>
  <c r="F7" i="22"/>
  <c r="E7" i="22"/>
  <c r="D7" i="22"/>
  <c r="K4" i="22"/>
  <c r="J4" i="22"/>
  <c r="J5" i="22" s="1"/>
  <c r="J6" i="22" s="1"/>
  <c r="I4" i="22"/>
  <c r="H4" i="22"/>
  <c r="H5" i="22" s="1"/>
  <c r="H6" i="22" s="1"/>
  <c r="G4" i="22"/>
  <c r="F4" i="22"/>
  <c r="F5" i="22" s="1"/>
  <c r="F6" i="22" s="1"/>
  <c r="E4" i="22"/>
  <c r="E5" i="22" s="1"/>
  <c r="E6" i="22" s="1"/>
  <c r="D4" i="22"/>
  <c r="D5" i="22" s="1"/>
  <c r="D6" i="22" s="1"/>
  <c r="C4" i="22"/>
  <c r="B4" i="22"/>
  <c r="K3" i="22"/>
  <c r="K7" i="22" s="1"/>
  <c r="I3" i="22"/>
  <c r="I7" i="22" s="1"/>
  <c r="H3" i="22"/>
  <c r="G3" i="22"/>
  <c r="G19" i="22" s="1"/>
  <c r="C3" i="22"/>
  <c r="C7" i="22" s="1"/>
  <c r="B3" i="22"/>
  <c r="B7" i="22" s="1"/>
  <c r="J57" i="21"/>
  <c r="J55" i="21"/>
  <c r="I51" i="21"/>
  <c r="I48" i="21"/>
  <c r="J47" i="21"/>
  <c r="D44" i="21"/>
  <c r="D45" i="21" s="1"/>
  <c r="C44" i="21"/>
  <c r="C45" i="21" s="1"/>
  <c r="B44" i="21"/>
  <c r="B45" i="21" s="1"/>
  <c r="Q42" i="21"/>
  <c r="Q46" i="21" s="1"/>
  <c r="N42" i="21"/>
  <c r="N46" i="21" s="1"/>
  <c r="K42" i="21"/>
  <c r="K46" i="21" s="1"/>
  <c r="E42" i="21"/>
  <c r="G42" i="21" s="1"/>
  <c r="J41" i="21"/>
  <c r="L41" i="21" s="1"/>
  <c r="E41" i="21"/>
  <c r="G41" i="21" s="1"/>
  <c r="J40" i="21"/>
  <c r="O40" i="21" s="1"/>
  <c r="I40" i="21"/>
  <c r="I39" i="21"/>
  <c r="E39" i="21"/>
  <c r="G39" i="21" s="1"/>
  <c r="E38" i="21"/>
  <c r="G38" i="21" s="1"/>
  <c r="R37" i="21"/>
  <c r="J37" i="21"/>
  <c r="L37" i="21" s="1"/>
  <c r="F37" i="21"/>
  <c r="E37" i="21"/>
  <c r="G37" i="21" s="1"/>
  <c r="G43" i="21" s="1"/>
  <c r="E36" i="21"/>
  <c r="G36" i="21" s="1"/>
  <c r="F35" i="21"/>
  <c r="E35" i="21"/>
  <c r="G35" i="21" s="1"/>
  <c r="J26" i="21"/>
  <c r="J24" i="21"/>
  <c r="J17" i="21"/>
  <c r="I17" i="21"/>
  <c r="J16" i="21"/>
  <c r="L14" i="21"/>
  <c r="J14" i="21"/>
  <c r="J45" i="21" s="1"/>
  <c r="L45" i="21" s="1"/>
  <c r="J13" i="21"/>
  <c r="D13" i="21"/>
  <c r="D14" i="21" s="1"/>
  <c r="C13" i="21"/>
  <c r="C14" i="21" s="1"/>
  <c r="B13" i="21"/>
  <c r="B14" i="21" s="1"/>
  <c r="J12" i="21"/>
  <c r="Q11" i="21"/>
  <c r="Q15" i="21" s="1"/>
  <c r="N11" i="21"/>
  <c r="N15" i="21" s="1"/>
  <c r="K11" i="21"/>
  <c r="K15" i="21" s="1"/>
  <c r="J11" i="21"/>
  <c r="J42" i="21" s="1"/>
  <c r="E11" i="21"/>
  <c r="L10" i="21"/>
  <c r="J10" i="21"/>
  <c r="G10" i="21"/>
  <c r="E10" i="21"/>
  <c r="L9" i="21"/>
  <c r="J9" i="21"/>
  <c r="I9" i="21"/>
  <c r="O8" i="21"/>
  <c r="J8" i="21"/>
  <c r="R8" i="21" s="1"/>
  <c r="I8" i="21"/>
  <c r="E8" i="21"/>
  <c r="G8" i="21" s="1"/>
  <c r="R7" i="21"/>
  <c r="J7" i="21"/>
  <c r="F7" i="21"/>
  <c r="E7" i="21"/>
  <c r="G7" i="21" s="1"/>
  <c r="R6" i="21"/>
  <c r="J6" i="21"/>
  <c r="F6" i="21"/>
  <c r="E6" i="21"/>
  <c r="G6" i="21" s="1"/>
  <c r="R5" i="21"/>
  <c r="L5" i="21"/>
  <c r="J5" i="21"/>
  <c r="O5" i="21" s="1"/>
  <c r="E5" i="21"/>
  <c r="F5" i="21" s="1"/>
  <c r="F8" i="21" s="1"/>
  <c r="F4" i="21"/>
  <c r="E4" i="21"/>
  <c r="G4" i="21" s="1"/>
  <c r="R42" i="21" l="1"/>
  <c r="O42" i="21"/>
  <c r="L42" i="21"/>
  <c r="O11" i="21"/>
  <c r="G23" i="22"/>
  <c r="G21" i="22"/>
  <c r="G22" i="22" s="1"/>
  <c r="G5" i="21"/>
  <c r="G13" i="21" s="1"/>
  <c r="G12" i="21"/>
  <c r="J38" i="21"/>
  <c r="O6" i="21"/>
  <c r="O15" i="21" s="1"/>
  <c r="J39" i="21"/>
  <c r="O7" i="21"/>
  <c r="L12" i="21"/>
  <c r="L15" i="21" s="1"/>
  <c r="J43" i="21"/>
  <c r="L43" i="21" s="1"/>
  <c r="L13" i="21"/>
  <c r="J44" i="21"/>
  <c r="L44" i="21" s="1"/>
  <c r="J48" i="21"/>
  <c r="G44" i="21"/>
  <c r="E8" i="22"/>
  <c r="H8" i="22"/>
  <c r="L11" i="21"/>
  <c r="R11" i="21"/>
  <c r="R15" i="21" s="1"/>
  <c r="I8" i="22"/>
  <c r="D8" i="22"/>
  <c r="F8" i="22"/>
  <c r="J8" i="22"/>
  <c r="O37" i="21"/>
  <c r="F36" i="21"/>
  <c r="F38" i="21"/>
  <c r="F39" i="21" s="1"/>
  <c r="L40" i="21"/>
  <c r="R40" i="21"/>
  <c r="C5" i="22"/>
  <c r="G5" i="22"/>
  <c r="I5" i="22"/>
  <c r="K5" i="22"/>
  <c r="C6" i="22"/>
  <c r="C8" i="22" s="1"/>
  <c r="G6" i="22"/>
  <c r="I6" i="22"/>
  <c r="K6" i="22"/>
  <c r="K8" i="22" s="1"/>
  <c r="G7" i="22"/>
  <c r="B23" i="22"/>
  <c r="B21" i="22"/>
  <c r="B22" i="22" s="1"/>
  <c r="I23" i="22"/>
  <c r="I22" i="22"/>
  <c r="I21" i="22"/>
  <c r="D24" i="22"/>
  <c r="F24" i="22"/>
  <c r="L24" i="22"/>
  <c r="M26" i="22"/>
  <c r="K26" i="22"/>
  <c r="I26" i="22"/>
  <c r="G26" i="22"/>
  <c r="E26" i="22"/>
  <c r="L26" i="22"/>
  <c r="J26" i="22"/>
  <c r="H26" i="22"/>
  <c r="F26" i="22"/>
  <c r="G16" i="23"/>
  <c r="G18" i="23" s="1"/>
  <c r="G20" i="23"/>
  <c r="F6" i="23"/>
  <c r="G14" i="23"/>
  <c r="B5" i="22"/>
  <c r="B6" i="22"/>
  <c r="B8" i="22" s="1"/>
  <c r="H25" i="22"/>
  <c r="H27" i="22" s="1"/>
  <c r="E24" i="22"/>
  <c r="J25" i="22"/>
  <c r="J27" i="22" s="1"/>
  <c r="M24" i="22"/>
  <c r="C26" i="22"/>
  <c r="D26" i="22"/>
  <c r="B26" i="22"/>
  <c r="G22" i="23"/>
  <c r="C21" i="22"/>
  <c r="K21" i="22"/>
  <c r="C22" i="22"/>
  <c r="C24" i="22" s="1"/>
  <c r="K22" i="22"/>
  <c r="K24" i="22" s="1"/>
  <c r="E6" i="23"/>
  <c r="D8" i="23"/>
  <c r="F8" i="23"/>
  <c r="G10" i="23" s="1"/>
  <c r="D10" i="23"/>
  <c r="F10" i="23" s="1"/>
  <c r="E12" i="23"/>
  <c r="D16" i="23"/>
  <c r="G17" i="23"/>
  <c r="D18" i="23"/>
  <c r="F18" i="23" s="1"/>
  <c r="E22" i="23"/>
  <c r="F22" i="23" s="1"/>
  <c r="E8" i="23"/>
  <c r="E10" i="23"/>
  <c r="D14" i="23"/>
  <c r="E18" i="23"/>
  <c r="C10" i="22" l="1"/>
  <c r="C9" i="22"/>
  <c r="I18" i="23"/>
  <c r="H18" i="23"/>
  <c r="I10" i="23"/>
  <c r="H10" i="23"/>
  <c r="K27" i="22"/>
  <c r="K25" i="22"/>
  <c r="B9" i="22"/>
  <c r="B10" i="22" s="1"/>
  <c r="K10" i="22"/>
  <c r="K9" i="22"/>
  <c r="L17" i="21"/>
  <c r="L16" i="21"/>
  <c r="L18" i="21" s="1"/>
  <c r="H22" i="23"/>
  <c r="I22" i="23"/>
  <c r="C25" i="22"/>
  <c r="C27" i="22" s="1"/>
  <c r="R16" i="21"/>
  <c r="R18" i="21"/>
  <c r="R17" i="21"/>
  <c r="O16" i="21"/>
  <c r="O17" i="21"/>
  <c r="O18" i="21" s="1"/>
  <c r="H6" i="23"/>
  <c r="I6" i="23"/>
  <c r="L25" i="22"/>
  <c r="L27" i="22"/>
  <c r="I10" i="22"/>
  <c r="I9" i="22"/>
  <c r="E14" i="23"/>
  <c r="F14" i="23" s="1"/>
  <c r="E25" i="22"/>
  <c r="E27" i="22" s="1"/>
  <c r="F25" i="22"/>
  <c r="F27" i="22"/>
  <c r="I24" i="22"/>
  <c r="G8" i="22"/>
  <c r="J9" i="22"/>
  <c r="J10" i="22"/>
  <c r="D9" i="22"/>
  <c r="D10" i="22"/>
  <c r="E9" i="22"/>
  <c r="E10" i="22" s="1"/>
  <c r="R39" i="21"/>
  <c r="O39" i="21"/>
  <c r="L39" i="21"/>
  <c r="R38" i="21"/>
  <c r="L38" i="21"/>
  <c r="L46" i="21" s="1"/>
  <c r="O38" i="21"/>
  <c r="O46" i="21" s="1"/>
  <c r="M27" i="22"/>
  <c r="M25" i="22"/>
  <c r="D25" i="22"/>
  <c r="D27" i="22" s="1"/>
  <c r="B24" i="22"/>
  <c r="F9" i="22"/>
  <c r="F10" i="22"/>
  <c r="H9" i="22"/>
  <c r="H10" i="22"/>
  <c r="G24" i="22"/>
  <c r="O47" i="21" l="1"/>
  <c r="O48" i="21"/>
  <c r="O49" i="21" s="1"/>
  <c r="E13" i="22"/>
  <c r="E12" i="22"/>
  <c r="E11" i="22"/>
  <c r="H14" i="23"/>
  <c r="I14" i="23"/>
  <c r="B13" i="22"/>
  <c r="B11" i="22"/>
  <c r="B12" i="22"/>
  <c r="G25" i="22"/>
  <c r="G27" i="22" s="1"/>
  <c r="R46" i="21"/>
  <c r="I27" i="22"/>
  <c r="I25" i="22"/>
  <c r="H12" i="22"/>
  <c r="H13" i="22"/>
  <c r="H11" i="22"/>
  <c r="F13" i="22"/>
  <c r="F11" i="22"/>
  <c r="F12" i="22"/>
  <c r="B25" i="22"/>
  <c r="B28" i="22" s="1"/>
  <c r="B27" i="22"/>
  <c r="L48" i="21"/>
  <c r="L49" i="21"/>
  <c r="L47" i="21"/>
  <c r="D12" i="22"/>
  <c r="D13" i="22"/>
  <c r="D11" i="22"/>
  <c r="J13" i="22"/>
  <c r="J11" i="22"/>
  <c r="J12" i="22"/>
  <c r="G10" i="22"/>
  <c r="G9" i="22"/>
  <c r="I13" i="22"/>
  <c r="I12" i="22"/>
  <c r="I11" i="22"/>
  <c r="K13" i="22"/>
  <c r="K12" i="22"/>
  <c r="K11" i="22"/>
  <c r="C13" i="22"/>
  <c r="C12" i="22"/>
  <c r="C11" i="22"/>
  <c r="B31" i="22" l="1"/>
  <c r="B29" i="22"/>
  <c r="B30" i="22"/>
  <c r="G13" i="22"/>
  <c r="G12" i="22"/>
  <c r="G11" i="22"/>
  <c r="R47" i="21"/>
  <c r="R48" i="21"/>
  <c r="R49" i="21" s="1"/>
  <c r="K20" i="21" l="1"/>
  <c r="K51" i="21" l="1"/>
  <c r="L51" i="21" s="1"/>
  <c r="L20" i="21"/>
  <c r="K19" i="21" l="1"/>
  <c r="K50" i="21" l="1"/>
  <c r="L19" i="21"/>
  <c r="L22" i="21" s="1"/>
  <c r="L23" i="21" s="1"/>
  <c r="L24" i="21" s="1"/>
  <c r="L25" i="21" s="1"/>
  <c r="R19" i="21"/>
  <c r="R22" i="21" s="1"/>
  <c r="R23" i="21" s="1"/>
  <c r="O19" i="21"/>
  <c r="O22" i="21" s="1"/>
  <c r="O23" i="21" s="1"/>
  <c r="O24" i="21" l="1"/>
  <c r="O25" i="21" s="1"/>
  <c r="L26" i="21"/>
  <c r="L27" i="21" s="1"/>
  <c r="R24" i="21"/>
  <c r="R25" i="21" s="1"/>
  <c r="O50" i="21"/>
  <c r="O53" i="21" s="1"/>
  <c r="O54" i="21" s="1"/>
  <c r="R50" i="21"/>
  <c r="R53" i="21" s="1"/>
  <c r="R54" i="21" s="1"/>
  <c r="L50" i="21"/>
  <c r="L53" i="21" s="1"/>
  <c r="L54" i="21" s="1"/>
  <c r="L55" i="21" s="1"/>
  <c r="L56" i="21" s="1"/>
  <c r="L57" i="21" l="1"/>
  <c r="L58" i="21" s="1"/>
  <c r="O55" i="21"/>
  <c r="O56" i="21" s="1"/>
  <c r="R27" i="21"/>
  <c r="R26" i="21"/>
  <c r="L30" i="21"/>
  <c r="L28" i="21"/>
  <c r="O26" i="21"/>
  <c r="O27" i="21" s="1"/>
  <c r="R55" i="21"/>
  <c r="R56" i="21"/>
  <c r="O30" i="21" l="1"/>
  <c r="O28" i="21"/>
  <c r="O29" i="21" s="1"/>
  <c r="T27" i="21"/>
  <c r="R57" i="21"/>
  <c r="R58" i="21" s="1"/>
  <c r="R28" i="21"/>
  <c r="R29" i="21" s="1"/>
  <c r="R30" i="21"/>
  <c r="O57" i="21"/>
  <c r="O58" i="21" s="1"/>
  <c r="L59" i="21"/>
  <c r="L60" i="21" s="1"/>
  <c r="L61" i="21"/>
  <c r="T28" i="21"/>
  <c r="T30" i="21" s="1"/>
  <c r="L29" i="21"/>
  <c r="R59" i="21" l="1"/>
  <c r="R60" i="21" s="1"/>
  <c r="R61" i="21"/>
  <c r="O61" i="21"/>
  <c r="O59" i="21"/>
  <c r="T58" i="21"/>
  <c r="O60" i="21" l="1"/>
  <c r="T59" i="21"/>
  <c r="T61" i="21" s="1"/>
  <c r="O35" i="20" l="1"/>
  <c r="O36" i="20" s="1"/>
  <c r="O38" i="20" s="1"/>
  <c r="G26" i="20"/>
  <c r="L26" i="20" s="1"/>
  <c r="Q26" i="20" s="1"/>
  <c r="V26" i="20" s="1"/>
  <c r="AA26" i="20" s="1"/>
  <c r="M23" i="20"/>
  <c r="R23" i="20" s="1"/>
  <c r="W23" i="20" s="1"/>
  <c r="AB23" i="20" s="1"/>
  <c r="H23" i="20"/>
  <c r="G23" i="20"/>
  <c r="L23" i="20" s="1"/>
  <c r="Q23" i="20" s="1"/>
  <c r="V23" i="20" s="1"/>
  <c r="AA23" i="20" s="1"/>
  <c r="C22" i="20"/>
  <c r="M22" i="20" s="1"/>
  <c r="R22" i="20" s="1"/>
  <c r="W22" i="20" s="1"/>
  <c r="AB22" i="20" s="1"/>
  <c r="AD20" i="20"/>
  <c r="Y20" i="20"/>
  <c r="E20" i="20"/>
  <c r="C20" i="20"/>
  <c r="H20" i="20" s="1"/>
  <c r="AD19" i="20"/>
  <c r="Y19" i="20"/>
  <c r="E19" i="20"/>
  <c r="C19" i="20"/>
  <c r="H19" i="20" s="1"/>
  <c r="H17" i="20"/>
  <c r="M17" i="20" s="1"/>
  <c r="R17" i="20" s="1"/>
  <c r="W17" i="20" s="1"/>
  <c r="AB17" i="20" s="1"/>
  <c r="AB16" i="20"/>
  <c r="R16" i="20"/>
  <c r="H16" i="20"/>
  <c r="C16" i="20"/>
  <c r="W16" i="20" s="1"/>
  <c r="B16" i="20"/>
  <c r="AB14" i="20"/>
  <c r="W14" i="20"/>
  <c r="R14" i="20"/>
  <c r="M14" i="20"/>
  <c r="I14" i="20"/>
  <c r="H14" i="20"/>
  <c r="D14" i="20"/>
  <c r="AB13" i="20"/>
  <c r="W13" i="20"/>
  <c r="R13" i="20"/>
  <c r="M13" i="20"/>
  <c r="I13" i="20"/>
  <c r="H13" i="20"/>
  <c r="D13" i="20"/>
  <c r="C13" i="20"/>
  <c r="E13" i="20" s="1"/>
  <c r="AB12" i="20"/>
  <c r="W12" i="20"/>
  <c r="R12" i="20"/>
  <c r="M12" i="20"/>
  <c r="I12" i="20"/>
  <c r="H12" i="20"/>
  <c r="D12" i="20"/>
  <c r="C12" i="20"/>
  <c r="E12" i="20" s="1"/>
  <c r="AB11" i="20"/>
  <c r="W11" i="20"/>
  <c r="R11" i="20"/>
  <c r="M11" i="20"/>
  <c r="I11" i="20"/>
  <c r="H11" i="20"/>
  <c r="D11" i="20"/>
  <c r="C11" i="20"/>
  <c r="E11" i="20" s="1"/>
  <c r="AB10" i="20"/>
  <c r="W10" i="20"/>
  <c r="R10" i="20"/>
  <c r="M10" i="20"/>
  <c r="I10" i="20"/>
  <c r="N10" i="20" s="1"/>
  <c r="H10" i="20"/>
  <c r="D10" i="20"/>
  <c r="C10" i="20"/>
  <c r="E10" i="20" s="1"/>
  <c r="E9" i="20"/>
  <c r="AB8" i="20"/>
  <c r="W8" i="20"/>
  <c r="R8" i="20"/>
  <c r="M8" i="20"/>
  <c r="H8" i="20"/>
  <c r="D8" i="20"/>
  <c r="I8" i="20" s="1"/>
  <c r="C8" i="20"/>
  <c r="E8" i="20" s="1"/>
  <c r="E7" i="20"/>
  <c r="D7" i="20"/>
  <c r="AB6" i="20"/>
  <c r="W6" i="20"/>
  <c r="R6" i="20"/>
  <c r="R15" i="20" s="1"/>
  <c r="M6" i="20"/>
  <c r="M15" i="20" s="1"/>
  <c r="I6" i="20"/>
  <c r="N6" i="20" s="1"/>
  <c r="H6" i="20"/>
  <c r="H15" i="20" s="1"/>
  <c r="E6" i="20"/>
  <c r="C6" i="20"/>
  <c r="B6" i="20"/>
  <c r="G6" i="20" s="1"/>
  <c r="L6" i="20" s="1"/>
  <c r="Q6" i="20" s="1"/>
  <c r="V6" i="20" s="1"/>
  <c r="AA6" i="20" s="1"/>
  <c r="O6" i="20" l="1"/>
  <c r="S6" i="20"/>
  <c r="N8" i="20"/>
  <c r="J8" i="20"/>
  <c r="S10" i="20"/>
  <c r="O10" i="20"/>
  <c r="J6" i="20"/>
  <c r="N11" i="20"/>
  <c r="J11" i="20"/>
  <c r="N13" i="20"/>
  <c r="J13" i="20"/>
  <c r="J10" i="20"/>
  <c r="N12" i="20"/>
  <c r="J12" i="20"/>
  <c r="C14" i="20"/>
  <c r="E14" i="20" s="1"/>
  <c r="E15" i="20" s="1"/>
  <c r="N14" i="20"/>
  <c r="J14" i="20"/>
  <c r="J19" i="20"/>
  <c r="M19" i="20"/>
  <c r="J20" i="20"/>
  <c r="M20" i="20"/>
  <c r="V16" i="20"/>
  <c r="L16" i="20"/>
  <c r="AA16" i="20"/>
  <c r="Q16" i="20"/>
  <c r="G16" i="20"/>
  <c r="M16" i="20"/>
  <c r="H22" i="20"/>
  <c r="E17" i="20" l="1"/>
  <c r="E16" i="20"/>
  <c r="E18" i="20" s="1"/>
  <c r="E21" i="20" s="1"/>
  <c r="O20" i="20"/>
  <c r="R20" i="20"/>
  <c r="O19" i="20"/>
  <c r="R19" i="20"/>
  <c r="W15" i="20"/>
  <c r="S13" i="20"/>
  <c r="O13" i="20"/>
  <c r="J15" i="20"/>
  <c r="S8" i="20"/>
  <c r="O8" i="20"/>
  <c r="O15" i="20" s="1"/>
  <c r="X6" i="20"/>
  <c r="T6" i="20"/>
  <c r="AB15" i="20"/>
  <c r="S14" i="20"/>
  <c r="O14" i="20"/>
  <c r="S12" i="20"/>
  <c r="O12" i="20"/>
  <c r="C15" i="20"/>
  <c r="O11" i="20"/>
  <c r="S11" i="20"/>
  <c r="X10" i="20"/>
  <c r="T10" i="20"/>
  <c r="O17" i="20" l="1"/>
  <c r="O16" i="20"/>
  <c r="O18" i="20" s="1"/>
  <c r="O21" i="20" s="1"/>
  <c r="E22" i="20"/>
  <c r="E24" i="20" s="1"/>
  <c r="E25" i="20" s="1"/>
  <c r="E26" i="20" s="1"/>
  <c r="E27" i="20" s="1"/>
  <c r="E23" i="20"/>
  <c r="J17" i="20"/>
  <c r="J16" i="20"/>
  <c r="J18" i="20" s="1"/>
  <c r="J21" i="20" s="1"/>
  <c r="X13" i="20"/>
  <c r="T13" i="20"/>
  <c r="T19" i="20"/>
  <c r="W19" i="20"/>
  <c r="AB19" i="20" s="1"/>
  <c r="T20" i="20"/>
  <c r="W20" i="20"/>
  <c r="AB20" i="20" s="1"/>
  <c r="AC10" i="20"/>
  <c r="AD10" i="20" s="1"/>
  <c r="Y10" i="20"/>
  <c r="AC6" i="20"/>
  <c r="AD6" i="20" s="1"/>
  <c r="Y6" i="20"/>
  <c r="X8" i="20"/>
  <c r="T8" i="20"/>
  <c r="X11" i="20"/>
  <c r="T11" i="20"/>
  <c r="X12" i="20"/>
  <c r="T12" i="20"/>
  <c r="X14" i="20"/>
  <c r="T14" i="20"/>
  <c r="T15" i="20"/>
  <c r="J23" i="20" l="1"/>
  <c r="J22" i="20"/>
  <c r="J24" i="20" s="1"/>
  <c r="J25" i="20" s="1"/>
  <c r="J26" i="20" s="1"/>
  <c r="J27" i="20" s="1"/>
  <c r="O22" i="20"/>
  <c r="O24" i="20" s="1"/>
  <c r="O25" i="20" s="1"/>
  <c r="O26" i="20" s="1"/>
  <c r="O27" i="20" s="1"/>
  <c r="O23" i="20"/>
  <c r="T17" i="20"/>
  <c r="T16" i="20"/>
  <c r="T18" i="20" s="1"/>
  <c r="T21" i="20" s="1"/>
  <c r="AC14" i="20"/>
  <c r="AD14" i="20" s="1"/>
  <c r="Y14" i="20"/>
  <c r="AC12" i="20"/>
  <c r="AD12" i="20" s="1"/>
  <c r="Y12" i="20"/>
  <c r="AC11" i="20"/>
  <c r="AD11" i="20" s="1"/>
  <c r="Y11" i="20"/>
  <c r="AC8" i="20"/>
  <c r="AD8" i="20" s="1"/>
  <c r="Y8" i="20"/>
  <c r="AD15" i="20"/>
  <c r="AC13" i="20"/>
  <c r="AD13" i="20" s="1"/>
  <c r="Y13" i="20"/>
  <c r="Y15" i="20" s="1"/>
  <c r="T23" i="20" l="1"/>
  <c r="T22" i="20"/>
  <c r="T24" i="20" s="1"/>
  <c r="T25" i="20" s="1"/>
  <c r="T26" i="20" s="1"/>
  <c r="T27" i="20" s="1"/>
  <c r="Y17" i="20"/>
  <c r="Y16" i="20"/>
  <c r="Y18" i="20"/>
  <c r="Y21" i="20" s="1"/>
  <c r="AD17" i="20"/>
  <c r="AD16" i="20"/>
  <c r="AD18" i="20" s="1"/>
  <c r="AD21" i="20" s="1"/>
  <c r="AD22" i="20" l="1"/>
  <c r="Y22" i="20"/>
  <c r="Y24" i="20"/>
  <c r="Y25" i="20" s="1"/>
  <c r="Y26" i="20" s="1"/>
  <c r="Y27" i="20" s="1"/>
  <c r="Y23" i="20"/>
  <c r="AD24" i="20" l="1"/>
  <c r="AD25" i="20" s="1"/>
  <c r="AD26" i="20" s="1"/>
  <c r="AD27" i="20" s="1"/>
  <c r="AD23" i="20"/>
  <c r="E27" i="18" l="1"/>
  <c r="AQ300" i="19"/>
  <c r="AO300" i="19"/>
  <c r="AM300" i="19"/>
  <c r="AK300" i="19"/>
  <c r="AI300" i="19"/>
  <c r="AG300" i="19"/>
  <c r="AE300" i="19"/>
  <c r="AC300" i="19"/>
  <c r="AA300" i="19"/>
  <c r="Y300" i="19"/>
  <c r="W300" i="19"/>
  <c r="U300" i="19"/>
  <c r="S300" i="19"/>
  <c r="Q300" i="19"/>
  <c r="O300" i="19"/>
  <c r="M300" i="19"/>
  <c r="K300" i="19"/>
  <c r="I300" i="19"/>
  <c r="G300" i="19"/>
  <c r="E300" i="19"/>
  <c r="AQ299" i="19"/>
  <c r="AO299" i="19"/>
  <c r="AM299" i="19"/>
  <c r="AK299" i="19"/>
  <c r="AI299" i="19"/>
  <c r="AG299" i="19"/>
  <c r="AE299" i="19"/>
  <c r="AC299" i="19"/>
  <c r="AA299" i="19"/>
  <c r="Y299" i="19"/>
  <c r="W299" i="19"/>
  <c r="U299" i="19"/>
  <c r="S299" i="19"/>
  <c r="Q299" i="19"/>
  <c r="O299" i="19"/>
  <c r="M299" i="19"/>
  <c r="K299" i="19"/>
  <c r="I299" i="19"/>
  <c r="G299" i="19"/>
  <c r="E299" i="19"/>
  <c r="AQ298" i="19"/>
  <c r="AO298" i="19"/>
  <c r="AM298" i="19"/>
  <c r="AK298" i="19"/>
  <c r="AI298" i="19"/>
  <c r="AG298" i="19"/>
  <c r="AE298" i="19"/>
  <c r="AC298" i="19"/>
  <c r="AA298" i="19"/>
  <c r="Y298" i="19"/>
  <c r="W298" i="19"/>
  <c r="U298" i="19"/>
  <c r="S298" i="19"/>
  <c r="Q298" i="19"/>
  <c r="O298" i="19"/>
  <c r="M298" i="19"/>
  <c r="K298" i="19"/>
  <c r="I298" i="19"/>
  <c r="G298" i="19"/>
  <c r="E298" i="19"/>
  <c r="AQ297" i="19"/>
  <c r="AO297" i="19"/>
  <c r="AM297" i="19"/>
  <c r="AK297" i="19"/>
  <c r="AI297" i="19"/>
  <c r="AG297" i="19"/>
  <c r="AE297" i="19"/>
  <c r="AC297" i="19"/>
  <c r="AA297" i="19"/>
  <c r="Y297" i="19"/>
  <c r="W297" i="19"/>
  <c r="U297" i="19"/>
  <c r="S297" i="19"/>
  <c r="Q297" i="19"/>
  <c r="O297" i="19"/>
  <c r="M297" i="19"/>
  <c r="K297" i="19"/>
  <c r="I297" i="19"/>
  <c r="G297" i="19"/>
  <c r="E297" i="19"/>
  <c r="AQ296" i="19"/>
  <c r="AO296" i="19"/>
  <c r="AM296" i="19"/>
  <c r="AK296" i="19"/>
  <c r="AI296" i="19"/>
  <c r="AG296" i="19"/>
  <c r="AE296" i="19"/>
  <c r="AC296" i="19"/>
  <c r="AA296" i="19"/>
  <c r="Y296" i="19"/>
  <c r="W296" i="19"/>
  <c r="U296" i="19"/>
  <c r="S296" i="19"/>
  <c r="Q296" i="19"/>
  <c r="O296" i="19"/>
  <c r="M296" i="19"/>
  <c r="K296" i="19"/>
  <c r="I296" i="19"/>
  <c r="G296" i="19"/>
  <c r="E296" i="19"/>
  <c r="AQ295" i="19"/>
  <c r="AO295" i="19"/>
  <c r="AM295" i="19"/>
  <c r="AK295" i="19"/>
  <c r="AI295" i="19"/>
  <c r="AG295" i="19"/>
  <c r="AE295" i="19"/>
  <c r="AC295" i="19"/>
  <c r="AA295" i="19"/>
  <c r="Y295" i="19"/>
  <c r="W295" i="19"/>
  <c r="U295" i="19"/>
  <c r="S295" i="19"/>
  <c r="Q295" i="19"/>
  <c r="O295" i="19"/>
  <c r="M295" i="19"/>
  <c r="K295" i="19"/>
  <c r="I295" i="19"/>
  <c r="G295" i="19"/>
  <c r="E295" i="19"/>
  <c r="AQ294" i="19"/>
  <c r="AO294" i="19"/>
  <c r="AM294" i="19"/>
  <c r="AK294" i="19"/>
  <c r="AI294" i="19"/>
  <c r="AG294" i="19"/>
  <c r="AE294" i="19"/>
  <c r="AC294" i="19"/>
  <c r="AA294" i="19"/>
  <c r="Y294" i="19"/>
  <c r="W294" i="19"/>
  <c r="U294" i="19"/>
  <c r="S294" i="19"/>
  <c r="Q294" i="19"/>
  <c r="O294" i="19"/>
  <c r="M294" i="19"/>
  <c r="K294" i="19"/>
  <c r="I294" i="19"/>
  <c r="G294" i="19"/>
  <c r="E294" i="19"/>
  <c r="AQ293" i="19"/>
  <c r="AO293" i="19"/>
  <c r="AM293" i="19"/>
  <c r="AK293" i="19"/>
  <c r="AI293" i="19"/>
  <c r="AG293" i="19"/>
  <c r="AE293" i="19"/>
  <c r="AC293" i="19"/>
  <c r="AA293" i="19"/>
  <c r="Y293" i="19"/>
  <c r="W293" i="19"/>
  <c r="U293" i="19"/>
  <c r="S293" i="19"/>
  <c r="Q293" i="19"/>
  <c r="O293" i="19"/>
  <c r="M293" i="19"/>
  <c r="K293" i="19"/>
  <c r="I293" i="19"/>
  <c r="G293" i="19"/>
  <c r="E293" i="19"/>
  <c r="AQ292" i="19"/>
  <c r="AO292" i="19"/>
  <c r="AM292" i="19"/>
  <c r="AK292" i="19"/>
  <c r="AI292" i="19"/>
  <c r="AG292" i="19"/>
  <c r="AE292" i="19"/>
  <c r="AC292" i="19"/>
  <c r="AA292" i="19"/>
  <c r="Y292" i="19"/>
  <c r="W292" i="19"/>
  <c r="U292" i="19"/>
  <c r="S292" i="19"/>
  <c r="Q292" i="19"/>
  <c r="O292" i="19"/>
  <c r="M292" i="19"/>
  <c r="K292" i="19"/>
  <c r="I292" i="19"/>
  <c r="G292" i="19"/>
  <c r="E292" i="19"/>
  <c r="AQ291" i="19"/>
  <c r="AO291" i="19"/>
  <c r="AM291" i="19"/>
  <c r="AK291" i="19"/>
  <c r="AI291" i="19"/>
  <c r="AG291" i="19"/>
  <c r="AE291" i="19"/>
  <c r="AC291" i="19"/>
  <c r="AA291" i="19"/>
  <c r="Y291" i="19"/>
  <c r="W291" i="19"/>
  <c r="U291" i="19"/>
  <c r="S291" i="19"/>
  <c r="Q291" i="19"/>
  <c r="O291" i="19"/>
  <c r="M291" i="19"/>
  <c r="K291" i="19"/>
  <c r="I291" i="19"/>
  <c r="G291" i="19"/>
  <c r="E291" i="19"/>
  <c r="AQ290" i="19"/>
  <c r="AO290" i="19"/>
  <c r="AM290" i="19"/>
  <c r="AK290" i="19"/>
  <c r="AI290" i="19"/>
  <c r="AG290" i="19"/>
  <c r="AE290" i="19"/>
  <c r="AC290" i="19"/>
  <c r="AA290" i="19"/>
  <c r="Y290" i="19"/>
  <c r="W290" i="19"/>
  <c r="U290" i="19"/>
  <c r="S290" i="19"/>
  <c r="Q290" i="19"/>
  <c r="O290" i="19"/>
  <c r="M290" i="19"/>
  <c r="K290" i="19"/>
  <c r="I290" i="19"/>
  <c r="G290" i="19"/>
  <c r="E290" i="19"/>
  <c r="AQ289" i="19"/>
  <c r="AO289" i="19"/>
  <c r="AM289" i="19"/>
  <c r="AK289" i="19"/>
  <c r="AI289" i="19"/>
  <c r="AG289" i="19"/>
  <c r="AE289" i="19"/>
  <c r="AC289" i="19"/>
  <c r="AA289" i="19"/>
  <c r="Y289" i="19"/>
  <c r="W289" i="19"/>
  <c r="U289" i="19"/>
  <c r="S289" i="19"/>
  <c r="Q289" i="19"/>
  <c r="O289" i="19"/>
  <c r="M289" i="19"/>
  <c r="K289" i="19"/>
  <c r="I289" i="19"/>
  <c r="G289" i="19"/>
  <c r="E289" i="19"/>
  <c r="AQ288" i="19"/>
  <c r="AO288" i="19"/>
  <c r="AM288" i="19"/>
  <c r="AK288" i="19"/>
  <c r="AI288" i="19"/>
  <c r="AG288" i="19"/>
  <c r="AE288" i="19"/>
  <c r="AC288" i="19"/>
  <c r="AA288" i="19"/>
  <c r="Y288" i="19"/>
  <c r="W288" i="19"/>
  <c r="U288" i="19"/>
  <c r="S288" i="19"/>
  <c r="Q288" i="19"/>
  <c r="O288" i="19"/>
  <c r="M288" i="19"/>
  <c r="K288" i="19"/>
  <c r="I288" i="19"/>
  <c r="G288" i="19"/>
  <c r="E288" i="19"/>
  <c r="AQ287" i="19"/>
  <c r="AO287" i="19"/>
  <c r="AM287" i="19"/>
  <c r="AK287" i="19"/>
  <c r="AI287" i="19"/>
  <c r="AG287" i="19"/>
  <c r="AE287" i="19"/>
  <c r="AC287" i="19"/>
  <c r="AA287" i="19"/>
  <c r="Y287" i="19"/>
  <c r="W287" i="19"/>
  <c r="U287" i="19"/>
  <c r="S287" i="19"/>
  <c r="Q287" i="19"/>
  <c r="O287" i="19"/>
  <c r="M287" i="19"/>
  <c r="K287" i="19"/>
  <c r="I287" i="19"/>
  <c r="G287" i="19"/>
  <c r="E287" i="19"/>
  <c r="AQ286" i="19"/>
  <c r="AO286" i="19"/>
  <c r="AM286" i="19"/>
  <c r="AK286" i="19"/>
  <c r="AI286" i="19"/>
  <c r="AG286" i="19"/>
  <c r="AE286" i="19"/>
  <c r="AC286" i="19"/>
  <c r="AA286" i="19"/>
  <c r="Y286" i="19"/>
  <c r="W286" i="19"/>
  <c r="U286" i="19"/>
  <c r="S286" i="19"/>
  <c r="Q286" i="19"/>
  <c r="O286" i="19"/>
  <c r="M286" i="19"/>
  <c r="K286" i="19"/>
  <c r="I286" i="19"/>
  <c r="G286" i="19"/>
  <c r="E286" i="19"/>
  <c r="AQ285" i="19"/>
  <c r="AO285" i="19"/>
  <c r="AM285" i="19"/>
  <c r="AK285" i="19"/>
  <c r="AI285" i="19"/>
  <c r="AG285" i="19"/>
  <c r="AE285" i="19"/>
  <c r="AC285" i="19"/>
  <c r="AA285" i="19"/>
  <c r="Y285" i="19"/>
  <c r="W285" i="19"/>
  <c r="U285" i="19"/>
  <c r="S285" i="19"/>
  <c r="Q285" i="19"/>
  <c r="O285" i="19"/>
  <c r="M285" i="19"/>
  <c r="K285" i="19"/>
  <c r="I285" i="19"/>
  <c r="G285" i="19"/>
  <c r="E285" i="19"/>
  <c r="AQ284" i="19"/>
  <c r="AO284" i="19"/>
  <c r="AM284" i="19"/>
  <c r="AK284" i="19"/>
  <c r="AI284" i="19"/>
  <c r="AG284" i="19"/>
  <c r="AE284" i="19"/>
  <c r="AC284" i="19"/>
  <c r="AA284" i="19"/>
  <c r="Y284" i="19"/>
  <c r="W284" i="19"/>
  <c r="U284" i="19"/>
  <c r="S284" i="19"/>
  <c r="Q284" i="19"/>
  <c r="O284" i="19"/>
  <c r="M284" i="19"/>
  <c r="K284" i="19"/>
  <c r="I284" i="19"/>
  <c r="G284" i="19"/>
  <c r="E284" i="19"/>
  <c r="AQ283" i="19"/>
  <c r="AO283" i="19"/>
  <c r="AM283" i="19"/>
  <c r="AK283" i="19"/>
  <c r="AI283" i="19"/>
  <c r="AG283" i="19"/>
  <c r="AE283" i="19"/>
  <c r="AC283" i="19"/>
  <c r="AA283" i="19"/>
  <c r="Y283" i="19"/>
  <c r="W283" i="19"/>
  <c r="U283" i="19"/>
  <c r="S283" i="19"/>
  <c r="Q283" i="19"/>
  <c r="O283" i="19"/>
  <c r="M283" i="19"/>
  <c r="K283" i="19"/>
  <c r="I283" i="19"/>
  <c r="G283" i="19"/>
  <c r="E283" i="19"/>
  <c r="AQ282" i="19"/>
  <c r="AO282" i="19"/>
  <c r="AM282" i="19"/>
  <c r="AK282" i="19"/>
  <c r="AI282" i="19"/>
  <c r="AG282" i="19"/>
  <c r="AE282" i="19"/>
  <c r="AC282" i="19"/>
  <c r="AA282" i="19"/>
  <c r="Y282" i="19"/>
  <c r="W282" i="19"/>
  <c r="U282" i="19"/>
  <c r="S282" i="19"/>
  <c r="Q282" i="19"/>
  <c r="O282" i="19"/>
  <c r="M282" i="19"/>
  <c r="K282" i="19"/>
  <c r="I282" i="19"/>
  <c r="G282" i="19"/>
  <c r="E282" i="19"/>
  <c r="AQ281" i="19"/>
  <c r="AO281" i="19"/>
  <c r="AM281" i="19"/>
  <c r="AK281" i="19"/>
  <c r="AI281" i="19"/>
  <c r="AG281" i="19"/>
  <c r="AE281" i="19"/>
  <c r="AC281" i="19"/>
  <c r="AA281" i="19"/>
  <c r="Y281" i="19"/>
  <c r="W281" i="19"/>
  <c r="U281" i="19"/>
  <c r="S281" i="19"/>
  <c r="Q281" i="19"/>
  <c r="O281" i="19"/>
  <c r="M281" i="19"/>
  <c r="K281" i="19"/>
  <c r="I281" i="19"/>
  <c r="G281" i="19"/>
  <c r="E281" i="19"/>
  <c r="AQ280" i="19"/>
  <c r="AO280" i="19"/>
  <c r="AM280" i="19"/>
  <c r="AK280" i="19"/>
  <c r="AI280" i="19"/>
  <c r="AG280" i="19"/>
  <c r="AE280" i="19"/>
  <c r="AC280" i="19"/>
  <c r="AA280" i="19"/>
  <c r="Y280" i="19"/>
  <c r="W280" i="19"/>
  <c r="U280" i="19"/>
  <c r="S280" i="19"/>
  <c r="Q280" i="19"/>
  <c r="O280" i="19"/>
  <c r="M280" i="19"/>
  <c r="K280" i="19"/>
  <c r="I280" i="19"/>
  <c r="G280" i="19"/>
  <c r="E280" i="19"/>
  <c r="AQ279" i="19"/>
  <c r="AO279" i="19"/>
  <c r="AM279" i="19"/>
  <c r="AK279" i="19"/>
  <c r="AI279" i="19"/>
  <c r="AG279" i="19"/>
  <c r="AE279" i="19"/>
  <c r="AC279" i="19"/>
  <c r="AA279" i="19"/>
  <c r="Y279" i="19"/>
  <c r="W279" i="19"/>
  <c r="U279" i="19"/>
  <c r="S279" i="19"/>
  <c r="Q279" i="19"/>
  <c r="O279" i="19"/>
  <c r="M279" i="19"/>
  <c r="K279" i="19"/>
  <c r="I279" i="19"/>
  <c r="G279" i="19"/>
  <c r="E279" i="19"/>
  <c r="AQ278" i="19"/>
  <c r="AO278" i="19"/>
  <c r="AM278" i="19"/>
  <c r="AK278" i="19"/>
  <c r="AI278" i="19"/>
  <c r="AG278" i="19"/>
  <c r="AE278" i="19"/>
  <c r="AC278" i="19"/>
  <c r="AA278" i="19"/>
  <c r="Y278" i="19"/>
  <c r="W278" i="19"/>
  <c r="U278" i="19"/>
  <c r="S278" i="19"/>
  <c r="Q278" i="19"/>
  <c r="O278" i="19"/>
  <c r="M278" i="19"/>
  <c r="K278" i="19"/>
  <c r="I278" i="19"/>
  <c r="G278" i="19"/>
  <c r="E278" i="19"/>
  <c r="AQ277" i="19"/>
  <c r="AO277" i="19"/>
  <c r="AM277" i="19"/>
  <c r="AK277" i="19"/>
  <c r="AI277" i="19"/>
  <c r="AG277" i="19"/>
  <c r="AE277" i="19"/>
  <c r="AC277" i="19"/>
  <c r="AA277" i="19"/>
  <c r="Y277" i="19"/>
  <c r="W277" i="19"/>
  <c r="U277" i="19"/>
  <c r="S277" i="19"/>
  <c r="Q277" i="19"/>
  <c r="O277" i="19"/>
  <c r="M277" i="19"/>
  <c r="K277" i="19"/>
  <c r="I277" i="19"/>
  <c r="G277" i="19"/>
  <c r="E277" i="19"/>
  <c r="AQ276" i="19"/>
  <c r="AO276" i="19"/>
  <c r="AM276" i="19"/>
  <c r="AK276" i="19"/>
  <c r="AI276" i="19"/>
  <c r="AG276" i="19"/>
  <c r="AE276" i="19"/>
  <c r="AC276" i="19"/>
  <c r="AA276" i="19"/>
  <c r="Y276" i="19"/>
  <c r="W276" i="19"/>
  <c r="U276" i="19"/>
  <c r="S276" i="19"/>
  <c r="Q276" i="19"/>
  <c r="O276" i="19"/>
  <c r="M276" i="19"/>
  <c r="K276" i="19"/>
  <c r="I276" i="19"/>
  <c r="G276" i="19"/>
  <c r="E276" i="19"/>
  <c r="AQ275" i="19"/>
  <c r="AO275" i="19"/>
  <c r="AM275" i="19"/>
  <c r="AK275" i="19"/>
  <c r="AI275" i="19"/>
  <c r="AG275" i="19"/>
  <c r="AE275" i="19"/>
  <c r="AC275" i="19"/>
  <c r="AA275" i="19"/>
  <c r="Y275" i="19"/>
  <c r="W275" i="19"/>
  <c r="U275" i="19"/>
  <c r="S275" i="19"/>
  <c r="Q275" i="19"/>
  <c r="O275" i="19"/>
  <c r="M275" i="19"/>
  <c r="K275" i="19"/>
  <c r="I275" i="19"/>
  <c r="G275" i="19"/>
  <c r="E275" i="19"/>
  <c r="AQ274" i="19"/>
  <c r="AO274" i="19"/>
  <c r="AM274" i="19"/>
  <c r="AK274" i="19"/>
  <c r="AI274" i="19"/>
  <c r="AG274" i="19"/>
  <c r="AE274" i="19"/>
  <c r="AC274" i="19"/>
  <c r="AA274" i="19"/>
  <c r="Y274" i="19"/>
  <c r="W274" i="19"/>
  <c r="U274" i="19"/>
  <c r="S274" i="19"/>
  <c r="Q274" i="19"/>
  <c r="O274" i="19"/>
  <c r="M274" i="19"/>
  <c r="K274" i="19"/>
  <c r="I274" i="19"/>
  <c r="G274" i="19"/>
  <c r="E274" i="19"/>
  <c r="AQ273" i="19"/>
  <c r="AO273" i="19"/>
  <c r="AM273" i="19"/>
  <c r="AK273" i="19"/>
  <c r="AI273" i="19"/>
  <c r="AG273" i="19"/>
  <c r="AE273" i="19"/>
  <c r="AC273" i="19"/>
  <c r="AA273" i="19"/>
  <c r="Y273" i="19"/>
  <c r="W273" i="19"/>
  <c r="U273" i="19"/>
  <c r="S273" i="19"/>
  <c r="Q273" i="19"/>
  <c r="O273" i="19"/>
  <c r="M273" i="19"/>
  <c r="K273" i="19"/>
  <c r="I273" i="19"/>
  <c r="G273" i="19"/>
  <c r="E273" i="19"/>
  <c r="AQ272" i="19"/>
  <c r="AO272" i="19"/>
  <c r="AM272" i="19"/>
  <c r="AK272" i="19"/>
  <c r="AI272" i="19"/>
  <c r="AG272" i="19"/>
  <c r="AE272" i="19"/>
  <c r="AC272" i="19"/>
  <c r="AA272" i="19"/>
  <c r="Y272" i="19"/>
  <c r="W272" i="19"/>
  <c r="U272" i="19"/>
  <c r="S272" i="19"/>
  <c r="Q272" i="19"/>
  <c r="O272" i="19"/>
  <c r="M272" i="19"/>
  <c r="K272" i="19"/>
  <c r="I272" i="19"/>
  <c r="G272" i="19"/>
  <c r="E272" i="19"/>
  <c r="AQ271" i="19"/>
  <c r="AO271" i="19"/>
  <c r="AM271" i="19"/>
  <c r="AK271" i="19"/>
  <c r="AI271" i="19"/>
  <c r="AG271" i="19"/>
  <c r="AE271" i="19"/>
  <c r="AC271" i="19"/>
  <c r="AA271" i="19"/>
  <c r="Y271" i="19"/>
  <c r="W271" i="19"/>
  <c r="U271" i="19"/>
  <c r="S271" i="19"/>
  <c r="Q271" i="19"/>
  <c r="O271" i="19"/>
  <c r="M271" i="19"/>
  <c r="K271" i="19"/>
  <c r="I271" i="19"/>
  <c r="G271" i="19"/>
  <c r="E271" i="19"/>
  <c r="AQ270" i="19"/>
  <c r="AO270" i="19"/>
  <c r="AM270" i="19"/>
  <c r="AK270" i="19"/>
  <c r="AI270" i="19"/>
  <c r="AG270" i="19"/>
  <c r="AE270" i="19"/>
  <c r="AC270" i="19"/>
  <c r="AA270" i="19"/>
  <c r="Y270" i="19"/>
  <c r="W270" i="19"/>
  <c r="U270" i="19"/>
  <c r="S270" i="19"/>
  <c r="Q270" i="19"/>
  <c r="O270" i="19"/>
  <c r="M270" i="19"/>
  <c r="K270" i="19"/>
  <c r="I270" i="19"/>
  <c r="G270" i="19"/>
  <c r="E270" i="19"/>
  <c r="AQ269" i="19"/>
  <c r="AO269" i="19"/>
  <c r="AM269" i="19"/>
  <c r="AK269" i="19"/>
  <c r="AI269" i="19"/>
  <c r="AG269" i="19"/>
  <c r="AE269" i="19"/>
  <c r="AC269" i="19"/>
  <c r="AA269" i="19"/>
  <c r="Y269" i="19"/>
  <c r="W269" i="19"/>
  <c r="U269" i="19"/>
  <c r="S269" i="19"/>
  <c r="Q269" i="19"/>
  <c r="O269" i="19"/>
  <c r="M269" i="19"/>
  <c r="K269" i="19"/>
  <c r="I269" i="19"/>
  <c r="G269" i="19"/>
  <c r="E269" i="19"/>
  <c r="AQ268" i="19"/>
  <c r="AO268" i="19"/>
  <c r="AM268" i="19"/>
  <c r="AK268" i="19"/>
  <c r="AI268" i="19"/>
  <c r="AG268" i="19"/>
  <c r="AE268" i="19"/>
  <c r="AC268" i="19"/>
  <c r="AA268" i="19"/>
  <c r="Y268" i="19"/>
  <c r="W268" i="19"/>
  <c r="U268" i="19"/>
  <c r="S268" i="19"/>
  <c r="Q268" i="19"/>
  <c r="O268" i="19"/>
  <c r="M268" i="19"/>
  <c r="K268" i="19"/>
  <c r="I268" i="19"/>
  <c r="G268" i="19"/>
  <c r="E268" i="19"/>
  <c r="AQ267" i="19"/>
  <c r="AO267" i="19"/>
  <c r="AM267" i="19"/>
  <c r="AK267" i="19"/>
  <c r="AI267" i="19"/>
  <c r="AG267" i="19"/>
  <c r="AE267" i="19"/>
  <c r="AC267" i="19"/>
  <c r="AA267" i="19"/>
  <c r="Y267" i="19"/>
  <c r="W267" i="19"/>
  <c r="U267" i="19"/>
  <c r="S267" i="19"/>
  <c r="Q267" i="19"/>
  <c r="O267" i="19"/>
  <c r="M267" i="19"/>
  <c r="K267" i="19"/>
  <c r="I267" i="19"/>
  <c r="G267" i="19"/>
  <c r="E267" i="19"/>
  <c r="AQ266" i="19"/>
  <c r="AO266" i="19"/>
  <c r="AM266" i="19"/>
  <c r="AK266" i="19"/>
  <c r="AI266" i="19"/>
  <c r="AG266" i="19"/>
  <c r="AE266" i="19"/>
  <c r="AC266" i="19"/>
  <c r="AA266" i="19"/>
  <c r="Y266" i="19"/>
  <c r="W266" i="19"/>
  <c r="U266" i="19"/>
  <c r="S266" i="19"/>
  <c r="Q266" i="19"/>
  <c r="O266" i="19"/>
  <c r="M266" i="19"/>
  <c r="K266" i="19"/>
  <c r="I266" i="19"/>
  <c r="G266" i="19"/>
  <c r="E266" i="19"/>
  <c r="AQ265" i="19"/>
  <c r="AO265" i="19"/>
  <c r="AM265" i="19"/>
  <c r="AK265" i="19"/>
  <c r="AI265" i="19"/>
  <c r="AG265" i="19"/>
  <c r="AE265" i="19"/>
  <c r="AC265" i="19"/>
  <c r="AA265" i="19"/>
  <c r="Y265" i="19"/>
  <c r="W265" i="19"/>
  <c r="U265" i="19"/>
  <c r="S265" i="19"/>
  <c r="Q265" i="19"/>
  <c r="O265" i="19"/>
  <c r="M265" i="19"/>
  <c r="K265" i="19"/>
  <c r="I265" i="19"/>
  <c r="G265" i="19"/>
  <c r="E265" i="19"/>
  <c r="AQ264" i="19"/>
  <c r="AO264" i="19"/>
  <c r="AM264" i="19"/>
  <c r="AK264" i="19"/>
  <c r="AI264" i="19"/>
  <c r="AG264" i="19"/>
  <c r="AE264" i="19"/>
  <c r="AC264" i="19"/>
  <c r="AA264" i="19"/>
  <c r="Y264" i="19"/>
  <c r="W264" i="19"/>
  <c r="U264" i="19"/>
  <c r="S264" i="19"/>
  <c r="Q264" i="19"/>
  <c r="O264" i="19"/>
  <c r="M264" i="19"/>
  <c r="K264" i="19"/>
  <c r="I264" i="19"/>
  <c r="G264" i="19"/>
  <c r="E264" i="19"/>
  <c r="AQ263" i="19"/>
  <c r="AO263" i="19"/>
  <c r="AM263" i="19"/>
  <c r="AK263" i="19"/>
  <c r="AI263" i="19"/>
  <c r="AG263" i="19"/>
  <c r="AE263" i="19"/>
  <c r="AC263" i="19"/>
  <c r="AA263" i="19"/>
  <c r="Y263" i="19"/>
  <c r="W263" i="19"/>
  <c r="U263" i="19"/>
  <c r="S263" i="19"/>
  <c r="Q263" i="19"/>
  <c r="O263" i="19"/>
  <c r="M263" i="19"/>
  <c r="K263" i="19"/>
  <c r="I263" i="19"/>
  <c r="G263" i="19"/>
  <c r="E263" i="19"/>
  <c r="AQ262" i="19"/>
  <c r="AO262" i="19"/>
  <c r="AM262" i="19"/>
  <c r="AK262" i="19"/>
  <c r="AI262" i="19"/>
  <c r="AG262" i="19"/>
  <c r="AE262" i="19"/>
  <c r="AC262" i="19"/>
  <c r="AA262" i="19"/>
  <c r="Y262" i="19"/>
  <c r="W262" i="19"/>
  <c r="U262" i="19"/>
  <c r="S262" i="19"/>
  <c r="Q262" i="19"/>
  <c r="O262" i="19"/>
  <c r="M262" i="19"/>
  <c r="K262" i="19"/>
  <c r="I262" i="19"/>
  <c r="G262" i="19"/>
  <c r="E262" i="19"/>
  <c r="AQ261" i="19"/>
  <c r="AO261" i="19"/>
  <c r="AM261" i="19"/>
  <c r="AK261" i="19"/>
  <c r="AI261" i="19"/>
  <c r="AG261" i="19"/>
  <c r="AE261" i="19"/>
  <c r="AC261" i="19"/>
  <c r="AA261" i="19"/>
  <c r="Y261" i="19"/>
  <c r="W261" i="19"/>
  <c r="U261" i="19"/>
  <c r="S261" i="19"/>
  <c r="Q261" i="19"/>
  <c r="O261" i="19"/>
  <c r="M261" i="19"/>
  <c r="K261" i="19"/>
  <c r="I261" i="19"/>
  <c r="G261" i="19"/>
  <c r="E261" i="19"/>
  <c r="AQ260" i="19"/>
  <c r="AO260" i="19"/>
  <c r="AM260" i="19"/>
  <c r="AK260" i="19"/>
  <c r="AI260" i="19"/>
  <c r="AG260" i="19"/>
  <c r="AE260" i="19"/>
  <c r="AC260" i="19"/>
  <c r="AA260" i="19"/>
  <c r="Y260" i="19"/>
  <c r="W260" i="19"/>
  <c r="U260" i="19"/>
  <c r="S260" i="19"/>
  <c r="Q260" i="19"/>
  <c r="O260" i="19"/>
  <c r="M260" i="19"/>
  <c r="K260" i="19"/>
  <c r="I260" i="19"/>
  <c r="G260" i="19"/>
  <c r="E260" i="19"/>
  <c r="AQ259" i="19"/>
  <c r="AO259" i="19"/>
  <c r="AM259" i="19"/>
  <c r="AK259" i="19"/>
  <c r="AI259" i="19"/>
  <c r="AG259" i="19"/>
  <c r="AE259" i="19"/>
  <c r="AC259" i="19"/>
  <c r="AA259" i="19"/>
  <c r="Y259" i="19"/>
  <c r="W259" i="19"/>
  <c r="U259" i="19"/>
  <c r="S259" i="19"/>
  <c r="Q259" i="19"/>
  <c r="O259" i="19"/>
  <c r="M259" i="19"/>
  <c r="K259" i="19"/>
  <c r="I259" i="19"/>
  <c r="G259" i="19"/>
  <c r="E259" i="19"/>
  <c r="AQ258" i="19"/>
  <c r="AO258" i="19"/>
  <c r="AM258" i="19"/>
  <c r="AK258" i="19"/>
  <c r="AI258" i="19"/>
  <c r="AG258" i="19"/>
  <c r="AE258" i="19"/>
  <c r="AC258" i="19"/>
  <c r="AA258" i="19"/>
  <c r="Y258" i="19"/>
  <c r="W258" i="19"/>
  <c r="U258" i="19"/>
  <c r="S258" i="19"/>
  <c r="Q258" i="19"/>
  <c r="O258" i="19"/>
  <c r="M258" i="19"/>
  <c r="K258" i="19"/>
  <c r="I258" i="19"/>
  <c r="G258" i="19"/>
  <c r="E258" i="19"/>
  <c r="AQ257" i="19"/>
  <c r="AO257" i="19"/>
  <c r="AM257" i="19"/>
  <c r="AK257" i="19"/>
  <c r="AI257" i="19"/>
  <c r="AG257" i="19"/>
  <c r="AE257" i="19"/>
  <c r="AC257" i="19"/>
  <c r="AA257" i="19"/>
  <c r="Y257" i="19"/>
  <c r="W257" i="19"/>
  <c r="U257" i="19"/>
  <c r="S257" i="19"/>
  <c r="Q257" i="19"/>
  <c r="O257" i="19"/>
  <c r="M257" i="19"/>
  <c r="K257" i="19"/>
  <c r="I257" i="19"/>
  <c r="G257" i="19"/>
  <c r="E257" i="19"/>
  <c r="AQ256" i="19"/>
  <c r="AO256" i="19"/>
  <c r="AM256" i="19"/>
  <c r="AK256" i="19"/>
  <c r="AI256" i="19"/>
  <c r="AG256" i="19"/>
  <c r="AE256" i="19"/>
  <c r="AC256" i="19"/>
  <c r="AA256" i="19"/>
  <c r="Y256" i="19"/>
  <c r="W256" i="19"/>
  <c r="U256" i="19"/>
  <c r="S256" i="19"/>
  <c r="Q256" i="19"/>
  <c r="O256" i="19"/>
  <c r="M256" i="19"/>
  <c r="K256" i="19"/>
  <c r="I256" i="19"/>
  <c r="G256" i="19"/>
  <c r="E256" i="19"/>
  <c r="AQ255" i="19"/>
  <c r="AO255" i="19"/>
  <c r="AM255" i="19"/>
  <c r="AK255" i="19"/>
  <c r="AI255" i="19"/>
  <c r="AG255" i="19"/>
  <c r="AE255" i="19"/>
  <c r="AC255" i="19"/>
  <c r="AA255" i="19"/>
  <c r="Y255" i="19"/>
  <c r="W255" i="19"/>
  <c r="U255" i="19"/>
  <c r="S255" i="19"/>
  <c r="Q255" i="19"/>
  <c r="O255" i="19"/>
  <c r="M255" i="19"/>
  <c r="K255" i="19"/>
  <c r="I255" i="19"/>
  <c r="G255" i="19"/>
  <c r="E255" i="19"/>
  <c r="AQ254" i="19"/>
  <c r="AO254" i="19"/>
  <c r="AM254" i="19"/>
  <c r="AK254" i="19"/>
  <c r="AI254" i="19"/>
  <c r="AG254" i="19"/>
  <c r="AE254" i="19"/>
  <c r="AC254" i="19"/>
  <c r="AA254" i="19"/>
  <c r="Y254" i="19"/>
  <c r="W254" i="19"/>
  <c r="U254" i="19"/>
  <c r="S254" i="19"/>
  <c r="Q254" i="19"/>
  <c r="O254" i="19"/>
  <c r="M254" i="19"/>
  <c r="K254" i="19"/>
  <c r="I254" i="19"/>
  <c r="G254" i="19"/>
  <c r="E254" i="19"/>
  <c r="AQ253" i="19"/>
  <c r="AO253" i="19"/>
  <c r="AM253" i="19"/>
  <c r="AK253" i="19"/>
  <c r="AI253" i="19"/>
  <c r="AG253" i="19"/>
  <c r="AE253" i="19"/>
  <c r="AC253" i="19"/>
  <c r="AA253" i="19"/>
  <c r="Y253" i="19"/>
  <c r="W253" i="19"/>
  <c r="U253" i="19"/>
  <c r="S253" i="19"/>
  <c r="Q253" i="19"/>
  <c r="O253" i="19"/>
  <c r="M253" i="19"/>
  <c r="K253" i="19"/>
  <c r="I253" i="19"/>
  <c r="G253" i="19"/>
  <c r="E253" i="19"/>
  <c r="AQ252" i="19"/>
  <c r="AO252" i="19"/>
  <c r="AM252" i="19"/>
  <c r="AK252" i="19"/>
  <c r="AI252" i="19"/>
  <c r="AG252" i="19"/>
  <c r="AE252" i="19"/>
  <c r="AC252" i="19"/>
  <c r="AA252" i="19"/>
  <c r="Y252" i="19"/>
  <c r="W252" i="19"/>
  <c r="U252" i="19"/>
  <c r="S252" i="19"/>
  <c r="Q252" i="19"/>
  <c r="O252" i="19"/>
  <c r="M252" i="19"/>
  <c r="K252" i="19"/>
  <c r="I252" i="19"/>
  <c r="G252" i="19"/>
  <c r="E252" i="19"/>
  <c r="AQ251" i="19"/>
  <c r="AO251" i="19"/>
  <c r="AM251" i="19"/>
  <c r="AK251" i="19"/>
  <c r="AI251" i="19"/>
  <c r="AG251" i="19"/>
  <c r="AE251" i="19"/>
  <c r="AC251" i="19"/>
  <c r="AA251" i="19"/>
  <c r="Y251" i="19"/>
  <c r="W251" i="19"/>
  <c r="U251" i="19"/>
  <c r="S251" i="19"/>
  <c r="Q251" i="19"/>
  <c r="O251" i="19"/>
  <c r="M251" i="19"/>
  <c r="K251" i="19"/>
  <c r="I251" i="19"/>
  <c r="G251" i="19"/>
  <c r="E251" i="19"/>
  <c r="AQ250" i="19"/>
  <c r="AO250" i="19"/>
  <c r="AM250" i="19"/>
  <c r="AK250" i="19"/>
  <c r="AI250" i="19"/>
  <c r="AG250" i="19"/>
  <c r="AE250" i="19"/>
  <c r="AC250" i="19"/>
  <c r="AA250" i="19"/>
  <c r="Y250" i="19"/>
  <c r="W250" i="19"/>
  <c r="U250" i="19"/>
  <c r="S250" i="19"/>
  <c r="Q250" i="19"/>
  <c r="O250" i="19"/>
  <c r="M250" i="19"/>
  <c r="K250" i="19"/>
  <c r="I250" i="19"/>
  <c r="G250" i="19"/>
  <c r="E250" i="19"/>
  <c r="AQ249" i="19"/>
  <c r="AO249" i="19"/>
  <c r="AM249" i="19"/>
  <c r="AK249" i="19"/>
  <c r="AI249" i="19"/>
  <c r="AG249" i="19"/>
  <c r="AE249" i="19"/>
  <c r="AC249" i="19"/>
  <c r="AA249" i="19"/>
  <c r="Y249" i="19"/>
  <c r="W249" i="19"/>
  <c r="U249" i="19"/>
  <c r="S249" i="19"/>
  <c r="Q249" i="19"/>
  <c r="O249" i="19"/>
  <c r="M249" i="19"/>
  <c r="K249" i="19"/>
  <c r="I249" i="19"/>
  <c r="G249" i="19"/>
  <c r="E249" i="19"/>
  <c r="AQ248" i="19"/>
  <c r="AO248" i="19"/>
  <c r="AM248" i="19"/>
  <c r="AK248" i="19"/>
  <c r="AI248" i="19"/>
  <c r="AG248" i="19"/>
  <c r="AE248" i="19"/>
  <c r="AC248" i="19"/>
  <c r="AA248" i="19"/>
  <c r="Y248" i="19"/>
  <c r="W248" i="19"/>
  <c r="U248" i="19"/>
  <c r="S248" i="19"/>
  <c r="Q248" i="19"/>
  <c r="O248" i="19"/>
  <c r="M248" i="19"/>
  <c r="K248" i="19"/>
  <c r="I248" i="19"/>
  <c r="G248" i="19"/>
  <c r="E248" i="19"/>
  <c r="AQ247" i="19"/>
  <c r="AO247" i="19"/>
  <c r="AM247" i="19"/>
  <c r="AK247" i="19"/>
  <c r="AI247" i="19"/>
  <c r="AG247" i="19"/>
  <c r="AE247" i="19"/>
  <c r="AC247" i="19"/>
  <c r="AA247" i="19"/>
  <c r="Y247" i="19"/>
  <c r="W247" i="19"/>
  <c r="U247" i="19"/>
  <c r="S247" i="19"/>
  <c r="Q247" i="19"/>
  <c r="O247" i="19"/>
  <c r="M247" i="19"/>
  <c r="K247" i="19"/>
  <c r="I247" i="19"/>
  <c r="G247" i="19"/>
  <c r="E247" i="19"/>
  <c r="AQ246" i="19"/>
  <c r="AO246" i="19"/>
  <c r="AM246" i="19"/>
  <c r="AK246" i="19"/>
  <c r="AI246" i="19"/>
  <c r="AG246" i="19"/>
  <c r="AE246" i="19"/>
  <c r="AC246" i="19"/>
  <c r="AA246" i="19"/>
  <c r="Y246" i="19"/>
  <c r="W246" i="19"/>
  <c r="U246" i="19"/>
  <c r="S246" i="19"/>
  <c r="Q246" i="19"/>
  <c r="O246" i="19"/>
  <c r="M246" i="19"/>
  <c r="K246" i="19"/>
  <c r="I246" i="19"/>
  <c r="G246" i="19"/>
  <c r="E246" i="19"/>
  <c r="AQ245" i="19"/>
  <c r="AO245" i="19"/>
  <c r="AM245" i="19"/>
  <c r="AK245" i="19"/>
  <c r="AI245" i="19"/>
  <c r="AG245" i="19"/>
  <c r="AE245" i="19"/>
  <c r="AC245" i="19"/>
  <c r="AA245" i="19"/>
  <c r="Y245" i="19"/>
  <c r="W245" i="19"/>
  <c r="U245" i="19"/>
  <c r="S245" i="19"/>
  <c r="Q245" i="19"/>
  <c r="O245" i="19"/>
  <c r="M245" i="19"/>
  <c r="K245" i="19"/>
  <c r="I245" i="19"/>
  <c r="G245" i="19"/>
  <c r="E245" i="19"/>
  <c r="AQ244" i="19"/>
  <c r="AO244" i="19"/>
  <c r="AM244" i="19"/>
  <c r="AK244" i="19"/>
  <c r="AI244" i="19"/>
  <c r="AG244" i="19"/>
  <c r="AE244" i="19"/>
  <c r="AC244" i="19"/>
  <c r="AA244" i="19"/>
  <c r="Y244" i="19"/>
  <c r="W244" i="19"/>
  <c r="U244" i="19"/>
  <c r="S244" i="19"/>
  <c r="Q244" i="19"/>
  <c r="O244" i="19"/>
  <c r="M244" i="19"/>
  <c r="K244" i="19"/>
  <c r="I244" i="19"/>
  <c r="G244" i="19"/>
  <c r="E244" i="19"/>
  <c r="AQ243" i="19"/>
  <c r="AO243" i="19"/>
  <c r="AM243" i="19"/>
  <c r="AK243" i="19"/>
  <c r="AI243" i="19"/>
  <c r="AG243" i="19"/>
  <c r="AE243" i="19"/>
  <c r="AC243" i="19"/>
  <c r="AA243" i="19"/>
  <c r="Y243" i="19"/>
  <c r="W243" i="19"/>
  <c r="U243" i="19"/>
  <c r="S243" i="19"/>
  <c r="Q243" i="19"/>
  <c r="O243" i="19"/>
  <c r="M243" i="19"/>
  <c r="K243" i="19"/>
  <c r="I243" i="19"/>
  <c r="G243" i="19"/>
  <c r="E243" i="19"/>
  <c r="AQ242" i="19"/>
  <c r="AO242" i="19"/>
  <c r="AM242" i="19"/>
  <c r="AK242" i="19"/>
  <c r="AI242" i="19"/>
  <c r="AG242" i="19"/>
  <c r="AE242" i="19"/>
  <c r="AC242" i="19"/>
  <c r="AA242" i="19"/>
  <c r="Y242" i="19"/>
  <c r="W242" i="19"/>
  <c r="U242" i="19"/>
  <c r="S242" i="19"/>
  <c r="Q242" i="19"/>
  <c r="O242" i="19"/>
  <c r="M242" i="19"/>
  <c r="K242" i="19"/>
  <c r="I242" i="19"/>
  <c r="G242" i="19"/>
  <c r="E242" i="19"/>
  <c r="AQ241" i="19"/>
  <c r="AO241" i="19"/>
  <c r="AM241" i="19"/>
  <c r="AK241" i="19"/>
  <c r="AI241" i="19"/>
  <c r="AG241" i="19"/>
  <c r="AE241" i="19"/>
  <c r="AC241" i="19"/>
  <c r="AA241" i="19"/>
  <c r="Y241" i="19"/>
  <c r="W241" i="19"/>
  <c r="U241" i="19"/>
  <c r="S241" i="19"/>
  <c r="Q241" i="19"/>
  <c r="O241" i="19"/>
  <c r="M241" i="19"/>
  <c r="K241" i="19"/>
  <c r="I241" i="19"/>
  <c r="G241" i="19"/>
  <c r="E241" i="19"/>
  <c r="AQ240" i="19"/>
  <c r="AO240" i="19"/>
  <c r="AM240" i="19"/>
  <c r="AK240" i="19"/>
  <c r="AI240" i="19"/>
  <c r="AG240" i="19"/>
  <c r="AE240" i="19"/>
  <c r="AC240" i="19"/>
  <c r="AA240" i="19"/>
  <c r="Y240" i="19"/>
  <c r="W240" i="19"/>
  <c r="U240" i="19"/>
  <c r="S240" i="19"/>
  <c r="Q240" i="19"/>
  <c r="O240" i="19"/>
  <c r="M240" i="19"/>
  <c r="K240" i="19"/>
  <c r="I240" i="19"/>
  <c r="G240" i="19"/>
  <c r="E240" i="19"/>
  <c r="AQ239" i="19"/>
  <c r="AO239" i="19"/>
  <c r="AM239" i="19"/>
  <c r="AK239" i="19"/>
  <c r="AI239" i="19"/>
  <c r="AG239" i="19"/>
  <c r="AE239" i="19"/>
  <c r="AC239" i="19"/>
  <c r="AA239" i="19"/>
  <c r="Y239" i="19"/>
  <c r="W239" i="19"/>
  <c r="U239" i="19"/>
  <c r="S239" i="19"/>
  <c r="Q239" i="19"/>
  <c r="O239" i="19"/>
  <c r="M239" i="19"/>
  <c r="K239" i="19"/>
  <c r="I239" i="19"/>
  <c r="G239" i="19"/>
  <c r="E239" i="19"/>
  <c r="AQ238" i="19"/>
  <c r="AO238" i="19"/>
  <c r="AM238" i="19"/>
  <c r="AK238" i="19"/>
  <c r="AI238" i="19"/>
  <c r="AG238" i="19"/>
  <c r="AE238" i="19"/>
  <c r="AC238" i="19"/>
  <c r="AA238" i="19"/>
  <c r="Y238" i="19"/>
  <c r="W238" i="19"/>
  <c r="U238" i="19"/>
  <c r="S238" i="19"/>
  <c r="Q238" i="19"/>
  <c r="O238" i="19"/>
  <c r="M238" i="19"/>
  <c r="K238" i="19"/>
  <c r="I238" i="19"/>
  <c r="G238" i="19"/>
  <c r="E238" i="19"/>
  <c r="AQ237" i="19"/>
  <c r="AO237" i="19"/>
  <c r="AM237" i="19"/>
  <c r="AK237" i="19"/>
  <c r="AI237" i="19"/>
  <c r="AG237" i="19"/>
  <c r="AE237" i="19"/>
  <c r="AC237" i="19"/>
  <c r="AA237" i="19"/>
  <c r="Y237" i="19"/>
  <c r="W237" i="19"/>
  <c r="U237" i="19"/>
  <c r="S237" i="19"/>
  <c r="Q237" i="19"/>
  <c r="O237" i="19"/>
  <c r="M237" i="19"/>
  <c r="K237" i="19"/>
  <c r="I237" i="19"/>
  <c r="G237" i="19"/>
  <c r="E237" i="19"/>
  <c r="AQ236" i="19"/>
  <c r="AO236" i="19"/>
  <c r="AM236" i="19"/>
  <c r="AK236" i="19"/>
  <c r="AI236" i="19"/>
  <c r="AG236" i="19"/>
  <c r="AE236" i="19"/>
  <c r="AC236" i="19"/>
  <c r="AA236" i="19"/>
  <c r="Y236" i="19"/>
  <c r="W236" i="19"/>
  <c r="U236" i="19"/>
  <c r="S236" i="19"/>
  <c r="Q236" i="19"/>
  <c r="O236" i="19"/>
  <c r="M236" i="19"/>
  <c r="K236" i="19"/>
  <c r="I236" i="19"/>
  <c r="G236" i="19"/>
  <c r="E236" i="19"/>
  <c r="AQ235" i="19"/>
  <c r="AO235" i="19"/>
  <c r="AM235" i="19"/>
  <c r="AK235" i="19"/>
  <c r="AI235" i="19"/>
  <c r="AG235" i="19"/>
  <c r="AE235" i="19"/>
  <c r="AC235" i="19"/>
  <c r="AA235" i="19"/>
  <c r="Y235" i="19"/>
  <c r="W235" i="19"/>
  <c r="U235" i="19"/>
  <c r="S235" i="19"/>
  <c r="Q235" i="19"/>
  <c r="O235" i="19"/>
  <c r="M235" i="19"/>
  <c r="K235" i="19"/>
  <c r="I235" i="19"/>
  <c r="G235" i="19"/>
  <c r="E235" i="19"/>
  <c r="AQ234" i="19"/>
  <c r="AO234" i="19"/>
  <c r="AM234" i="19"/>
  <c r="AK234" i="19"/>
  <c r="AI234" i="19"/>
  <c r="AG234" i="19"/>
  <c r="AE234" i="19"/>
  <c r="AC234" i="19"/>
  <c r="AA234" i="19"/>
  <c r="Y234" i="19"/>
  <c r="W234" i="19"/>
  <c r="U234" i="19"/>
  <c r="S234" i="19"/>
  <c r="Q234" i="19"/>
  <c r="O234" i="19"/>
  <c r="M234" i="19"/>
  <c r="K234" i="19"/>
  <c r="I234" i="19"/>
  <c r="G234" i="19"/>
  <c r="E234" i="19"/>
  <c r="AQ233" i="19"/>
  <c r="AO233" i="19"/>
  <c r="AM233" i="19"/>
  <c r="AK233" i="19"/>
  <c r="AI233" i="19"/>
  <c r="AG233" i="19"/>
  <c r="AE233" i="19"/>
  <c r="AC233" i="19"/>
  <c r="AA233" i="19"/>
  <c r="Y233" i="19"/>
  <c r="W233" i="19"/>
  <c r="U233" i="19"/>
  <c r="S233" i="19"/>
  <c r="Q233" i="19"/>
  <c r="O233" i="19"/>
  <c r="M233" i="19"/>
  <c r="K233" i="19"/>
  <c r="I233" i="19"/>
  <c r="G233" i="19"/>
  <c r="E233" i="19"/>
  <c r="AQ232" i="19"/>
  <c r="AO232" i="19"/>
  <c r="AM232" i="19"/>
  <c r="AK232" i="19"/>
  <c r="AI232" i="19"/>
  <c r="AG232" i="19"/>
  <c r="AE232" i="19"/>
  <c r="AC232" i="19"/>
  <c r="AA232" i="19"/>
  <c r="Y232" i="19"/>
  <c r="W232" i="19"/>
  <c r="U232" i="19"/>
  <c r="S232" i="19"/>
  <c r="Q232" i="19"/>
  <c r="O232" i="19"/>
  <c r="M232" i="19"/>
  <c r="K232" i="19"/>
  <c r="I232" i="19"/>
  <c r="G232" i="19"/>
  <c r="E232" i="19"/>
  <c r="AQ231" i="19"/>
  <c r="AO231" i="19"/>
  <c r="AM231" i="19"/>
  <c r="AK231" i="19"/>
  <c r="AI231" i="19"/>
  <c r="AG231" i="19"/>
  <c r="AE231" i="19"/>
  <c r="AC231" i="19"/>
  <c r="AA231" i="19"/>
  <c r="Y231" i="19"/>
  <c r="W231" i="19"/>
  <c r="U231" i="19"/>
  <c r="S231" i="19"/>
  <c r="Q231" i="19"/>
  <c r="O231" i="19"/>
  <c r="M231" i="19"/>
  <c r="K231" i="19"/>
  <c r="I231" i="19"/>
  <c r="G231" i="19"/>
  <c r="E231" i="19"/>
  <c r="AQ230" i="19"/>
  <c r="AO230" i="19"/>
  <c r="AM230" i="19"/>
  <c r="AK230" i="19"/>
  <c r="AI230" i="19"/>
  <c r="AG230" i="19"/>
  <c r="AE230" i="19"/>
  <c r="AC230" i="19"/>
  <c r="AA230" i="19"/>
  <c r="Y230" i="19"/>
  <c r="W230" i="19"/>
  <c r="U230" i="19"/>
  <c r="S230" i="19"/>
  <c r="Q230" i="19"/>
  <c r="O230" i="19"/>
  <c r="M230" i="19"/>
  <c r="K230" i="19"/>
  <c r="I230" i="19"/>
  <c r="G230" i="19"/>
  <c r="E230" i="19"/>
  <c r="AQ229" i="19"/>
  <c r="AO229" i="19"/>
  <c r="AM229" i="19"/>
  <c r="AK229" i="19"/>
  <c r="AI229" i="19"/>
  <c r="AG229" i="19"/>
  <c r="AE229" i="19"/>
  <c r="AC229" i="19"/>
  <c r="AA229" i="19"/>
  <c r="Y229" i="19"/>
  <c r="W229" i="19"/>
  <c r="U229" i="19"/>
  <c r="S229" i="19"/>
  <c r="Q229" i="19"/>
  <c r="O229" i="19"/>
  <c r="M229" i="19"/>
  <c r="K229" i="19"/>
  <c r="I229" i="19"/>
  <c r="G229" i="19"/>
  <c r="E229" i="19"/>
  <c r="AQ228" i="19"/>
  <c r="AO228" i="19"/>
  <c r="AM228" i="19"/>
  <c r="AK228" i="19"/>
  <c r="AI228" i="19"/>
  <c r="AG228" i="19"/>
  <c r="AE228" i="19"/>
  <c r="AC228" i="19"/>
  <c r="AA228" i="19"/>
  <c r="Y228" i="19"/>
  <c r="W228" i="19"/>
  <c r="U228" i="19"/>
  <c r="S228" i="19"/>
  <c r="Q228" i="19"/>
  <c r="O228" i="19"/>
  <c r="M228" i="19"/>
  <c r="K228" i="19"/>
  <c r="I228" i="19"/>
  <c r="G228" i="19"/>
  <c r="E228" i="19"/>
  <c r="AQ227" i="19"/>
  <c r="AO227" i="19"/>
  <c r="AM227" i="19"/>
  <c r="AK227" i="19"/>
  <c r="AI227" i="19"/>
  <c r="AG227" i="19"/>
  <c r="AE227" i="19"/>
  <c r="AC227" i="19"/>
  <c r="AA227" i="19"/>
  <c r="Y227" i="19"/>
  <c r="W227" i="19"/>
  <c r="U227" i="19"/>
  <c r="S227" i="19"/>
  <c r="Q227" i="19"/>
  <c r="O227" i="19"/>
  <c r="M227" i="19"/>
  <c r="K227" i="19"/>
  <c r="I227" i="19"/>
  <c r="G227" i="19"/>
  <c r="E227" i="19"/>
  <c r="AQ226" i="19"/>
  <c r="AO226" i="19"/>
  <c r="AM226" i="19"/>
  <c r="AK226" i="19"/>
  <c r="AI226" i="19"/>
  <c r="AG226" i="19"/>
  <c r="AE226" i="19"/>
  <c r="AC226" i="19"/>
  <c r="AA226" i="19"/>
  <c r="Y226" i="19"/>
  <c r="W226" i="19"/>
  <c r="U226" i="19"/>
  <c r="S226" i="19"/>
  <c r="Q226" i="19"/>
  <c r="O226" i="19"/>
  <c r="M226" i="19"/>
  <c r="K226" i="19"/>
  <c r="I226" i="19"/>
  <c r="G226" i="19"/>
  <c r="E226" i="19"/>
  <c r="AQ225" i="19"/>
  <c r="AO225" i="19"/>
  <c r="AM225" i="19"/>
  <c r="AK225" i="19"/>
  <c r="AI225" i="19"/>
  <c r="AG225" i="19"/>
  <c r="AE225" i="19"/>
  <c r="AC225" i="19"/>
  <c r="AA225" i="19"/>
  <c r="Y225" i="19"/>
  <c r="W225" i="19"/>
  <c r="U225" i="19"/>
  <c r="S225" i="19"/>
  <c r="Q225" i="19"/>
  <c r="O225" i="19"/>
  <c r="M225" i="19"/>
  <c r="K225" i="19"/>
  <c r="I225" i="19"/>
  <c r="G225" i="19"/>
  <c r="E225" i="19"/>
  <c r="AQ224" i="19"/>
  <c r="AO224" i="19"/>
  <c r="AM224" i="19"/>
  <c r="AK224" i="19"/>
  <c r="AI224" i="19"/>
  <c r="AG224" i="19"/>
  <c r="AE224" i="19"/>
  <c r="AC224" i="19"/>
  <c r="AA224" i="19"/>
  <c r="Y224" i="19"/>
  <c r="W224" i="19"/>
  <c r="U224" i="19"/>
  <c r="S224" i="19"/>
  <c r="Q224" i="19"/>
  <c r="O224" i="19"/>
  <c r="M224" i="19"/>
  <c r="K224" i="19"/>
  <c r="I224" i="19"/>
  <c r="G224" i="19"/>
  <c r="E224" i="19"/>
  <c r="AQ223" i="19"/>
  <c r="AO223" i="19"/>
  <c r="AM223" i="19"/>
  <c r="AK223" i="19"/>
  <c r="AI223" i="19"/>
  <c r="AG223" i="19"/>
  <c r="AE223" i="19"/>
  <c r="AC223" i="19"/>
  <c r="AA223" i="19"/>
  <c r="Y223" i="19"/>
  <c r="W223" i="19"/>
  <c r="U223" i="19"/>
  <c r="S223" i="19"/>
  <c r="Q223" i="19"/>
  <c r="O223" i="19"/>
  <c r="M223" i="19"/>
  <c r="K223" i="19"/>
  <c r="I223" i="19"/>
  <c r="G223" i="19"/>
  <c r="E223" i="19"/>
  <c r="AQ222" i="19"/>
  <c r="AO222" i="19"/>
  <c r="AM222" i="19"/>
  <c r="AK222" i="19"/>
  <c r="AI222" i="19"/>
  <c r="AG222" i="19"/>
  <c r="AE222" i="19"/>
  <c r="AC222" i="19"/>
  <c r="AA222" i="19"/>
  <c r="Y222" i="19"/>
  <c r="W222" i="19"/>
  <c r="U222" i="19"/>
  <c r="S222" i="19"/>
  <c r="Q222" i="19"/>
  <c r="O222" i="19"/>
  <c r="M222" i="19"/>
  <c r="K222" i="19"/>
  <c r="I222" i="19"/>
  <c r="G222" i="19"/>
  <c r="E222" i="19"/>
  <c r="AQ221" i="19"/>
  <c r="AO221" i="19"/>
  <c r="AM221" i="19"/>
  <c r="AK221" i="19"/>
  <c r="AI221" i="19"/>
  <c r="AG221" i="19"/>
  <c r="AE221" i="19"/>
  <c r="AC221" i="19"/>
  <c r="AA221" i="19"/>
  <c r="Y221" i="19"/>
  <c r="W221" i="19"/>
  <c r="U221" i="19"/>
  <c r="S221" i="19"/>
  <c r="Q221" i="19"/>
  <c r="O221" i="19"/>
  <c r="M221" i="19"/>
  <c r="K221" i="19"/>
  <c r="I221" i="19"/>
  <c r="G221" i="19"/>
  <c r="E221" i="19"/>
  <c r="AQ220" i="19"/>
  <c r="AO220" i="19"/>
  <c r="AM220" i="19"/>
  <c r="AK220" i="19"/>
  <c r="AI220" i="19"/>
  <c r="AG220" i="19"/>
  <c r="AE220" i="19"/>
  <c r="AC220" i="19"/>
  <c r="AA220" i="19"/>
  <c r="Y220" i="19"/>
  <c r="W220" i="19"/>
  <c r="U220" i="19"/>
  <c r="S220" i="19"/>
  <c r="Q220" i="19"/>
  <c r="O220" i="19"/>
  <c r="M220" i="19"/>
  <c r="K220" i="19"/>
  <c r="I220" i="19"/>
  <c r="G220" i="19"/>
  <c r="E220" i="19"/>
  <c r="AQ219" i="19"/>
  <c r="AO219" i="19"/>
  <c r="AM219" i="19"/>
  <c r="AK219" i="19"/>
  <c r="AI219" i="19"/>
  <c r="AG219" i="19"/>
  <c r="AE219" i="19"/>
  <c r="AC219" i="19"/>
  <c r="AA219" i="19"/>
  <c r="Y219" i="19"/>
  <c r="W219" i="19"/>
  <c r="U219" i="19"/>
  <c r="S219" i="19"/>
  <c r="Q219" i="19"/>
  <c r="O219" i="19"/>
  <c r="M219" i="19"/>
  <c r="K219" i="19"/>
  <c r="I219" i="19"/>
  <c r="G219" i="19"/>
  <c r="E219" i="19"/>
  <c r="AQ218" i="19"/>
  <c r="AO218" i="19"/>
  <c r="AM218" i="19"/>
  <c r="AK218" i="19"/>
  <c r="AI218" i="19"/>
  <c r="AG218" i="19"/>
  <c r="AE218" i="19"/>
  <c r="AC218" i="19"/>
  <c r="AA218" i="19"/>
  <c r="Y218" i="19"/>
  <c r="W218" i="19"/>
  <c r="U218" i="19"/>
  <c r="S218" i="19"/>
  <c r="Q218" i="19"/>
  <c r="O218" i="19"/>
  <c r="M218" i="19"/>
  <c r="K218" i="19"/>
  <c r="I218" i="19"/>
  <c r="G218" i="19"/>
  <c r="E218" i="19"/>
  <c r="AQ217" i="19"/>
  <c r="AO217" i="19"/>
  <c r="AM217" i="19"/>
  <c r="AK217" i="19"/>
  <c r="AI217" i="19"/>
  <c r="AG217" i="19"/>
  <c r="AE217" i="19"/>
  <c r="AC217" i="19"/>
  <c r="AA217" i="19"/>
  <c r="Y217" i="19"/>
  <c r="W217" i="19"/>
  <c r="U217" i="19"/>
  <c r="S217" i="19"/>
  <c r="Q217" i="19"/>
  <c r="O217" i="19"/>
  <c r="M217" i="19"/>
  <c r="K217" i="19"/>
  <c r="I217" i="19"/>
  <c r="G217" i="19"/>
  <c r="E217" i="19"/>
  <c r="AQ216" i="19"/>
  <c r="AO216" i="19"/>
  <c r="AM216" i="19"/>
  <c r="AK216" i="19"/>
  <c r="AI216" i="19"/>
  <c r="AG216" i="19"/>
  <c r="AE216" i="19"/>
  <c r="AC216" i="19"/>
  <c r="AA216" i="19"/>
  <c r="Y216" i="19"/>
  <c r="W216" i="19"/>
  <c r="U216" i="19"/>
  <c r="S216" i="19"/>
  <c r="Q216" i="19"/>
  <c r="O216" i="19"/>
  <c r="M216" i="19"/>
  <c r="K216" i="19"/>
  <c r="I216" i="19"/>
  <c r="G216" i="19"/>
  <c r="E216" i="19"/>
  <c r="AQ215" i="19"/>
  <c r="AO215" i="19"/>
  <c r="AM215" i="19"/>
  <c r="AK215" i="19"/>
  <c r="AI215" i="19"/>
  <c r="AG215" i="19"/>
  <c r="AE215" i="19"/>
  <c r="AC215" i="19"/>
  <c r="AA215" i="19"/>
  <c r="Y215" i="19"/>
  <c r="W215" i="19"/>
  <c r="U215" i="19"/>
  <c r="S215" i="19"/>
  <c r="Q215" i="19"/>
  <c r="O215" i="19"/>
  <c r="M215" i="19"/>
  <c r="K215" i="19"/>
  <c r="I215" i="19"/>
  <c r="G215" i="19"/>
  <c r="E215" i="19"/>
  <c r="AQ214" i="19"/>
  <c r="AO214" i="19"/>
  <c r="AM214" i="19"/>
  <c r="AK214" i="19"/>
  <c r="AI214" i="19"/>
  <c r="AG214" i="19"/>
  <c r="AE214" i="19"/>
  <c r="AC214" i="19"/>
  <c r="AA214" i="19"/>
  <c r="Y214" i="19"/>
  <c r="W214" i="19"/>
  <c r="U214" i="19"/>
  <c r="S214" i="19"/>
  <c r="Q214" i="19"/>
  <c r="O214" i="19"/>
  <c r="M214" i="19"/>
  <c r="K214" i="19"/>
  <c r="I214" i="19"/>
  <c r="G214" i="19"/>
  <c r="E214" i="19"/>
  <c r="AQ213" i="19"/>
  <c r="AO213" i="19"/>
  <c r="AM213" i="19"/>
  <c r="AK213" i="19"/>
  <c r="AI213" i="19"/>
  <c r="AG213" i="19"/>
  <c r="AE213" i="19"/>
  <c r="AC213" i="19"/>
  <c r="AA213" i="19"/>
  <c r="Y213" i="19"/>
  <c r="W213" i="19"/>
  <c r="U213" i="19"/>
  <c r="S213" i="19"/>
  <c r="Q213" i="19"/>
  <c r="O213" i="19"/>
  <c r="M213" i="19"/>
  <c r="K213" i="19"/>
  <c r="I213" i="19"/>
  <c r="G213" i="19"/>
  <c r="E213" i="19"/>
  <c r="AQ212" i="19"/>
  <c r="AO212" i="19"/>
  <c r="AM212" i="19"/>
  <c r="AK212" i="19"/>
  <c r="AI212" i="19"/>
  <c r="AG212" i="19"/>
  <c r="AE212" i="19"/>
  <c r="AC212" i="19"/>
  <c r="AA212" i="19"/>
  <c r="Y212" i="19"/>
  <c r="W212" i="19"/>
  <c r="U212" i="19"/>
  <c r="S212" i="19"/>
  <c r="Q212" i="19"/>
  <c r="O212" i="19"/>
  <c r="M212" i="19"/>
  <c r="K212" i="19"/>
  <c r="I212" i="19"/>
  <c r="G212" i="19"/>
  <c r="E212" i="19"/>
  <c r="AQ211" i="19"/>
  <c r="AO211" i="19"/>
  <c r="AM211" i="19"/>
  <c r="AK211" i="19"/>
  <c r="AI211" i="19"/>
  <c r="AG211" i="19"/>
  <c r="AE211" i="19"/>
  <c r="AC211" i="19"/>
  <c r="AA211" i="19"/>
  <c r="Y211" i="19"/>
  <c r="W211" i="19"/>
  <c r="U211" i="19"/>
  <c r="S211" i="19"/>
  <c r="Q211" i="19"/>
  <c r="O211" i="19"/>
  <c r="M211" i="19"/>
  <c r="K211" i="19"/>
  <c r="I211" i="19"/>
  <c r="G211" i="19"/>
  <c r="E211" i="19"/>
  <c r="AQ210" i="19"/>
  <c r="AO210" i="19"/>
  <c r="AM210" i="19"/>
  <c r="AK210" i="19"/>
  <c r="AI210" i="19"/>
  <c r="AG210" i="19"/>
  <c r="AE210" i="19"/>
  <c r="AC210" i="19"/>
  <c r="AA210" i="19"/>
  <c r="Y210" i="19"/>
  <c r="W210" i="19"/>
  <c r="U210" i="19"/>
  <c r="S210" i="19"/>
  <c r="Q210" i="19"/>
  <c r="O210" i="19"/>
  <c r="M210" i="19"/>
  <c r="K210" i="19"/>
  <c r="I210" i="19"/>
  <c r="G210" i="19"/>
  <c r="E210" i="19"/>
  <c r="AQ209" i="19"/>
  <c r="AO209" i="19"/>
  <c r="AM209" i="19"/>
  <c r="AK209" i="19"/>
  <c r="AI209" i="19"/>
  <c r="AG209" i="19"/>
  <c r="AE209" i="19"/>
  <c r="AC209" i="19"/>
  <c r="AA209" i="19"/>
  <c r="Y209" i="19"/>
  <c r="W209" i="19"/>
  <c r="U209" i="19"/>
  <c r="S209" i="19"/>
  <c r="Q209" i="19"/>
  <c r="O209" i="19"/>
  <c r="M209" i="19"/>
  <c r="K209" i="19"/>
  <c r="I209" i="19"/>
  <c r="G209" i="19"/>
  <c r="E209" i="19"/>
  <c r="AQ208" i="19"/>
  <c r="AO208" i="19"/>
  <c r="AM208" i="19"/>
  <c r="AK208" i="19"/>
  <c r="AI208" i="19"/>
  <c r="AG208" i="19"/>
  <c r="AE208" i="19"/>
  <c r="AC208" i="19"/>
  <c r="AA208" i="19"/>
  <c r="Y208" i="19"/>
  <c r="W208" i="19"/>
  <c r="U208" i="19"/>
  <c r="S208" i="19"/>
  <c r="Q208" i="19"/>
  <c r="O208" i="19"/>
  <c r="M208" i="19"/>
  <c r="K208" i="19"/>
  <c r="I208" i="19"/>
  <c r="G208" i="19"/>
  <c r="E208" i="19"/>
  <c r="AQ207" i="19"/>
  <c r="AO207" i="19"/>
  <c r="AM207" i="19"/>
  <c r="AK207" i="19"/>
  <c r="AI207" i="19"/>
  <c r="AG207" i="19"/>
  <c r="AE207" i="19"/>
  <c r="AC207" i="19"/>
  <c r="AA207" i="19"/>
  <c r="Y207" i="19"/>
  <c r="W207" i="19"/>
  <c r="U207" i="19"/>
  <c r="S207" i="19"/>
  <c r="Q207" i="19"/>
  <c r="O207" i="19"/>
  <c r="M207" i="19"/>
  <c r="K207" i="19"/>
  <c r="I207" i="19"/>
  <c r="G207" i="19"/>
  <c r="E207" i="19"/>
  <c r="AQ206" i="19"/>
  <c r="AO206" i="19"/>
  <c r="AM206" i="19"/>
  <c r="AK206" i="19"/>
  <c r="AI206" i="19"/>
  <c r="AG206" i="19"/>
  <c r="AE206" i="19"/>
  <c r="AC206" i="19"/>
  <c r="AA206" i="19"/>
  <c r="Y206" i="19"/>
  <c r="W206" i="19"/>
  <c r="U206" i="19"/>
  <c r="S206" i="19"/>
  <c r="Q206" i="19"/>
  <c r="O206" i="19"/>
  <c r="M206" i="19"/>
  <c r="K206" i="19"/>
  <c r="I206" i="19"/>
  <c r="G206" i="19"/>
  <c r="E206" i="19"/>
  <c r="AQ205" i="19"/>
  <c r="AO205" i="19"/>
  <c r="AM205" i="19"/>
  <c r="AK205" i="19"/>
  <c r="AI205" i="19"/>
  <c r="AG205" i="19"/>
  <c r="AE205" i="19"/>
  <c r="AC205" i="19"/>
  <c r="AA205" i="19"/>
  <c r="Y205" i="19"/>
  <c r="W205" i="19"/>
  <c r="U205" i="19"/>
  <c r="S205" i="19"/>
  <c r="Q205" i="19"/>
  <c r="O205" i="19"/>
  <c r="M205" i="19"/>
  <c r="K205" i="19"/>
  <c r="I205" i="19"/>
  <c r="G205" i="19"/>
  <c r="E205" i="19"/>
  <c r="AQ204" i="19"/>
  <c r="AO204" i="19"/>
  <c r="AM204" i="19"/>
  <c r="AK204" i="19"/>
  <c r="AI204" i="19"/>
  <c r="AG204" i="19"/>
  <c r="AE204" i="19"/>
  <c r="AC204" i="19"/>
  <c r="AA204" i="19"/>
  <c r="Y204" i="19"/>
  <c r="W204" i="19"/>
  <c r="U204" i="19"/>
  <c r="S204" i="19"/>
  <c r="Q204" i="19"/>
  <c r="O204" i="19"/>
  <c r="M204" i="19"/>
  <c r="K204" i="19"/>
  <c r="I204" i="19"/>
  <c r="G204" i="19"/>
  <c r="E204" i="19"/>
  <c r="AQ203" i="19"/>
  <c r="AO203" i="19"/>
  <c r="AM203" i="19"/>
  <c r="AK203" i="19"/>
  <c r="AI203" i="19"/>
  <c r="AG203" i="19"/>
  <c r="AE203" i="19"/>
  <c r="AC203" i="19"/>
  <c r="AA203" i="19"/>
  <c r="Y203" i="19"/>
  <c r="W203" i="19"/>
  <c r="U203" i="19"/>
  <c r="S203" i="19"/>
  <c r="Q203" i="19"/>
  <c r="O203" i="19"/>
  <c r="M203" i="19"/>
  <c r="K203" i="19"/>
  <c r="I203" i="19"/>
  <c r="G203" i="19"/>
  <c r="E203" i="19"/>
  <c r="AQ202" i="19"/>
  <c r="AO202" i="19"/>
  <c r="AM202" i="19"/>
  <c r="AK202" i="19"/>
  <c r="AI202" i="19"/>
  <c r="AG202" i="19"/>
  <c r="AE202" i="19"/>
  <c r="AC202" i="19"/>
  <c r="AA202" i="19"/>
  <c r="Y202" i="19"/>
  <c r="W202" i="19"/>
  <c r="U202" i="19"/>
  <c r="S202" i="19"/>
  <c r="Q202" i="19"/>
  <c r="O202" i="19"/>
  <c r="M202" i="19"/>
  <c r="K202" i="19"/>
  <c r="I202" i="19"/>
  <c r="G202" i="19"/>
  <c r="E202" i="19"/>
  <c r="AQ201" i="19"/>
  <c r="AO201" i="19"/>
  <c r="AM201" i="19"/>
  <c r="AK201" i="19"/>
  <c r="AI201" i="19"/>
  <c r="AG201" i="19"/>
  <c r="AE201" i="19"/>
  <c r="AC201" i="19"/>
  <c r="AA201" i="19"/>
  <c r="Y201" i="19"/>
  <c r="W201" i="19"/>
  <c r="U201" i="19"/>
  <c r="S201" i="19"/>
  <c r="Q201" i="19"/>
  <c r="O201" i="19"/>
  <c r="M201" i="19"/>
  <c r="K201" i="19"/>
  <c r="I201" i="19"/>
  <c r="G201" i="19"/>
  <c r="E201" i="19"/>
  <c r="AQ200" i="19"/>
  <c r="AO200" i="19"/>
  <c r="AM200" i="19"/>
  <c r="AK200" i="19"/>
  <c r="AI200" i="19"/>
  <c r="AG200" i="19"/>
  <c r="AE200" i="19"/>
  <c r="AC200" i="19"/>
  <c r="AA200" i="19"/>
  <c r="Y200" i="19"/>
  <c r="W200" i="19"/>
  <c r="U200" i="19"/>
  <c r="S200" i="19"/>
  <c r="Q200" i="19"/>
  <c r="O200" i="19"/>
  <c r="M200" i="19"/>
  <c r="K200" i="19"/>
  <c r="I200" i="19"/>
  <c r="G200" i="19"/>
  <c r="E200" i="19"/>
  <c r="AQ199" i="19"/>
  <c r="AO199" i="19"/>
  <c r="AM199" i="19"/>
  <c r="AK199" i="19"/>
  <c r="AI199" i="19"/>
  <c r="AG199" i="19"/>
  <c r="AE199" i="19"/>
  <c r="AC199" i="19"/>
  <c r="AA199" i="19"/>
  <c r="Y199" i="19"/>
  <c r="W199" i="19"/>
  <c r="U199" i="19"/>
  <c r="S199" i="19"/>
  <c r="Q199" i="19"/>
  <c r="O199" i="19"/>
  <c r="M199" i="19"/>
  <c r="K199" i="19"/>
  <c r="I199" i="19"/>
  <c r="G199" i="19"/>
  <c r="E199" i="19"/>
  <c r="AQ198" i="19"/>
  <c r="AO198" i="19"/>
  <c r="AM198" i="19"/>
  <c r="AK198" i="19"/>
  <c r="AI198" i="19"/>
  <c r="AG198" i="19"/>
  <c r="AE198" i="19"/>
  <c r="AC198" i="19"/>
  <c r="AA198" i="19"/>
  <c r="Y198" i="19"/>
  <c r="W198" i="19"/>
  <c r="U198" i="19"/>
  <c r="S198" i="19"/>
  <c r="Q198" i="19"/>
  <c r="O198" i="19"/>
  <c r="M198" i="19"/>
  <c r="K198" i="19"/>
  <c r="I198" i="19"/>
  <c r="G198" i="19"/>
  <c r="E198" i="19"/>
  <c r="AQ197" i="19"/>
  <c r="AO197" i="19"/>
  <c r="AM197" i="19"/>
  <c r="AK197" i="19"/>
  <c r="AI197" i="19"/>
  <c r="AG197" i="19"/>
  <c r="AE197" i="19"/>
  <c r="AC197" i="19"/>
  <c r="AA197" i="19"/>
  <c r="Y197" i="19"/>
  <c r="W197" i="19"/>
  <c r="U197" i="19"/>
  <c r="S197" i="19"/>
  <c r="Q197" i="19"/>
  <c r="O197" i="19"/>
  <c r="M197" i="19"/>
  <c r="K197" i="19"/>
  <c r="I197" i="19"/>
  <c r="G197" i="19"/>
  <c r="E197" i="19"/>
  <c r="AQ196" i="19"/>
  <c r="AO196" i="19"/>
  <c r="AM196" i="19"/>
  <c r="AK196" i="19"/>
  <c r="AI196" i="19"/>
  <c r="AG196" i="19"/>
  <c r="AE196" i="19"/>
  <c r="AC196" i="19"/>
  <c r="AA196" i="19"/>
  <c r="Y196" i="19"/>
  <c r="W196" i="19"/>
  <c r="U196" i="19"/>
  <c r="S196" i="19"/>
  <c r="Q196" i="19"/>
  <c r="O196" i="19"/>
  <c r="M196" i="19"/>
  <c r="K196" i="19"/>
  <c r="I196" i="19"/>
  <c r="G196" i="19"/>
  <c r="E196" i="19"/>
  <c r="AQ195" i="19"/>
  <c r="AO195" i="19"/>
  <c r="AM195" i="19"/>
  <c r="AK195" i="19"/>
  <c r="AI195" i="19"/>
  <c r="AG195" i="19"/>
  <c r="AE195" i="19"/>
  <c r="AC195" i="19"/>
  <c r="AA195" i="19"/>
  <c r="Y195" i="19"/>
  <c r="W195" i="19"/>
  <c r="U195" i="19"/>
  <c r="S195" i="19"/>
  <c r="Q195" i="19"/>
  <c r="O195" i="19"/>
  <c r="M195" i="19"/>
  <c r="K195" i="19"/>
  <c r="I195" i="19"/>
  <c r="G195" i="19"/>
  <c r="E195" i="19"/>
  <c r="AQ194" i="19"/>
  <c r="AO194" i="19"/>
  <c r="AM194" i="19"/>
  <c r="AK194" i="19"/>
  <c r="AI194" i="19"/>
  <c r="AG194" i="19"/>
  <c r="AE194" i="19"/>
  <c r="AC194" i="19"/>
  <c r="AA194" i="19"/>
  <c r="Y194" i="19"/>
  <c r="W194" i="19"/>
  <c r="U194" i="19"/>
  <c r="S194" i="19"/>
  <c r="Q194" i="19"/>
  <c r="O194" i="19"/>
  <c r="M194" i="19"/>
  <c r="K194" i="19"/>
  <c r="I194" i="19"/>
  <c r="G194" i="19"/>
  <c r="E194" i="19"/>
  <c r="AQ193" i="19"/>
  <c r="AO193" i="19"/>
  <c r="AM193" i="19"/>
  <c r="AK193" i="19"/>
  <c r="AI193" i="19"/>
  <c r="AG193" i="19"/>
  <c r="AE193" i="19"/>
  <c r="AC193" i="19"/>
  <c r="AA193" i="19"/>
  <c r="Y193" i="19"/>
  <c r="W193" i="19"/>
  <c r="U193" i="19"/>
  <c r="S193" i="19"/>
  <c r="Q193" i="19"/>
  <c r="O193" i="19"/>
  <c r="M193" i="19"/>
  <c r="K193" i="19"/>
  <c r="I193" i="19"/>
  <c r="G193" i="19"/>
  <c r="E193" i="19"/>
  <c r="AQ192" i="19"/>
  <c r="AO192" i="19"/>
  <c r="AM192" i="19"/>
  <c r="AK192" i="19"/>
  <c r="AI192" i="19"/>
  <c r="AG192" i="19"/>
  <c r="AE192" i="19"/>
  <c r="AC192" i="19"/>
  <c r="AA192" i="19"/>
  <c r="Y192" i="19"/>
  <c r="W192" i="19"/>
  <c r="U192" i="19"/>
  <c r="S192" i="19"/>
  <c r="Q192" i="19"/>
  <c r="O192" i="19"/>
  <c r="M192" i="19"/>
  <c r="K192" i="19"/>
  <c r="I192" i="19"/>
  <c r="G192" i="19"/>
  <c r="E192" i="19"/>
  <c r="AQ191" i="19"/>
  <c r="AO191" i="19"/>
  <c r="AM191" i="19"/>
  <c r="AK191" i="19"/>
  <c r="AI191" i="19"/>
  <c r="AG191" i="19"/>
  <c r="AE191" i="19"/>
  <c r="AC191" i="19"/>
  <c r="AA191" i="19"/>
  <c r="Y191" i="19"/>
  <c r="W191" i="19"/>
  <c r="U191" i="19"/>
  <c r="S191" i="19"/>
  <c r="Q191" i="19"/>
  <c r="O191" i="19"/>
  <c r="M191" i="19"/>
  <c r="K191" i="19"/>
  <c r="I191" i="19"/>
  <c r="G191" i="19"/>
  <c r="E191" i="19"/>
  <c r="AQ190" i="19"/>
  <c r="AO190" i="19"/>
  <c r="AM190" i="19"/>
  <c r="AK190" i="19"/>
  <c r="AI190" i="19"/>
  <c r="AG190" i="19"/>
  <c r="AE190" i="19"/>
  <c r="AC190" i="19"/>
  <c r="AA190" i="19"/>
  <c r="Y190" i="19"/>
  <c r="W190" i="19"/>
  <c r="U190" i="19"/>
  <c r="S190" i="19"/>
  <c r="Q190" i="19"/>
  <c r="O190" i="19"/>
  <c r="M190" i="19"/>
  <c r="K190" i="19"/>
  <c r="I190" i="19"/>
  <c r="G190" i="19"/>
  <c r="E190" i="19"/>
  <c r="AQ189" i="19"/>
  <c r="AO189" i="19"/>
  <c r="AM189" i="19"/>
  <c r="AK189" i="19"/>
  <c r="AI189" i="19"/>
  <c r="AG189" i="19"/>
  <c r="AE189" i="19"/>
  <c r="AC189" i="19"/>
  <c r="AA189" i="19"/>
  <c r="Y189" i="19"/>
  <c r="W189" i="19"/>
  <c r="U189" i="19"/>
  <c r="S189" i="19"/>
  <c r="Q189" i="19"/>
  <c r="O189" i="19"/>
  <c r="M189" i="19"/>
  <c r="K189" i="19"/>
  <c r="I189" i="19"/>
  <c r="G189" i="19"/>
  <c r="E189" i="19"/>
  <c r="AQ188" i="19"/>
  <c r="AO188" i="19"/>
  <c r="AM188" i="19"/>
  <c r="AK188" i="19"/>
  <c r="AI188" i="19"/>
  <c r="AG188" i="19"/>
  <c r="AE188" i="19"/>
  <c r="AC188" i="19"/>
  <c r="AA188" i="19"/>
  <c r="Y188" i="19"/>
  <c r="W188" i="19"/>
  <c r="U188" i="19"/>
  <c r="S188" i="19"/>
  <c r="Q188" i="19"/>
  <c r="O188" i="19"/>
  <c r="M188" i="19"/>
  <c r="K188" i="19"/>
  <c r="I188" i="19"/>
  <c r="G188" i="19"/>
  <c r="E188" i="19"/>
  <c r="AQ187" i="19"/>
  <c r="AO187" i="19"/>
  <c r="AM187" i="19"/>
  <c r="AK187" i="19"/>
  <c r="AI187" i="19"/>
  <c r="AG187" i="19"/>
  <c r="AE187" i="19"/>
  <c r="AC187" i="19"/>
  <c r="AA187" i="19"/>
  <c r="Y187" i="19"/>
  <c r="W187" i="19"/>
  <c r="U187" i="19"/>
  <c r="S187" i="19"/>
  <c r="Q187" i="19"/>
  <c r="O187" i="19"/>
  <c r="M187" i="19"/>
  <c r="K187" i="19"/>
  <c r="I187" i="19"/>
  <c r="G187" i="19"/>
  <c r="E187" i="19"/>
  <c r="AQ186" i="19"/>
  <c r="AO186" i="19"/>
  <c r="AM186" i="19"/>
  <c r="AK186" i="19"/>
  <c r="AI186" i="19"/>
  <c r="AG186" i="19"/>
  <c r="AE186" i="19"/>
  <c r="AC186" i="19"/>
  <c r="AA186" i="19"/>
  <c r="Y186" i="19"/>
  <c r="W186" i="19"/>
  <c r="U186" i="19"/>
  <c r="S186" i="19"/>
  <c r="Q186" i="19"/>
  <c r="O186" i="19"/>
  <c r="M186" i="19"/>
  <c r="K186" i="19"/>
  <c r="I186" i="19"/>
  <c r="G186" i="19"/>
  <c r="E186" i="19"/>
  <c r="AQ185" i="19"/>
  <c r="AO185" i="19"/>
  <c r="AM185" i="19"/>
  <c r="AK185" i="19"/>
  <c r="AI185" i="19"/>
  <c r="AG185" i="19"/>
  <c r="AE185" i="19"/>
  <c r="AC185" i="19"/>
  <c r="AA185" i="19"/>
  <c r="Y185" i="19"/>
  <c r="W185" i="19"/>
  <c r="U185" i="19"/>
  <c r="S185" i="19"/>
  <c r="Q185" i="19"/>
  <c r="O185" i="19"/>
  <c r="M185" i="19"/>
  <c r="K185" i="19"/>
  <c r="I185" i="19"/>
  <c r="G185" i="19"/>
  <c r="E185" i="19"/>
  <c r="AQ184" i="19"/>
  <c r="AO184" i="19"/>
  <c r="AM184" i="19"/>
  <c r="AK184" i="19"/>
  <c r="AI184" i="19"/>
  <c r="AG184" i="19"/>
  <c r="AE184" i="19"/>
  <c r="AC184" i="19"/>
  <c r="AA184" i="19"/>
  <c r="Y184" i="19"/>
  <c r="W184" i="19"/>
  <c r="U184" i="19"/>
  <c r="S184" i="19"/>
  <c r="Q184" i="19"/>
  <c r="O184" i="19"/>
  <c r="M184" i="19"/>
  <c r="K184" i="19"/>
  <c r="I184" i="19"/>
  <c r="G184" i="19"/>
  <c r="E184" i="19"/>
  <c r="AQ183" i="19"/>
  <c r="AO183" i="19"/>
  <c r="AM183" i="19"/>
  <c r="AK183" i="19"/>
  <c r="AI183" i="19"/>
  <c r="AG183" i="19"/>
  <c r="AE183" i="19"/>
  <c r="AC183" i="19"/>
  <c r="AA183" i="19"/>
  <c r="Y183" i="19"/>
  <c r="W183" i="19"/>
  <c r="U183" i="19"/>
  <c r="S183" i="19"/>
  <c r="Q183" i="19"/>
  <c r="O183" i="19"/>
  <c r="M183" i="19"/>
  <c r="K183" i="19"/>
  <c r="I183" i="19"/>
  <c r="G183" i="19"/>
  <c r="E183" i="19"/>
  <c r="AQ182" i="19"/>
  <c r="AO182" i="19"/>
  <c r="AM182" i="19"/>
  <c r="AK182" i="19"/>
  <c r="AI182" i="19"/>
  <c r="AG182" i="19"/>
  <c r="AE182" i="19"/>
  <c r="AC182" i="19"/>
  <c r="AA182" i="19"/>
  <c r="Y182" i="19"/>
  <c r="W182" i="19"/>
  <c r="U182" i="19"/>
  <c r="S182" i="19"/>
  <c r="Q182" i="19"/>
  <c r="O182" i="19"/>
  <c r="M182" i="19"/>
  <c r="K182" i="19"/>
  <c r="I182" i="19"/>
  <c r="G182" i="19"/>
  <c r="E182" i="19"/>
  <c r="AQ181" i="19"/>
  <c r="AO181" i="19"/>
  <c r="AM181" i="19"/>
  <c r="AK181" i="19"/>
  <c r="AI181" i="19"/>
  <c r="AG181" i="19"/>
  <c r="AE181" i="19"/>
  <c r="AC181" i="19"/>
  <c r="AA181" i="19"/>
  <c r="Y181" i="19"/>
  <c r="W181" i="19"/>
  <c r="U181" i="19"/>
  <c r="S181" i="19"/>
  <c r="Q181" i="19"/>
  <c r="O181" i="19"/>
  <c r="M181" i="19"/>
  <c r="K181" i="19"/>
  <c r="I181" i="19"/>
  <c r="G181" i="19"/>
  <c r="E181" i="19"/>
  <c r="AQ180" i="19"/>
  <c r="AO180" i="19"/>
  <c r="AM180" i="19"/>
  <c r="AK180" i="19"/>
  <c r="AI180" i="19"/>
  <c r="AG180" i="19"/>
  <c r="AE180" i="19"/>
  <c r="AC180" i="19"/>
  <c r="AA180" i="19"/>
  <c r="Y180" i="19"/>
  <c r="W180" i="19"/>
  <c r="U180" i="19"/>
  <c r="S180" i="19"/>
  <c r="Q180" i="19"/>
  <c r="O180" i="19"/>
  <c r="M180" i="19"/>
  <c r="K180" i="19"/>
  <c r="I180" i="19"/>
  <c r="G180" i="19"/>
  <c r="E180" i="19"/>
  <c r="AQ179" i="19"/>
  <c r="AO179" i="19"/>
  <c r="AM179" i="19"/>
  <c r="AK179" i="19"/>
  <c r="AI179" i="19"/>
  <c r="AG179" i="19"/>
  <c r="AE179" i="19"/>
  <c r="AC179" i="19"/>
  <c r="AA179" i="19"/>
  <c r="Y179" i="19"/>
  <c r="W179" i="19"/>
  <c r="U179" i="19"/>
  <c r="S179" i="19"/>
  <c r="Q179" i="19"/>
  <c r="O179" i="19"/>
  <c r="M179" i="19"/>
  <c r="K179" i="19"/>
  <c r="I179" i="19"/>
  <c r="G179" i="19"/>
  <c r="E179" i="19"/>
  <c r="AQ178" i="19"/>
  <c r="AO178" i="19"/>
  <c r="AM178" i="19"/>
  <c r="AK178" i="19"/>
  <c r="AI178" i="19"/>
  <c r="AG178" i="19"/>
  <c r="AE178" i="19"/>
  <c r="AC178" i="19"/>
  <c r="AA178" i="19"/>
  <c r="Y178" i="19"/>
  <c r="W178" i="19"/>
  <c r="U178" i="19"/>
  <c r="S178" i="19"/>
  <c r="Q178" i="19"/>
  <c r="O178" i="19"/>
  <c r="M178" i="19"/>
  <c r="K178" i="19"/>
  <c r="I178" i="19"/>
  <c r="G178" i="19"/>
  <c r="E178" i="19"/>
  <c r="AQ177" i="19"/>
  <c r="AO177" i="19"/>
  <c r="AM177" i="19"/>
  <c r="AK177" i="19"/>
  <c r="AI177" i="19"/>
  <c r="AG177" i="19"/>
  <c r="AE177" i="19"/>
  <c r="AC177" i="19"/>
  <c r="AA177" i="19"/>
  <c r="Y177" i="19"/>
  <c r="W177" i="19"/>
  <c r="U177" i="19"/>
  <c r="S177" i="19"/>
  <c r="Q177" i="19"/>
  <c r="O177" i="19"/>
  <c r="M177" i="19"/>
  <c r="K177" i="19"/>
  <c r="I177" i="19"/>
  <c r="G177" i="19"/>
  <c r="E177" i="19"/>
  <c r="AQ176" i="19"/>
  <c r="AO176" i="19"/>
  <c r="AM176" i="19"/>
  <c r="AK176" i="19"/>
  <c r="AI176" i="19"/>
  <c r="AG176" i="19"/>
  <c r="AE176" i="19"/>
  <c r="AC176" i="19"/>
  <c r="AA176" i="19"/>
  <c r="Y176" i="19"/>
  <c r="W176" i="19"/>
  <c r="U176" i="19"/>
  <c r="S176" i="19"/>
  <c r="Q176" i="19"/>
  <c r="O176" i="19"/>
  <c r="M176" i="19"/>
  <c r="K176" i="19"/>
  <c r="I176" i="19"/>
  <c r="G176" i="19"/>
  <c r="E176" i="19"/>
  <c r="AQ175" i="19"/>
  <c r="AO175" i="19"/>
  <c r="AM175" i="19"/>
  <c r="AK175" i="19"/>
  <c r="AI175" i="19"/>
  <c r="AG175" i="19"/>
  <c r="AE175" i="19"/>
  <c r="AC175" i="19"/>
  <c r="AA175" i="19"/>
  <c r="Y175" i="19"/>
  <c r="W175" i="19"/>
  <c r="U175" i="19"/>
  <c r="S175" i="19"/>
  <c r="Q175" i="19"/>
  <c r="O175" i="19"/>
  <c r="M175" i="19"/>
  <c r="K175" i="19"/>
  <c r="I175" i="19"/>
  <c r="G175" i="19"/>
  <c r="E175" i="19"/>
  <c r="AQ174" i="19"/>
  <c r="AO174" i="19"/>
  <c r="AM174" i="19"/>
  <c r="AK174" i="19"/>
  <c r="AI174" i="19"/>
  <c r="AG174" i="19"/>
  <c r="AE174" i="19"/>
  <c r="AC174" i="19"/>
  <c r="AA174" i="19"/>
  <c r="Y174" i="19"/>
  <c r="W174" i="19"/>
  <c r="U174" i="19"/>
  <c r="S174" i="19"/>
  <c r="Q174" i="19"/>
  <c r="O174" i="19"/>
  <c r="M174" i="19"/>
  <c r="K174" i="19"/>
  <c r="I174" i="19"/>
  <c r="G174" i="19"/>
  <c r="E174" i="19"/>
  <c r="AQ173" i="19"/>
  <c r="AO173" i="19"/>
  <c r="AM173" i="19"/>
  <c r="AK173" i="19"/>
  <c r="AI173" i="19"/>
  <c r="AG173" i="19"/>
  <c r="AE173" i="19"/>
  <c r="AC173" i="19"/>
  <c r="AA173" i="19"/>
  <c r="Y173" i="19"/>
  <c r="W173" i="19"/>
  <c r="U173" i="19"/>
  <c r="S173" i="19"/>
  <c r="Q173" i="19"/>
  <c r="O173" i="19"/>
  <c r="M173" i="19"/>
  <c r="K173" i="19"/>
  <c r="I173" i="19"/>
  <c r="G173" i="19"/>
  <c r="E173" i="19"/>
  <c r="AQ172" i="19"/>
  <c r="AO172" i="19"/>
  <c r="AM172" i="19"/>
  <c r="AK172" i="19"/>
  <c r="AI172" i="19"/>
  <c r="AG172" i="19"/>
  <c r="AE172" i="19"/>
  <c r="AC172" i="19"/>
  <c r="AA172" i="19"/>
  <c r="Y172" i="19"/>
  <c r="W172" i="19"/>
  <c r="U172" i="19"/>
  <c r="S172" i="19"/>
  <c r="Q172" i="19"/>
  <c r="O172" i="19"/>
  <c r="M172" i="19"/>
  <c r="K172" i="19"/>
  <c r="I172" i="19"/>
  <c r="G172" i="19"/>
  <c r="E172" i="19"/>
  <c r="AQ171" i="19"/>
  <c r="AO171" i="19"/>
  <c r="AM171" i="19"/>
  <c r="AK171" i="19"/>
  <c r="AI171" i="19"/>
  <c r="AG171" i="19"/>
  <c r="AE171" i="19"/>
  <c r="AC171" i="19"/>
  <c r="AA171" i="19"/>
  <c r="Y171" i="19"/>
  <c r="W171" i="19"/>
  <c r="U171" i="19"/>
  <c r="S171" i="19"/>
  <c r="Q171" i="19"/>
  <c r="O171" i="19"/>
  <c r="M171" i="19"/>
  <c r="K171" i="19"/>
  <c r="I171" i="19"/>
  <c r="G171" i="19"/>
  <c r="E171" i="19"/>
  <c r="AQ170" i="19"/>
  <c r="AO170" i="19"/>
  <c r="AM170" i="19"/>
  <c r="AK170" i="19"/>
  <c r="AI170" i="19"/>
  <c r="AG170" i="19"/>
  <c r="AE170" i="19"/>
  <c r="AC170" i="19"/>
  <c r="AA170" i="19"/>
  <c r="Y170" i="19"/>
  <c r="W170" i="19"/>
  <c r="U170" i="19"/>
  <c r="S170" i="19"/>
  <c r="Q170" i="19"/>
  <c r="O170" i="19"/>
  <c r="M170" i="19"/>
  <c r="K170" i="19"/>
  <c r="I170" i="19"/>
  <c r="G170" i="19"/>
  <c r="E170" i="19"/>
  <c r="AQ169" i="19"/>
  <c r="AO169" i="19"/>
  <c r="AM169" i="19"/>
  <c r="AK169" i="19"/>
  <c r="AI169" i="19"/>
  <c r="AG169" i="19"/>
  <c r="AE169" i="19"/>
  <c r="AC169" i="19"/>
  <c r="AA169" i="19"/>
  <c r="Y169" i="19"/>
  <c r="W169" i="19"/>
  <c r="U169" i="19"/>
  <c r="S169" i="19"/>
  <c r="Q169" i="19"/>
  <c r="O169" i="19"/>
  <c r="M169" i="19"/>
  <c r="K169" i="19"/>
  <c r="I169" i="19"/>
  <c r="G169" i="19"/>
  <c r="E169" i="19"/>
  <c r="AQ168" i="19"/>
  <c r="AO168" i="19"/>
  <c r="AM168" i="19"/>
  <c r="AK168" i="19"/>
  <c r="AI168" i="19"/>
  <c r="AG168" i="19"/>
  <c r="AE168" i="19"/>
  <c r="AC168" i="19"/>
  <c r="AA168" i="19"/>
  <c r="Y168" i="19"/>
  <c r="W168" i="19"/>
  <c r="U168" i="19"/>
  <c r="S168" i="19"/>
  <c r="Q168" i="19"/>
  <c r="O168" i="19"/>
  <c r="M168" i="19"/>
  <c r="K168" i="19"/>
  <c r="I168" i="19"/>
  <c r="G168" i="19"/>
  <c r="E168" i="19"/>
  <c r="AQ167" i="19"/>
  <c r="AO167" i="19"/>
  <c r="AM167" i="19"/>
  <c r="AK167" i="19"/>
  <c r="AI167" i="19"/>
  <c r="AG167" i="19"/>
  <c r="AE167" i="19"/>
  <c r="AC167" i="19"/>
  <c r="AA167" i="19"/>
  <c r="Y167" i="19"/>
  <c r="W167" i="19"/>
  <c r="U167" i="19"/>
  <c r="S167" i="19"/>
  <c r="Q167" i="19"/>
  <c r="O167" i="19"/>
  <c r="M167" i="19"/>
  <c r="K167" i="19"/>
  <c r="I167" i="19"/>
  <c r="G167" i="19"/>
  <c r="E167" i="19"/>
  <c r="AQ166" i="19"/>
  <c r="AO166" i="19"/>
  <c r="AM166" i="19"/>
  <c r="AK166" i="19"/>
  <c r="AI166" i="19"/>
  <c r="AG166" i="19"/>
  <c r="AE166" i="19"/>
  <c r="AC166" i="19"/>
  <c r="AA166" i="19"/>
  <c r="Y166" i="19"/>
  <c r="W166" i="19"/>
  <c r="U166" i="19"/>
  <c r="S166" i="19"/>
  <c r="Q166" i="19"/>
  <c r="O166" i="19"/>
  <c r="M166" i="19"/>
  <c r="K166" i="19"/>
  <c r="I166" i="19"/>
  <c r="G166" i="19"/>
  <c r="E166" i="19"/>
  <c r="AQ165" i="19"/>
  <c r="AO165" i="19"/>
  <c r="AM165" i="19"/>
  <c r="AK165" i="19"/>
  <c r="AI165" i="19"/>
  <c r="AG165" i="19"/>
  <c r="AE165" i="19"/>
  <c r="AC165" i="19"/>
  <c r="AA165" i="19"/>
  <c r="Y165" i="19"/>
  <c r="W165" i="19"/>
  <c r="U165" i="19"/>
  <c r="S165" i="19"/>
  <c r="Q165" i="19"/>
  <c r="O165" i="19"/>
  <c r="M165" i="19"/>
  <c r="K165" i="19"/>
  <c r="I165" i="19"/>
  <c r="G165" i="19"/>
  <c r="E165" i="19"/>
  <c r="AQ164" i="19"/>
  <c r="AO164" i="19"/>
  <c r="AM164" i="19"/>
  <c r="AK164" i="19"/>
  <c r="AI164" i="19"/>
  <c r="AG164" i="19"/>
  <c r="AE164" i="19"/>
  <c r="AC164" i="19"/>
  <c r="AA164" i="19"/>
  <c r="Y164" i="19"/>
  <c r="W164" i="19"/>
  <c r="U164" i="19"/>
  <c r="S164" i="19"/>
  <c r="Q164" i="19"/>
  <c r="O164" i="19"/>
  <c r="M164" i="19"/>
  <c r="K164" i="19"/>
  <c r="I164" i="19"/>
  <c r="G164" i="19"/>
  <c r="E164" i="19"/>
  <c r="AQ163" i="19"/>
  <c r="AO163" i="19"/>
  <c r="AM163" i="19"/>
  <c r="AK163" i="19"/>
  <c r="AI163" i="19"/>
  <c r="AG163" i="19"/>
  <c r="AE163" i="19"/>
  <c r="AC163" i="19"/>
  <c r="AA163" i="19"/>
  <c r="Y163" i="19"/>
  <c r="W163" i="19"/>
  <c r="U163" i="19"/>
  <c r="S163" i="19"/>
  <c r="Q163" i="19"/>
  <c r="O163" i="19"/>
  <c r="M163" i="19"/>
  <c r="K163" i="19"/>
  <c r="I163" i="19"/>
  <c r="G163" i="19"/>
  <c r="E163" i="19"/>
  <c r="AQ162" i="19"/>
  <c r="AO162" i="19"/>
  <c r="AM162" i="19"/>
  <c r="AK162" i="19"/>
  <c r="AI162" i="19"/>
  <c r="AG162" i="19"/>
  <c r="AE162" i="19"/>
  <c r="AC162" i="19"/>
  <c r="AA162" i="19"/>
  <c r="Y162" i="19"/>
  <c r="W162" i="19"/>
  <c r="U162" i="19"/>
  <c r="S162" i="19"/>
  <c r="Q162" i="19"/>
  <c r="O162" i="19"/>
  <c r="M162" i="19"/>
  <c r="K162" i="19"/>
  <c r="I162" i="19"/>
  <c r="G162" i="19"/>
  <c r="E162" i="19"/>
  <c r="AQ161" i="19"/>
  <c r="AO161" i="19"/>
  <c r="AM161" i="19"/>
  <c r="AK161" i="19"/>
  <c r="AI161" i="19"/>
  <c r="AG161" i="19"/>
  <c r="AE161" i="19"/>
  <c r="AC161" i="19"/>
  <c r="AA161" i="19"/>
  <c r="Y161" i="19"/>
  <c r="W161" i="19"/>
  <c r="U161" i="19"/>
  <c r="S161" i="19"/>
  <c r="Q161" i="19"/>
  <c r="O161" i="19"/>
  <c r="M161" i="19"/>
  <c r="K161" i="19"/>
  <c r="I161" i="19"/>
  <c r="G161" i="19"/>
  <c r="E161" i="19"/>
  <c r="AQ160" i="19"/>
  <c r="AO160" i="19"/>
  <c r="AM160" i="19"/>
  <c r="AK160" i="19"/>
  <c r="AI160" i="19"/>
  <c r="AG160" i="19"/>
  <c r="AE160" i="19"/>
  <c r="AC160" i="19"/>
  <c r="AA160" i="19"/>
  <c r="Y160" i="19"/>
  <c r="W160" i="19"/>
  <c r="U160" i="19"/>
  <c r="S160" i="19"/>
  <c r="Q160" i="19"/>
  <c r="O160" i="19"/>
  <c r="M160" i="19"/>
  <c r="K160" i="19"/>
  <c r="I160" i="19"/>
  <c r="G160" i="19"/>
  <c r="E160" i="19"/>
  <c r="AQ159" i="19"/>
  <c r="AO159" i="19"/>
  <c r="AM159" i="19"/>
  <c r="AK159" i="19"/>
  <c r="AI159" i="19"/>
  <c r="AG159" i="19"/>
  <c r="AE159" i="19"/>
  <c r="AC159" i="19"/>
  <c r="AA159" i="19"/>
  <c r="Y159" i="19"/>
  <c r="W159" i="19"/>
  <c r="U159" i="19"/>
  <c r="S159" i="19"/>
  <c r="Q159" i="19"/>
  <c r="O159" i="19"/>
  <c r="M159" i="19"/>
  <c r="K159" i="19"/>
  <c r="I159" i="19"/>
  <c r="G159" i="19"/>
  <c r="E159" i="19"/>
  <c r="AQ158" i="19"/>
  <c r="AO158" i="19"/>
  <c r="AM158" i="19"/>
  <c r="AK158" i="19"/>
  <c r="AI158" i="19"/>
  <c r="AG158" i="19"/>
  <c r="AE158" i="19"/>
  <c r="AC158" i="19"/>
  <c r="AA158" i="19"/>
  <c r="Y158" i="19"/>
  <c r="W158" i="19"/>
  <c r="U158" i="19"/>
  <c r="S158" i="19"/>
  <c r="Q158" i="19"/>
  <c r="O158" i="19"/>
  <c r="M158" i="19"/>
  <c r="K158" i="19"/>
  <c r="I158" i="19"/>
  <c r="G158" i="19"/>
  <c r="E158" i="19"/>
  <c r="AQ157" i="19"/>
  <c r="AO157" i="19"/>
  <c r="AM157" i="19"/>
  <c r="AK157" i="19"/>
  <c r="AI157" i="19"/>
  <c r="AG157" i="19"/>
  <c r="AE157" i="19"/>
  <c r="AC157" i="19"/>
  <c r="AA157" i="19"/>
  <c r="Y157" i="19"/>
  <c r="W157" i="19"/>
  <c r="U157" i="19"/>
  <c r="S157" i="19"/>
  <c r="Q157" i="19"/>
  <c r="O157" i="19"/>
  <c r="M157" i="19"/>
  <c r="K157" i="19"/>
  <c r="I157" i="19"/>
  <c r="G157" i="19"/>
  <c r="E157" i="19"/>
  <c r="AQ156" i="19"/>
  <c r="AO156" i="19"/>
  <c r="AM156" i="19"/>
  <c r="AK156" i="19"/>
  <c r="AI156" i="19"/>
  <c r="AG156" i="19"/>
  <c r="AE156" i="19"/>
  <c r="AC156" i="19"/>
  <c r="AA156" i="19"/>
  <c r="Y156" i="19"/>
  <c r="W156" i="19"/>
  <c r="U156" i="19"/>
  <c r="S156" i="19"/>
  <c r="Q156" i="19"/>
  <c r="O156" i="19"/>
  <c r="M156" i="19"/>
  <c r="K156" i="19"/>
  <c r="I156" i="19"/>
  <c r="G156" i="19"/>
  <c r="E156" i="19"/>
  <c r="AQ155" i="19"/>
  <c r="AO155" i="19"/>
  <c r="AM155" i="19"/>
  <c r="AK155" i="19"/>
  <c r="AI155" i="19"/>
  <c r="AG155" i="19"/>
  <c r="AE155" i="19"/>
  <c r="AC155" i="19"/>
  <c r="AA155" i="19"/>
  <c r="Y155" i="19"/>
  <c r="W155" i="19"/>
  <c r="U155" i="19"/>
  <c r="S155" i="19"/>
  <c r="Q155" i="19"/>
  <c r="O155" i="19"/>
  <c r="M155" i="19"/>
  <c r="K155" i="19"/>
  <c r="I155" i="19"/>
  <c r="G155" i="19"/>
  <c r="E155" i="19"/>
  <c r="AQ154" i="19"/>
  <c r="AO154" i="19"/>
  <c r="AM154" i="19"/>
  <c r="AK154" i="19"/>
  <c r="AI154" i="19"/>
  <c r="AG154" i="19"/>
  <c r="AE154" i="19"/>
  <c r="AC154" i="19"/>
  <c r="AA154" i="19"/>
  <c r="Y154" i="19"/>
  <c r="W154" i="19"/>
  <c r="U154" i="19"/>
  <c r="S154" i="19"/>
  <c r="Q154" i="19"/>
  <c r="O154" i="19"/>
  <c r="M154" i="19"/>
  <c r="K154" i="19"/>
  <c r="I154" i="19"/>
  <c r="G154" i="19"/>
  <c r="E154" i="19"/>
  <c r="AQ153" i="19"/>
  <c r="AO153" i="19"/>
  <c r="AM153" i="19"/>
  <c r="AK153" i="19"/>
  <c r="AI153" i="19"/>
  <c r="AG153" i="19"/>
  <c r="AE153" i="19"/>
  <c r="AC153" i="19"/>
  <c r="AA153" i="19"/>
  <c r="Y153" i="19"/>
  <c r="W153" i="19"/>
  <c r="U153" i="19"/>
  <c r="S153" i="19"/>
  <c r="Q153" i="19"/>
  <c r="O153" i="19"/>
  <c r="M153" i="19"/>
  <c r="K153" i="19"/>
  <c r="I153" i="19"/>
  <c r="G153" i="19"/>
  <c r="E153" i="19"/>
  <c r="AQ152" i="19"/>
  <c r="AO152" i="19"/>
  <c r="AM152" i="19"/>
  <c r="AK152" i="19"/>
  <c r="AI152" i="19"/>
  <c r="AG152" i="19"/>
  <c r="AE152" i="19"/>
  <c r="AC152" i="19"/>
  <c r="AA152" i="19"/>
  <c r="Y152" i="19"/>
  <c r="W152" i="19"/>
  <c r="U152" i="19"/>
  <c r="S152" i="19"/>
  <c r="Q152" i="19"/>
  <c r="O152" i="19"/>
  <c r="M152" i="19"/>
  <c r="K152" i="19"/>
  <c r="I152" i="19"/>
  <c r="G152" i="19"/>
  <c r="E152" i="19"/>
  <c r="AQ151" i="19"/>
  <c r="AO151" i="19"/>
  <c r="AM151" i="19"/>
  <c r="AK151" i="19"/>
  <c r="AI151" i="19"/>
  <c r="AG151" i="19"/>
  <c r="AE151" i="19"/>
  <c r="AC151" i="19"/>
  <c r="AA151" i="19"/>
  <c r="Y151" i="19"/>
  <c r="W151" i="19"/>
  <c r="U151" i="19"/>
  <c r="S151" i="19"/>
  <c r="Q151" i="19"/>
  <c r="O151" i="19"/>
  <c r="M151" i="19"/>
  <c r="K151" i="19"/>
  <c r="I151" i="19"/>
  <c r="G151" i="19"/>
  <c r="E151" i="19"/>
  <c r="AQ150" i="19"/>
  <c r="AO150" i="19"/>
  <c r="AM150" i="19"/>
  <c r="AK150" i="19"/>
  <c r="AI150" i="19"/>
  <c r="AG150" i="19"/>
  <c r="AE150" i="19"/>
  <c r="AC150" i="19"/>
  <c r="AA150" i="19"/>
  <c r="Y150" i="19"/>
  <c r="W150" i="19"/>
  <c r="U150" i="19"/>
  <c r="S150" i="19"/>
  <c r="Q150" i="19"/>
  <c r="O150" i="19"/>
  <c r="M150" i="19"/>
  <c r="K150" i="19"/>
  <c r="I150" i="19"/>
  <c r="G150" i="19"/>
  <c r="E150" i="19"/>
  <c r="AQ149" i="19"/>
  <c r="AO149" i="19"/>
  <c r="AM149" i="19"/>
  <c r="AK149" i="19"/>
  <c r="AI149" i="19"/>
  <c r="AG149" i="19"/>
  <c r="AE149" i="19"/>
  <c r="AC149" i="19"/>
  <c r="AA149" i="19"/>
  <c r="Y149" i="19"/>
  <c r="W149" i="19"/>
  <c r="U149" i="19"/>
  <c r="S149" i="19"/>
  <c r="Q149" i="19"/>
  <c r="O149" i="19"/>
  <c r="M149" i="19"/>
  <c r="K149" i="19"/>
  <c r="I149" i="19"/>
  <c r="G149" i="19"/>
  <c r="E149" i="19"/>
  <c r="AQ148" i="19"/>
  <c r="AO148" i="19"/>
  <c r="AM148" i="19"/>
  <c r="AK148" i="19"/>
  <c r="AI148" i="19"/>
  <c r="AG148" i="19"/>
  <c r="AE148" i="19"/>
  <c r="AC148" i="19"/>
  <c r="AA148" i="19"/>
  <c r="Y148" i="19"/>
  <c r="W148" i="19"/>
  <c r="U148" i="19"/>
  <c r="S148" i="19"/>
  <c r="Q148" i="19"/>
  <c r="O148" i="19"/>
  <c r="M148" i="19"/>
  <c r="K148" i="19"/>
  <c r="I148" i="19"/>
  <c r="G148" i="19"/>
  <c r="E148" i="19"/>
  <c r="AQ147" i="19"/>
  <c r="AO147" i="19"/>
  <c r="AM147" i="19"/>
  <c r="AK147" i="19"/>
  <c r="AI147" i="19"/>
  <c r="AG147" i="19"/>
  <c r="AE147" i="19"/>
  <c r="AC147" i="19"/>
  <c r="AA147" i="19"/>
  <c r="Y147" i="19"/>
  <c r="W147" i="19"/>
  <c r="U147" i="19"/>
  <c r="S147" i="19"/>
  <c r="Q147" i="19"/>
  <c r="O147" i="19"/>
  <c r="M147" i="19"/>
  <c r="K147" i="19"/>
  <c r="I147" i="19"/>
  <c r="G147" i="19"/>
  <c r="E147" i="19"/>
  <c r="AQ146" i="19"/>
  <c r="AO146" i="19"/>
  <c r="AM146" i="19"/>
  <c r="AK146" i="19"/>
  <c r="AI146" i="19"/>
  <c r="AG146" i="19"/>
  <c r="AE146" i="19"/>
  <c r="AC146" i="19"/>
  <c r="AA146" i="19"/>
  <c r="Y146" i="19"/>
  <c r="W146" i="19"/>
  <c r="U146" i="19"/>
  <c r="S146" i="19"/>
  <c r="Q146" i="19"/>
  <c r="O146" i="19"/>
  <c r="M146" i="19"/>
  <c r="K146" i="19"/>
  <c r="I146" i="19"/>
  <c r="G146" i="19"/>
  <c r="E146" i="19"/>
  <c r="AQ145" i="19"/>
  <c r="AO145" i="19"/>
  <c r="AM145" i="19"/>
  <c r="AK145" i="19"/>
  <c r="AI145" i="19"/>
  <c r="AG145" i="19"/>
  <c r="AE145" i="19"/>
  <c r="AC145" i="19"/>
  <c r="AA145" i="19"/>
  <c r="Y145" i="19"/>
  <c r="W145" i="19"/>
  <c r="U145" i="19"/>
  <c r="S145" i="19"/>
  <c r="Q145" i="19"/>
  <c r="O145" i="19"/>
  <c r="M145" i="19"/>
  <c r="K145" i="19"/>
  <c r="I145" i="19"/>
  <c r="G145" i="19"/>
  <c r="E145" i="19"/>
  <c r="AQ144" i="19"/>
  <c r="AO144" i="19"/>
  <c r="AM144" i="19"/>
  <c r="AK144" i="19"/>
  <c r="AI144" i="19"/>
  <c r="AG144" i="19"/>
  <c r="AE144" i="19"/>
  <c r="AC144" i="19"/>
  <c r="AA144" i="19"/>
  <c r="Y144" i="19"/>
  <c r="W144" i="19"/>
  <c r="U144" i="19"/>
  <c r="S144" i="19"/>
  <c r="Q144" i="19"/>
  <c r="O144" i="19"/>
  <c r="M144" i="19"/>
  <c r="K144" i="19"/>
  <c r="I144" i="19"/>
  <c r="G144" i="19"/>
  <c r="E144" i="19"/>
  <c r="AQ143" i="19"/>
  <c r="AO143" i="19"/>
  <c r="AM143" i="19"/>
  <c r="AK143" i="19"/>
  <c r="AI143" i="19"/>
  <c r="AG143" i="19"/>
  <c r="AE143" i="19"/>
  <c r="AC143" i="19"/>
  <c r="AA143" i="19"/>
  <c r="Y143" i="19"/>
  <c r="W143" i="19"/>
  <c r="U143" i="19"/>
  <c r="S143" i="19"/>
  <c r="Q143" i="19"/>
  <c r="O143" i="19"/>
  <c r="M143" i="19"/>
  <c r="K143" i="19"/>
  <c r="I143" i="19"/>
  <c r="G143" i="19"/>
  <c r="E143" i="19"/>
  <c r="AQ142" i="19"/>
  <c r="AO142" i="19"/>
  <c r="AM142" i="19"/>
  <c r="AK142" i="19"/>
  <c r="AI142" i="19"/>
  <c r="AG142" i="19"/>
  <c r="AE142" i="19"/>
  <c r="AC142" i="19"/>
  <c r="AA142" i="19"/>
  <c r="Y142" i="19"/>
  <c r="W142" i="19"/>
  <c r="U142" i="19"/>
  <c r="S142" i="19"/>
  <c r="Q142" i="19"/>
  <c r="O142" i="19"/>
  <c r="M142" i="19"/>
  <c r="K142" i="19"/>
  <c r="I142" i="19"/>
  <c r="G142" i="19"/>
  <c r="E142" i="19"/>
  <c r="AQ141" i="19"/>
  <c r="AO141" i="19"/>
  <c r="AM141" i="19"/>
  <c r="AK141" i="19"/>
  <c r="AI141" i="19"/>
  <c r="AG141" i="19"/>
  <c r="AE141" i="19"/>
  <c r="AC141" i="19"/>
  <c r="AA141" i="19"/>
  <c r="Y141" i="19"/>
  <c r="W141" i="19"/>
  <c r="U141" i="19"/>
  <c r="S141" i="19"/>
  <c r="Q141" i="19"/>
  <c r="O141" i="19"/>
  <c r="M141" i="19"/>
  <c r="K141" i="19"/>
  <c r="I141" i="19"/>
  <c r="G141" i="19"/>
  <c r="E141" i="19"/>
  <c r="AQ140" i="19"/>
  <c r="AO140" i="19"/>
  <c r="AM140" i="19"/>
  <c r="AK140" i="19"/>
  <c r="AI140" i="19"/>
  <c r="AG140" i="19"/>
  <c r="AE140" i="19"/>
  <c r="AC140" i="19"/>
  <c r="AA140" i="19"/>
  <c r="Y140" i="19"/>
  <c r="W140" i="19"/>
  <c r="U140" i="19"/>
  <c r="S140" i="19"/>
  <c r="Q140" i="19"/>
  <c r="O140" i="19"/>
  <c r="M140" i="19"/>
  <c r="K140" i="19"/>
  <c r="I140" i="19"/>
  <c r="G140" i="19"/>
  <c r="E140" i="19"/>
  <c r="AQ139" i="19"/>
  <c r="AO139" i="19"/>
  <c r="AM139" i="19"/>
  <c r="AK139" i="19"/>
  <c r="AI139" i="19"/>
  <c r="AG139" i="19"/>
  <c r="AE139" i="19"/>
  <c r="AC139" i="19"/>
  <c r="AA139" i="19"/>
  <c r="Y139" i="19"/>
  <c r="W139" i="19"/>
  <c r="U139" i="19"/>
  <c r="S139" i="19"/>
  <c r="Q139" i="19"/>
  <c r="O139" i="19"/>
  <c r="M139" i="19"/>
  <c r="K139" i="19"/>
  <c r="I139" i="19"/>
  <c r="G139" i="19"/>
  <c r="E139" i="19"/>
  <c r="AQ138" i="19"/>
  <c r="AO138" i="19"/>
  <c r="AM138" i="19"/>
  <c r="AK138" i="19"/>
  <c r="AI138" i="19"/>
  <c r="AG138" i="19"/>
  <c r="AE138" i="19"/>
  <c r="AC138" i="19"/>
  <c r="AA138" i="19"/>
  <c r="Y138" i="19"/>
  <c r="W138" i="19"/>
  <c r="U138" i="19"/>
  <c r="S138" i="19"/>
  <c r="Q138" i="19"/>
  <c r="O138" i="19"/>
  <c r="M138" i="19"/>
  <c r="K138" i="19"/>
  <c r="I138" i="19"/>
  <c r="G138" i="19"/>
  <c r="E138" i="19"/>
  <c r="AQ137" i="19"/>
  <c r="AO137" i="19"/>
  <c r="AM137" i="19"/>
  <c r="AK137" i="19"/>
  <c r="AI137" i="19"/>
  <c r="AG137" i="19"/>
  <c r="AE137" i="19"/>
  <c r="AC137" i="19"/>
  <c r="AA137" i="19"/>
  <c r="Y137" i="19"/>
  <c r="W137" i="19"/>
  <c r="U137" i="19"/>
  <c r="S137" i="19"/>
  <c r="Q137" i="19"/>
  <c r="O137" i="19"/>
  <c r="M137" i="19"/>
  <c r="K137" i="19"/>
  <c r="I137" i="19"/>
  <c r="G137" i="19"/>
  <c r="E137" i="19"/>
  <c r="AQ136" i="19"/>
  <c r="AO136" i="19"/>
  <c r="AM136" i="19"/>
  <c r="AK136" i="19"/>
  <c r="AI136" i="19"/>
  <c r="AG136" i="19"/>
  <c r="AE136" i="19"/>
  <c r="AC136" i="19"/>
  <c r="AA136" i="19"/>
  <c r="Y136" i="19"/>
  <c r="W136" i="19"/>
  <c r="U136" i="19"/>
  <c r="S136" i="19"/>
  <c r="Q136" i="19"/>
  <c r="O136" i="19"/>
  <c r="M136" i="19"/>
  <c r="K136" i="19"/>
  <c r="I136" i="19"/>
  <c r="G136" i="19"/>
  <c r="E136" i="19"/>
  <c r="AQ135" i="19"/>
  <c r="AO135" i="19"/>
  <c r="AM135" i="19"/>
  <c r="AK135" i="19"/>
  <c r="AI135" i="19"/>
  <c r="AG135" i="19"/>
  <c r="AE135" i="19"/>
  <c r="AC135" i="19"/>
  <c r="AA135" i="19"/>
  <c r="Y135" i="19"/>
  <c r="W135" i="19"/>
  <c r="U135" i="19"/>
  <c r="S135" i="19"/>
  <c r="Q135" i="19"/>
  <c r="O135" i="19"/>
  <c r="M135" i="19"/>
  <c r="K135" i="19"/>
  <c r="I135" i="19"/>
  <c r="G135" i="19"/>
  <c r="E135" i="19"/>
  <c r="AQ134" i="19"/>
  <c r="AO134" i="19"/>
  <c r="AM134" i="19"/>
  <c r="AK134" i="19"/>
  <c r="AI134" i="19"/>
  <c r="AG134" i="19"/>
  <c r="AE134" i="19"/>
  <c r="AC134" i="19"/>
  <c r="AA134" i="19"/>
  <c r="Y134" i="19"/>
  <c r="W134" i="19"/>
  <c r="U134" i="19"/>
  <c r="S134" i="19"/>
  <c r="Q134" i="19"/>
  <c r="O134" i="19"/>
  <c r="M134" i="19"/>
  <c r="K134" i="19"/>
  <c r="I134" i="19"/>
  <c r="G134" i="19"/>
  <c r="E134" i="19"/>
  <c r="AQ133" i="19"/>
  <c r="AO133" i="19"/>
  <c r="AM133" i="19"/>
  <c r="AK133" i="19"/>
  <c r="AI133" i="19"/>
  <c r="AG133" i="19"/>
  <c r="AE133" i="19"/>
  <c r="AC133" i="19"/>
  <c r="AA133" i="19"/>
  <c r="Y133" i="19"/>
  <c r="W133" i="19"/>
  <c r="U133" i="19"/>
  <c r="S133" i="19"/>
  <c r="Q133" i="19"/>
  <c r="O133" i="19"/>
  <c r="M133" i="19"/>
  <c r="K133" i="19"/>
  <c r="I133" i="19"/>
  <c r="G133" i="19"/>
  <c r="E133" i="19"/>
  <c r="AQ132" i="19"/>
  <c r="AO132" i="19"/>
  <c r="AM132" i="19"/>
  <c r="AK132" i="19"/>
  <c r="AI132" i="19"/>
  <c r="AG132" i="19"/>
  <c r="AE132" i="19"/>
  <c r="AC132" i="19"/>
  <c r="AA132" i="19"/>
  <c r="Y132" i="19"/>
  <c r="W132" i="19"/>
  <c r="U132" i="19"/>
  <c r="S132" i="19"/>
  <c r="Q132" i="19"/>
  <c r="O132" i="19"/>
  <c r="M132" i="19"/>
  <c r="K132" i="19"/>
  <c r="I132" i="19"/>
  <c r="G132" i="19"/>
  <c r="E132" i="19"/>
  <c r="AQ131" i="19"/>
  <c r="AO131" i="19"/>
  <c r="AM131" i="19"/>
  <c r="AK131" i="19"/>
  <c r="AI131" i="19"/>
  <c r="AG131" i="19"/>
  <c r="AE131" i="19"/>
  <c r="AC131" i="19"/>
  <c r="AA131" i="19"/>
  <c r="Y131" i="19"/>
  <c r="W131" i="19"/>
  <c r="U131" i="19"/>
  <c r="S131" i="19"/>
  <c r="Q131" i="19"/>
  <c r="O131" i="19"/>
  <c r="M131" i="19"/>
  <c r="K131" i="19"/>
  <c r="I131" i="19"/>
  <c r="G131" i="19"/>
  <c r="E131" i="19"/>
  <c r="AQ130" i="19"/>
  <c r="AO130" i="19"/>
  <c r="AM130" i="19"/>
  <c r="AK130" i="19"/>
  <c r="AI130" i="19"/>
  <c r="AG130" i="19"/>
  <c r="AE130" i="19"/>
  <c r="AC130" i="19"/>
  <c r="AA130" i="19"/>
  <c r="Y130" i="19"/>
  <c r="W130" i="19"/>
  <c r="U130" i="19"/>
  <c r="S130" i="19"/>
  <c r="Q130" i="19"/>
  <c r="O130" i="19"/>
  <c r="M130" i="19"/>
  <c r="K130" i="19"/>
  <c r="I130" i="19"/>
  <c r="G130" i="19"/>
  <c r="E130" i="19"/>
  <c r="AQ129" i="19"/>
  <c r="AO129" i="19"/>
  <c r="AM129" i="19"/>
  <c r="AK129" i="19"/>
  <c r="AI129" i="19"/>
  <c r="AG129" i="19"/>
  <c r="AE129" i="19"/>
  <c r="AC129" i="19"/>
  <c r="AA129" i="19"/>
  <c r="Y129" i="19"/>
  <c r="W129" i="19"/>
  <c r="U129" i="19"/>
  <c r="S129" i="19"/>
  <c r="Q129" i="19"/>
  <c r="O129" i="19"/>
  <c r="M129" i="19"/>
  <c r="K129" i="19"/>
  <c r="I129" i="19"/>
  <c r="G129" i="19"/>
  <c r="E129" i="19"/>
  <c r="AQ128" i="19"/>
  <c r="AO128" i="19"/>
  <c r="AM128" i="19"/>
  <c r="AK128" i="19"/>
  <c r="AI128" i="19"/>
  <c r="AG128" i="19"/>
  <c r="AE128" i="19"/>
  <c r="AC128" i="19"/>
  <c r="AA128" i="19"/>
  <c r="Y128" i="19"/>
  <c r="W128" i="19"/>
  <c r="U128" i="19"/>
  <c r="S128" i="19"/>
  <c r="Q128" i="19"/>
  <c r="O128" i="19"/>
  <c r="M128" i="19"/>
  <c r="K128" i="19"/>
  <c r="I128" i="19"/>
  <c r="G128" i="19"/>
  <c r="E128" i="19"/>
  <c r="AQ127" i="19"/>
  <c r="AO127" i="19"/>
  <c r="AM127" i="19"/>
  <c r="AK127" i="19"/>
  <c r="AI127" i="19"/>
  <c r="AG127" i="19"/>
  <c r="AE127" i="19"/>
  <c r="AC127" i="19"/>
  <c r="AA127" i="19"/>
  <c r="Y127" i="19"/>
  <c r="W127" i="19"/>
  <c r="U127" i="19"/>
  <c r="S127" i="19"/>
  <c r="Q127" i="19"/>
  <c r="O127" i="19"/>
  <c r="M127" i="19"/>
  <c r="K127" i="19"/>
  <c r="I127" i="19"/>
  <c r="G127" i="19"/>
  <c r="E127" i="19"/>
  <c r="AQ126" i="19"/>
  <c r="AO126" i="19"/>
  <c r="AM126" i="19"/>
  <c r="AK126" i="19"/>
  <c r="AI126" i="19"/>
  <c r="AG126" i="19"/>
  <c r="AE126" i="19"/>
  <c r="AC126" i="19"/>
  <c r="AA126" i="19"/>
  <c r="Y126" i="19"/>
  <c r="W126" i="19"/>
  <c r="U126" i="19"/>
  <c r="S126" i="19"/>
  <c r="Q126" i="19"/>
  <c r="O126" i="19"/>
  <c r="M126" i="19"/>
  <c r="K126" i="19"/>
  <c r="I126" i="19"/>
  <c r="G126" i="19"/>
  <c r="E126" i="19"/>
  <c r="AQ125" i="19"/>
  <c r="AO125" i="19"/>
  <c r="AM125" i="19"/>
  <c r="AK125" i="19"/>
  <c r="AI125" i="19"/>
  <c r="AG125" i="19"/>
  <c r="AE125" i="19"/>
  <c r="AC125" i="19"/>
  <c r="AA125" i="19"/>
  <c r="Y125" i="19"/>
  <c r="W125" i="19"/>
  <c r="U125" i="19"/>
  <c r="S125" i="19"/>
  <c r="Q125" i="19"/>
  <c r="O125" i="19"/>
  <c r="M125" i="19"/>
  <c r="K125" i="19"/>
  <c r="I125" i="19"/>
  <c r="G125" i="19"/>
  <c r="E125" i="19"/>
  <c r="AQ124" i="19"/>
  <c r="AO124" i="19"/>
  <c r="AM124" i="19"/>
  <c r="AK124" i="19"/>
  <c r="AI124" i="19"/>
  <c r="AG124" i="19"/>
  <c r="AE124" i="19"/>
  <c r="AC124" i="19"/>
  <c r="AA124" i="19"/>
  <c r="Y124" i="19"/>
  <c r="W124" i="19"/>
  <c r="U124" i="19"/>
  <c r="S124" i="19"/>
  <c r="Q124" i="19"/>
  <c r="O124" i="19"/>
  <c r="M124" i="19"/>
  <c r="K124" i="19"/>
  <c r="I124" i="19"/>
  <c r="G124" i="19"/>
  <c r="E124" i="19"/>
  <c r="AQ123" i="19"/>
  <c r="AO123" i="19"/>
  <c r="AM123" i="19"/>
  <c r="AK123" i="19"/>
  <c r="AI123" i="19"/>
  <c r="AG123" i="19"/>
  <c r="AE123" i="19"/>
  <c r="AC123" i="19"/>
  <c r="AA123" i="19"/>
  <c r="Y123" i="19"/>
  <c r="W123" i="19"/>
  <c r="U123" i="19"/>
  <c r="S123" i="19"/>
  <c r="Q123" i="19"/>
  <c r="O123" i="19"/>
  <c r="M123" i="19"/>
  <c r="K123" i="19"/>
  <c r="I123" i="19"/>
  <c r="G123" i="19"/>
  <c r="E123" i="19"/>
  <c r="AQ122" i="19"/>
  <c r="AO122" i="19"/>
  <c r="AM122" i="19"/>
  <c r="AK122" i="19"/>
  <c r="AI122" i="19"/>
  <c r="AG122" i="19"/>
  <c r="AE122" i="19"/>
  <c r="AC122" i="19"/>
  <c r="AA122" i="19"/>
  <c r="Y122" i="19"/>
  <c r="W122" i="19"/>
  <c r="U122" i="19"/>
  <c r="S122" i="19"/>
  <c r="Q122" i="19"/>
  <c r="O122" i="19"/>
  <c r="M122" i="19"/>
  <c r="K122" i="19"/>
  <c r="I122" i="19"/>
  <c r="G122" i="19"/>
  <c r="E122" i="19"/>
  <c r="AQ121" i="19"/>
  <c r="AO121" i="19"/>
  <c r="AM121" i="19"/>
  <c r="AK121" i="19"/>
  <c r="AI121" i="19"/>
  <c r="AG121" i="19"/>
  <c r="AE121" i="19"/>
  <c r="AC121" i="19"/>
  <c r="AA121" i="19"/>
  <c r="Y121" i="19"/>
  <c r="W121" i="19"/>
  <c r="U121" i="19"/>
  <c r="S121" i="19"/>
  <c r="Q121" i="19"/>
  <c r="O121" i="19"/>
  <c r="M121" i="19"/>
  <c r="K121" i="19"/>
  <c r="I121" i="19"/>
  <c r="G121" i="19"/>
  <c r="E121" i="19"/>
  <c r="AQ120" i="19"/>
  <c r="AO120" i="19"/>
  <c r="AM120" i="19"/>
  <c r="AK120" i="19"/>
  <c r="AI120" i="19"/>
  <c r="AG120" i="19"/>
  <c r="AE120" i="19"/>
  <c r="AC120" i="19"/>
  <c r="AA120" i="19"/>
  <c r="Y120" i="19"/>
  <c r="W120" i="19"/>
  <c r="U120" i="19"/>
  <c r="S120" i="19"/>
  <c r="Q120" i="19"/>
  <c r="O120" i="19"/>
  <c r="M120" i="19"/>
  <c r="K120" i="19"/>
  <c r="I120" i="19"/>
  <c r="G120" i="19"/>
  <c r="E120" i="19"/>
  <c r="AQ119" i="19"/>
  <c r="AO119" i="19"/>
  <c r="AM119" i="19"/>
  <c r="AK119" i="19"/>
  <c r="AI119" i="19"/>
  <c r="AG119" i="19"/>
  <c r="AE119" i="19"/>
  <c r="AC119" i="19"/>
  <c r="AA119" i="19"/>
  <c r="Y119" i="19"/>
  <c r="W119" i="19"/>
  <c r="U119" i="19"/>
  <c r="S119" i="19"/>
  <c r="Q119" i="19"/>
  <c r="O119" i="19"/>
  <c r="M119" i="19"/>
  <c r="K119" i="19"/>
  <c r="I119" i="19"/>
  <c r="G119" i="19"/>
  <c r="E119" i="19"/>
  <c r="AQ118" i="19"/>
  <c r="AO118" i="19"/>
  <c r="AM118" i="19"/>
  <c r="AK118" i="19"/>
  <c r="AI118" i="19"/>
  <c r="AG118" i="19"/>
  <c r="AE118" i="19"/>
  <c r="AC118" i="19"/>
  <c r="AA118" i="19"/>
  <c r="Y118" i="19"/>
  <c r="W118" i="19"/>
  <c r="U118" i="19"/>
  <c r="S118" i="19"/>
  <c r="Q118" i="19"/>
  <c r="O118" i="19"/>
  <c r="M118" i="19"/>
  <c r="K118" i="19"/>
  <c r="I118" i="19"/>
  <c r="G118" i="19"/>
  <c r="E118" i="19"/>
  <c r="AQ117" i="19"/>
  <c r="AO117" i="19"/>
  <c r="AM117" i="19"/>
  <c r="AK117" i="19"/>
  <c r="AI117" i="19"/>
  <c r="AG117" i="19"/>
  <c r="AE117" i="19"/>
  <c r="AC117" i="19"/>
  <c r="AA117" i="19"/>
  <c r="Y117" i="19"/>
  <c r="W117" i="19"/>
  <c r="U117" i="19"/>
  <c r="S117" i="19"/>
  <c r="Q117" i="19"/>
  <c r="O117" i="19"/>
  <c r="M117" i="19"/>
  <c r="K117" i="19"/>
  <c r="I117" i="19"/>
  <c r="G117" i="19"/>
  <c r="E117" i="19"/>
  <c r="AQ116" i="19"/>
  <c r="AO116" i="19"/>
  <c r="AM116" i="19"/>
  <c r="AK116" i="19"/>
  <c r="AI116" i="19"/>
  <c r="AG116" i="19"/>
  <c r="AE116" i="19"/>
  <c r="AC116" i="19"/>
  <c r="AA116" i="19"/>
  <c r="Y116" i="19"/>
  <c r="W116" i="19"/>
  <c r="U116" i="19"/>
  <c r="S116" i="19"/>
  <c r="Q116" i="19"/>
  <c r="O116" i="19"/>
  <c r="M116" i="19"/>
  <c r="K116" i="19"/>
  <c r="I116" i="19"/>
  <c r="G116" i="19"/>
  <c r="E116" i="19"/>
  <c r="AQ115" i="19"/>
  <c r="AO115" i="19"/>
  <c r="AM115" i="19"/>
  <c r="AK115" i="19"/>
  <c r="AI115" i="19"/>
  <c r="AG115" i="19"/>
  <c r="AE115" i="19"/>
  <c r="AC115" i="19"/>
  <c r="AA115" i="19"/>
  <c r="Y115" i="19"/>
  <c r="W115" i="19"/>
  <c r="U115" i="19"/>
  <c r="S115" i="19"/>
  <c r="Q115" i="19"/>
  <c r="O115" i="19"/>
  <c r="M115" i="19"/>
  <c r="K115" i="19"/>
  <c r="I115" i="19"/>
  <c r="G115" i="19"/>
  <c r="E115" i="19"/>
  <c r="AQ114" i="19"/>
  <c r="AO114" i="19"/>
  <c r="AM114" i="19"/>
  <c r="AK114" i="19"/>
  <c r="AI114" i="19"/>
  <c r="AG114" i="19"/>
  <c r="AE114" i="19"/>
  <c r="AC114" i="19"/>
  <c r="AA114" i="19"/>
  <c r="Y114" i="19"/>
  <c r="W114" i="19"/>
  <c r="U114" i="19"/>
  <c r="S114" i="19"/>
  <c r="Q114" i="19"/>
  <c r="O114" i="19"/>
  <c r="M114" i="19"/>
  <c r="K114" i="19"/>
  <c r="I114" i="19"/>
  <c r="G114" i="19"/>
  <c r="E114" i="19"/>
  <c r="AQ113" i="19"/>
  <c r="AO113" i="19"/>
  <c r="AM113" i="19"/>
  <c r="AK113" i="19"/>
  <c r="AI113" i="19"/>
  <c r="AG113" i="19"/>
  <c r="AE113" i="19"/>
  <c r="AC113" i="19"/>
  <c r="AA113" i="19"/>
  <c r="Y113" i="19"/>
  <c r="W113" i="19"/>
  <c r="U113" i="19"/>
  <c r="S113" i="19"/>
  <c r="Q113" i="19"/>
  <c r="O113" i="19"/>
  <c r="M113" i="19"/>
  <c r="K113" i="19"/>
  <c r="I113" i="19"/>
  <c r="G113" i="19"/>
  <c r="E113" i="19"/>
  <c r="AQ112" i="19"/>
  <c r="AO112" i="19"/>
  <c r="AM112" i="19"/>
  <c r="AK112" i="19"/>
  <c r="AI112" i="19"/>
  <c r="AG112" i="19"/>
  <c r="AE112" i="19"/>
  <c r="AC112" i="19"/>
  <c r="AA112" i="19"/>
  <c r="Y112" i="19"/>
  <c r="W112" i="19"/>
  <c r="U112" i="19"/>
  <c r="S112" i="19"/>
  <c r="Q112" i="19"/>
  <c r="O112" i="19"/>
  <c r="M112" i="19"/>
  <c r="K112" i="19"/>
  <c r="I112" i="19"/>
  <c r="G112" i="19"/>
  <c r="E112" i="19"/>
  <c r="AQ111" i="19"/>
  <c r="AO111" i="19"/>
  <c r="AM111" i="19"/>
  <c r="AK111" i="19"/>
  <c r="AI111" i="19"/>
  <c r="AG111" i="19"/>
  <c r="AE111" i="19"/>
  <c r="AC111" i="19"/>
  <c r="AA111" i="19"/>
  <c r="Y111" i="19"/>
  <c r="W111" i="19"/>
  <c r="U111" i="19"/>
  <c r="S111" i="19"/>
  <c r="Q111" i="19"/>
  <c r="O111" i="19"/>
  <c r="M111" i="19"/>
  <c r="K111" i="19"/>
  <c r="I111" i="19"/>
  <c r="G111" i="19"/>
  <c r="E111" i="19"/>
  <c r="AQ110" i="19"/>
  <c r="AO110" i="19"/>
  <c r="AM110" i="19"/>
  <c r="AK110" i="19"/>
  <c r="AI110" i="19"/>
  <c r="AG110" i="19"/>
  <c r="AE110" i="19"/>
  <c r="AC110" i="19"/>
  <c r="AA110" i="19"/>
  <c r="Y110" i="19"/>
  <c r="W110" i="19"/>
  <c r="U110" i="19"/>
  <c r="S110" i="19"/>
  <c r="Q110" i="19"/>
  <c r="O110" i="19"/>
  <c r="M110" i="19"/>
  <c r="K110" i="19"/>
  <c r="I110" i="19"/>
  <c r="G110" i="19"/>
  <c r="E110" i="19"/>
  <c r="AQ109" i="19"/>
  <c r="AO109" i="19"/>
  <c r="AM109" i="19"/>
  <c r="AK109" i="19"/>
  <c r="AI109" i="19"/>
  <c r="AG109" i="19"/>
  <c r="AE109" i="19"/>
  <c r="AC109" i="19"/>
  <c r="AA109" i="19"/>
  <c r="Y109" i="19"/>
  <c r="W109" i="19"/>
  <c r="U109" i="19"/>
  <c r="S109" i="19"/>
  <c r="Q109" i="19"/>
  <c r="O109" i="19"/>
  <c r="M109" i="19"/>
  <c r="K109" i="19"/>
  <c r="I109" i="19"/>
  <c r="G109" i="19"/>
  <c r="E109" i="19"/>
  <c r="AQ108" i="19"/>
  <c r="AO108" i="19"/>
  <c r="AM108" i="19"/>
  <c r="AK108" i="19"/>
  <c r="AI108" i="19"/>
  <c r="AG108" i="19"/>
  <c r="AE108" i="19"/>
  <c r="AC108" i="19"/>
  <c r="AA108" i="19"/>
  <c r="Y108" i="19"/>
  <c r="W108" i="19"/>
  <c r="U108" i="19"/>
  <c r="S108" i="19"/>
  <c r="Q108" i="19"/>
  <c r="O108" i="19"/>
  <c r="M108" i="19"/>
  <c r="K108" i="19"/>
  <c r="I108" i="19"/>
  <c r="G108" i="19"/>
  <c r="E108" i="19"/>
  <c r="AQ107" i="19"/>
  <c r="AO107" i="19"/>
  <c r="AM107" i="19"/>
  <c r="AK107" i="19"/>
  <c r="AI107" i="19"/>
  <c r="AG107" i="19"/>
  <c r="AE107" i="19"/>
  <c r="AC107" i="19"/>
  <c r="AA107" i="19"/>
  <c r="Y107" i="19"/>
  <c r="W107" i="19"/>
  <c r="U107" i="19"/>
  <c r="S107" i="19"/>
  <c r="Q107" i="19"/>
  <c r="O107" i="19"/>
  <c r="M107" i="19"/>
  <c r="K107" i="19"/>
  <c r="I107" i="19"/>
  <c r="G107" i="19"/>
  <c r="E107" i="19"/>
  <c r="AQ106" i="19"/>
  <c r="AO106" i="19"/>
  <c r="AM106" i="19"/>
  <c r="AK106" i="19"/>
  <c r="AI106" i="19"/>
  <c r="AG106" i="19"/>
  <c r="AE106" i="19"/>
  <c r="AC106" i="19"/>
  <c r="AA106" i="19"/>
  <c r="Y106" i="19"/>
  <c r="W106" i="19"/>
  <c r="U106" i="19"/>
  <c r="S106" i="19"/>
  <c r="Q106" i="19"/>
  <c r="O106" i="19"/>
  <c r="M106" i="19"/>
  <c r="K106" i="19"/>
  <c r="I106" i="19"/>
  <c r="G106" i="19"/>
  <c r="E106" i="19"/>
  <c r="AQ105" i="19"/>
  <c r="AO105" i="19"/>
  <c r="AM105" i="19"/>
  <c r="AK105" i="19"/>
  <c r="AI105" i="19"/>
  <c r="AG105" i="19"/>
  <c r="AE105" i="19"/>
  <c r="AC105" i="19"/>
  <c r="AA105" i="19"/>
  <c r="Y105" i="19"/>
  <c r="W105" i="19"/>
  <c r="U105" i="19"/>
  <c r="S105" i="19"/>
  <c r="Q105" i="19"/>
  <c r="O105" i="19"/>
  <c r="M105" i="19"/>
  <c r="K105" i="19"/>
  <c r="I105" i="19"/>
  <c r="G105" i="19"/>
  <c r="E105" i="19"/>
  <c r="AQ104" i="19"/>
  <c r="AO104" i="19"/>
  <c r="AM104" i="19"/>
  <c r="AK104" i="19"/>
  <c r="AI104" i="19"/>
  <c r="AG104" i="19"/>
  <c r="AE104" i="19"/>
  <c r="AC104" i="19"/>
  <c r="AA104" i="19"/>
  <c r="Y104" i="19"/>
  <c r="W104" i="19"/>
  <c r="U104" i="19"/>
  <c r="S104" i="19"/>
  <c r="Q104" i="19"/>
  <c r="O104" i="19"/>
  <c r="M104" i="19"/>
  <c r="K104" i="19"/>
  <c r="I104" i="19"/>
  <c r="G104" i="19"/>
  <c r="E104" i="19"/>
  <c r="AQ103" i="19"/>
  <c r="AO103" i="19"/>
  <c r="AM103" i="19"/>
  <c r="AK103" i="19"/>
  <c r="AI103" i="19"/>
  <c r="AG103" i="19"/>
  <c r="AE103" i="19"/>
  <c r="AC103" i="19"/>
  <c r="AA103" i="19"/>
  <c r="Y103" i="19"/>
  <c r="W103" i="19"/>
  <c r="U103" i="19"/>
  <c r="S103" i="19"/>
  <c r="Q103" i="19"/>
  <c r="O103" i="19"/>
  <c r="M103" i="19"/>
  <c r="K103" i="19"/>
  <c r="I103" i="19"/>
  <c r="G103" i="19"/>
  <c r="E103" i="19"/>
  <c r="AQ102" i="19"/>
  <c r="AO102" i="19"/>
  <c r="AM102" i="19"/>
  <c r="AK102" i="19"/>
  <c r="AI102" i="19"/>
  <c r="AG102" i="19"/>
  <c r="AE102" i="19"/>
  <c r="AC102" i="19"/>
  <c r="AA102" i="19"/>
  <c r="Y102" i="19"/>
  <c r="W102" i="19"/>
  <c r="U102" i="19"/>
  <c r="S102" i="19"/>
  <c r="Q102" i="19"/>
  <c r="O102" i="19"/>
  <c r="M102" i="19"/>
  <c r="K102" i="19"/>
  <c r="I102" i="19"/>
  <c r="G102" i="19"/>
  <c r="E102" i="19"/>
  <c r="AQ101" i="19"/>
  <c r="AO101" i="19"/>
  <c r="AM101" i="19"/>
  <c r="AK101" i="19"/>
  <c r="AI101" i="19"/>
  <c r="AG101" i="19"/>
  <c r="AE101" i="19"/>
  <c r="AC101" i="19"/>
  <c r="AA101" i="19"/>
  <c r="Y101" i="19"/>
  <c r="W101" i="19"/>
  <c r="U101" i="19"/>
  <c r="S101" i="19"/>
  <c r="Q101" i="19"/>
  <c r="O101" i="19"/>
  <c r="M101" i="19"/>
  <c r="K101" i="19"/>
  <c r="I101" i="19"/>
  <c r="G101" i="19"/>
  <c r="E101" i="19"/>
  <c r="AQ100" i="19"/>
  <c r="AO100" i="19"/>
  <c r="AM100" i="19"/>
  <c r="AK100" i="19"/>
  <c r="AI100" i="19"/>
  <c r="AG100" i="19"/>
  <c r="AE100" i="19"/>
  <c r="AC100" i="19"/>
  <c r="AA100" i="19"/>
  <c r="Y100" i="19"/>
  <c r="W100" i="19"/>
  <c r="U100" i="19"/>
  <c r="S100" i="19"/>
  <c r="Q100" i="19"/>
  <c r="O100" i="19"/>
  <c r="M100" i="19"/>
  <c r="K100" i="19"/>
  <c r="I100" i="19"/>
  <c r="G100" i="19"/>
  <c r="E100" i="19"/>
  <c r="AQ99" i="19"/>
  <c r="AO99" i="19"/>
  <c r="AM99" i="19"/>
  <c r="AK99" i="19"/>
  <c r="AI99" i="19"/>
  <c r="AG99" i="19"/>
  <c r="AE99" i="19"/>
  <c r="AC99" i="19"/>
  <c r="AA99" i="19"/>
  <c r="Y99" i="19"/>
  <c r="W99" i="19"/>
  <c r="U99" i="19"/>
  <c r="S99" i="19"/>
  <c r="Q99" i="19"/>
  <c r="O99" i="19"/>
  <c r="M99" i="19"/>
  <c r="K99" i="19"/>
  <c r="I99" i="19"/>
  <c r="G99" i="19"/>
  <c r="E99" i="19"/>
  <c r="AQ98" i="19"/>
  <c r="AO98" i="19"/>
  <c r="AM98" i="19"/>
  <c r="AK98" i="19"/>
  <c r="AI98" i="19"/>
  <c r="AG98" i="19"/>
  <c r="AE98" i="19"/>
  <c r="AC98" i="19"/>
  <c r="AA98" i="19"/>
  <c r="Y98" i="19"/>
  <c r="W98" i="19"/>
  <c r="U98" i="19"/>
  <c r="S98" i="19"/>
  <c r="Q98" i="19"/>
  <c r="O98" i="19"/>
  <c r="M98" i="19"/>
  <c r="K98" i="19"/>
  <c r="I98" i="19"/>
  <c r="G98" i="19"/>
  <c r="E98" i="19"/>
  <c r="AQ97" i="19"/>
  <c r="AO97" i="19"/>
  <c r="AM97" i="19"/>
  <c r="AK97" i="19"/>
  <c r="AI97" i="19"/>
  <c r="AG97" i="19"/>
  <c r="AE97" i="19"/>
  <c r="AC97" i="19"/>
  <c r="AA97" i="19"/>
  <c r="Y97" i="19"/>
  <c r="W97" i="19"/>
  <c r="U97" i="19"/>
  <c r="S97" i="19"/>
  <c r="Q97" i="19"/>
  <c r="O97" i="19"/>
  <c r="M97" i="19"/>
  <c r="K97" i="19"/>
  <c r="I97" i="19"/>
  <c r="G97" i="19"/>
  <c r="E97" i="19"/>
  <c r="AQ96" i="19"/>
  <c r="AO96" i="19"/>
  <c r="AM96" i="19"/>
  <c r="AK96" i="19"/>
  <c r="AI96" i="19"/>
  <c r="AG96" i="19"/>
  <c r="AE96" i="19"/>
  <c r="AC96" i="19"/>
  <c r="AA96" i="19"/>
  <c r="Y96" i="19"/>
  <c r="W96" i="19"/>
  <c r="U96" i="19"/>
  <c r="S96" i="19"/>
  <c r="Q96" i="19"/>
  <c r="O96" i="19"/>
  <c r="M96" i="19"/>
  <c r="K96" i="19"/>
  <c r="I96" i="19"/>
  <c r="G96" i="19"/>
  <c r="E96" i="19"/>
  <c r="AQ95" i="19"/>
  <c r="AO95" i="19"/>
  <c r="AM95" i="19"/>
  <c r="AK95" i="19"/>
  <c r="AI95" i="19"/>
  <c r="AG95" i="19"/>
  <c r="AE95" i="19"/>
  <c r="AC95" i="19"/>
  <c r="AA95" i="19"/>
  <c r="Y95" i="19"/>
  <c r="W95" i="19"/>
  <c r="U95" i="19"/>
  <c r="S95" i="19"/>
  <c r="Q95" i="19"/>
  <c r="O95" i="19"/>
  <c r="M95" i="19"/>
  <c r="K95" i="19"/>
  <c r="I95" i="19"/>
  <c r="G95" i="19"/>
  <c r="E95" i="19"/>
  <c r="AQ94" i="19"/>
  <c r="AO94" i="19"/>
  <c r="AM94" i="19"/>
  <c r="AK94" i="19"/>
  <c r="AI94" i="19"/>
  <c r="AG94" i="19"/>
  <c r="AE94" i="19"/>
  <c r="AC94" i="19"/>
  <c r="AA94" i="19"/>
  <c r="Y94" i="19"/>
  <c r="W94" i="19"/>
  <c r="U94" i="19"/>
  <c r="S94" i="19"/>
  <c r="Q94" i="19"/>
  <c r="O94" i="19"/>
  <c r="M94" i="19"/>
  <c r="K94" i="19"/>
  <c r="I94" i="19"/>
  <c r="G94" i="19"/>
  <c r="E94" i="19"/>
  <c r="AQ93" i="19"/>
  <c r="AO93" i="19"/>
  <c r="AM93" i="19"/>
  <c r="AK93" i="19"/>
  <c r="AI93" i="19"/>
  <c r="AG93" i="19"/>
  <c r="AE93" i="19"/>
  <c r="AC93" i="19"/>
  <c r="AA93" i="19"/>
  <c r="Y93" i="19"/>
  <c r="W93" i="19"/>
  <c r="U93" i="19"/>
  <c r="S93" i="19"/>
  <c r="Q93" i="19"/>
  <c r="O93" i="19"/>
  <c r="M93" i="19"/>
  <c r="K93" i="19"/>
  <c r="I93" i="19"/>
  <c r="G93" i="19"/>
  <c r="E93" i="19"/>
  <c r="AQ92" i="19"/>
  <c r="AO92" i="19"/>
  <c r="AM92" i="19"/>
  <c r="AK92" i="19"/>
  <c r="AI92" i="19"/>
  <c r="AG92" i="19"/>
  <c r="AE92" i="19"/>
  <c r="AC92" i="19"/>
  <c r="AA92" i="19"/>
  <c r="Y92" i="19"/>
  <c r="W92" i="19"/>
  <c r="U92" i="19"/>
  <c r="S92" i="19"/>
  <c r="Q92" i="19"/>
  <c r="O92" i="19"/>
  <c r="M92" i="19"/>
  <c r="K92" i="19"/>
  <c r="I92" i="19"/>
  <c r="G92" i="19"/>
  <c r="E92" i="19"/>
  <c r="AQ91" i="19"/>
  <c r="AO91" i="19"/>
  <c r="AM91" i="19"/>
  <c r="AK91" i="19"/>
  <c r="AI91" i="19"/>
  <c r="AG91" i="19"/>
  <c r="AE91" i="19"/>
  <c r="AC91" i="19"/>
  <c r="AA91" i="19"/>
  <c r="Y91" i="19"/>
  <c r="W91" i="19"/>
  <c r="U91" i="19"/>
  <c r="S91" i="19"/>
  <c r="Q91" i="19"/>
  <c r="O91" i="19"/>
  <c r="M91" i="19"/>
  <c r="K91" i="19"/>
  <c r="I91" i="19"/>
  <c r="G91" i="19"/>
  <c r="E91" i="19"/>
  <c r="AQ90" i="19"/>
  <c r="AO90" i="19"/>
  <c r="AM90" i="19"/>
  <c r="AK90" i="19"/>
  <c r="AI90" i="19"/>
  <c r="AG90" i="19"/>
  <c r="AE90" i="19"/>
  <c r="AC90" i="19"/>
  <c r="AA90" i="19"/>
  <c r="Y90" i="19"/>
  <c r="W90" i="19"/>
  <c r="U90" i="19"/>
  <c r="S90" i="19"/>
  <c r="Q90" i="19"/>
  <c r="O90" i="19"/>
  <c r="M90" i="19"/>
  <c r="K90" i="19"/>
  <c r="I90" i="19"/>
  <c r="G90" i="19"/>
  <c r="E90" i="19"/>
  <c r="AQ89" i="19"/>
  <c r="AO89" i="19"/>
  <c r="AM89" i="19"/>
  <c r="AK89" i="19"/>
  <c r="AI89" i="19"/>
  <c r="AG89" i="19"/>
  <c r="AE89" i="19"/>
  <c r="AC89" i="19"/>
  <c r="AA89" i="19"/>
  <c r="Y89" i="19"/>
  <c r="W89" i="19"/>
  <c r="U89" i="19"/>
  <c r="S89" i="19"/>
  <c r="Q89" i="19"/>
  <c r="O89" i="19"/>
  <c r="M89" i="19"/>
  <c r="K89" i="19"/>
  <c r="I89" i="19"/>
  <c r="G89" i="19"/>
  <c r="E89" i="19"/>
  <c r="AQ88" i="19"/>
  <c r="AO88" i="19"/>
  <c r="AM88" i="19"/>
  <c r="AK88" i="19"/>
  <c r="AI88" i="19"/>
  <c r="AG88" i="19"/>
  <c r="AE88" i="19"/>
  <c r="AC88" i="19"/>
  <c r="AA88" i="19"/>
  <c r="Y88" i="19"/>
  <c r="W88" i="19"/>
  <c r="U88" i="19"/>
  <c r="S88" i="19"/>
  <c r="Q88" i="19"/>
  <c r="O88" i="19"/>
  <c r="M88" i="19"/>
  <c r="K88" i="19"/>
  <c r="I88" i="19"/>
  <c r="G88" i="19"/>
  <c r="E88" i="19"/>
  <c r="AQ87" i="19"/>
  <c r="AO87" i="19"/>
  <c r="AM87" i="19"/>
  <c r="AK87" i="19"/>
  <c r="AI87" i="19"/>
  <c r="AG87" i="19"/>
  <c r="AE87" i="19"/>
  <c r="AC87" i="19"/>
  <c r="AA87" i="19"/>
  <c r="Y87" i="19"/>
  <c r="W87" i="19"/>
  <c r="U87" i="19"/>
  <c r="S87" i="19"/>
  <c r="Q87" i="19"/>
  <c r="O87" i="19"/>
  <c r="M87" i="19"/>
  <c r="K87" i="19"/>
  <c r="I87" i="19"/>
  <c r="G87" i="19"/>
  <c r="E87" i="19"/>
  <c r="AQ86" i="19"/>
  <c r="AO86" i="19"/>
  <c r="AM86" i="19"/>
  <c r="AK86" i="19"/>
  <c r="AI86" i="19"/>
  <c r="AG86" i="19"/>
  <c r="AE86" i="19"/>
  <c r="AC86" i="19"/>
  <c r="AA86" i="19"/>
  <c r="Y86" i="19"/>
  <c r="W86" i="19"/>
  <c r="U86" i="19"/>
  <c r="S86" i="19"/>
  <c r="Q86" i="19"/>
  <c r="O86" i="19"/>
  <c r="M86" i="19"/>
  <c r="K86" i="19"/>
  <c r="I86" i="19"/>
  <c r="G86" i="19"/>
  <c r="E86" i="19"/>
  <c r="AQ85" i="19"/>
  <c r="AO85" i="19"/>
  <c r="AM85" i="19"/>
  <c r="AK85" i="19"/>
  <c r="AI85" i="19"/>
  <c r="AG85" i="19"/>
  <c r="AE85" i="19"/>
  <c r="AC85" i="19"/>
  <c r="AA85" i="19"/>
  <c r="Y85" i="19"/>
  <c r="W85" i="19"/>
  <c r="U85" i="19"/>
  <c r="S85" i="19"/>
  <c r="Q85" i="19"/>
  <c r="O85" i="19"/>
  <c r="M85" i="19"/>
  <c r="K85" i="19"/>
  <c r="I85" i="19"/>
  <c r="G85" i="19"/>
  <c r="E85" i="19"/>
  <c r="AQ84" i="19"/>
  <c r="AO84" i="19"/>
  <c r="AM84" i="19"/>
  <c r="AK84" i="19"/>
  <c r="AI84" i="19"/>
  <c r="AG84" i="19"/>
  <c r="AE84" i="19"/>
  <c r="AC84" i="19"/>
  <c r="AA84" i="19"/>
  <c r="Y84" i="19"/>
  <c r="W84" i="19"/>
  <c r="U84" i="19"/>
  <c r="S84" i="19"/>
  <c r="Q84" i="19"/>
  <c r="O84" i="19"/>
  <c r="M84" i="19"/>
  <c r="K84" i="19"/>
  <c r="I84" i="19"/>
  <c r="G84" i="19"/>
  <c r="E84" i="19"/>
  <c r="AQ83" i="19"/>
  <c r="AO83" i="19"/>
  <c r="AM83" i="19"/>
  <c r="AK83" i="19"/>
  <c r="AI83" i="19"/>
  <c r="AG83" i="19"/>
  <c r="AE83" i="19"/>
  <c r="AC83" i="19"/>
  <c r="AA83" i="19"/>
  <c r="Y83" i="19"/>
  <c r="W83" i="19"/>
  <c r="U83" i="19"/>
  <c r="S83" i="19"/>
  <c r="Q83" i="19"/>
  <c r="O83" i="19"/>
  <c r="M83" i="19"/>
  <c r="K83" i="19"/>
  <c r="I83" i="19"/>
  <c r="G83" i="19"/>
  <c r="E83" i="19"/>
  <c r="AQ82" i="19"/>
  <c r="AO82" i="19"/>
  <c r="AM82" i="19"/>
  <c r="AK82" i="19"/>
  <c r="AI82" i="19"/>
  <c r="AG82" i="19"/>
  <c r="AE82" i="19"/>
  <c r="AC82" i="19"/>
  <c r="AA82" i="19"/>
  <c r="Y82" i="19"/>
  <c r="W82" i="19"/>
  <c r="U82" i="19"/>
  <c r="S82" i="19"/>
  <c r="Q82" i="19"/>
  <c r="O82" i="19"/>
  <c r="M82" i="19"/>
  <c r="K82" i="19"/>
  <c r="I82" i="19"/>
  <c r="G82" i="19"/>
  <c r="E82" i="19"/>
  <c r="AQ81" i="19"/>
  <c r="AO81" i="19"/>
  <c r="AM81" i="19"/>
  <c r="AK81" i="19"/>
  <c r="AI81" i="19"/>
  <c r="AG81" i="19"/>
  <c r="AE81" i="19"/>
  <c r="AC81" i="19"/>
  <c r="AA81" i="19"/>
  <c r="Y81" i="19"/>
  <c r="W81" i="19"/>
  <c r="U81" i="19"/>
  <c r="S81" i="19"/>
  <c r="Q81" i="19"/>
  <c r="O81" i="19"/>
  <c r="M81" i="19"/>
  <c r="K81" i="19"/>
  <c r="I81" i="19"/>
  <c r="G81" i="19"/>
  <c r="E81" i="19"/>
  <c r="AQ80" i="19"/>
  <c r="AO80" i="19"/>
  <c r="AM80" i="19"/>
  <c r="AK80" i="19"/>
  <c r="AI80" i="19"/>
  <c r="AG80" i="19"/>
  <c r="AE80" i="19"/>
  <c r="AC80" i="19"/>
  <c r="AA80" i="19"/>
  <c r="Y80" i="19"/>
  <c r="W80" i="19"/>
  <c r="U80" i="19"/>
  <c r="S80" i="19"/>
  <c r="Q80" i="19"/>
  <c r="O80" i="19"/>
  <c r="M80" i="19"/>
  <c r="K80" i="19"/>
  <c r="I80" i="19"/>
  <c r="G80" i="19"/>
  <c r="E80" i="19"/>
  <c r="AQ79" i="19"/>
  <c r="AO79" i="19"/>
  <c r="AM79" i="19"/>
  <c r="AK79" i="19"/>
  <c r="AI79" i="19"/>
  <c r="AG79" i="19"/>
  <c r="AE79" i="19"/>
  <c r="AC79" i="19"/>
  <c r="AA79" i="19"/>
  <c r="Y79" i="19"/>
  <c r="W79" i="19"/>
  <c r="U79" i="19"/>
  <c r="S79" i="19"/>
  <c r="Q79" i="19"/>
  <c r="O79" i="19"/>
  <c r="M79" i="19"/>
  <c r="K79" i="19"/>
  <c r="I79" i="19"/>
  <c r="G79" i="19"/>
  <c r="E79" i="19"/>
  <c r="AQ78" i="19"/>
  <c r="AO78" i="19"/>
  <c r="AM78" i="19"/>
  <c r="AK78" i="19"/>
  <c r="AI78" i="19"/>
  <c r="AG78" i="19"/>
  <c r="AE78" i="19"/>
  <c r="AC78" i="19"/>
  <c r="AA78" i="19"/>
  <c r="Y78" i="19"/>
  <c r="W78" i="19"/>
  <c r="U78" i="19"/>
  <c r="S78" i="19"/>
  <c r="Q78" i="19"/>
  <c r="O78" i="19"/>
  <c r="M78" i="19"/>
  <c r="K78" i="19"/>
  <c r="I78" i="19"/>
  <c r="G78" i="19"/>
  <c r="E78" i="19"/>
  <c r="AQ77" i="19"/>
  <c r="AO77" i="19"/>
  <c r="AM77" i="19"/>
  <c r="AK77" i="19"/>
  <c r="AI77" i="19"/>
  <c r="AG77" i="19"/>
  <c r="AE77" i="19"/>
  <c r="AC77" i="19"/>
  <c r="AA77" i="19"/>
  <c r="Y77" i="19"/>
  <c r="W77" i="19"/>
  <c r="U77" i="19"/>
  <c r="S77" i="19"/>
  <c r="Q77" i="19"/>
  <c r="O77" i="19"/>
  <c r="M77" i="19"/>
  <c r="K77" i="19"/>
  <c r="I77" i="19"/>
  <c r="G77" i="19"/>
  <c r="E77" i="19"/>
  <c r="AQ76" i="19"/>
  <c r="AO76" i="19"/>
  <c r="AM76" i="19"/>
  <c r="AK76" i="19"/>
  <c r="AI76" i="19"/>
  <c r="AG76" i="19"/>
  <c r="AE76" i="19"/>
  <c r="AC76" i="19"/>
  <c r="AA76" i="19"/>
  <c r="Y76" i="19"/>
  <c r="W76" i="19"/>
  <c r="U76" i="19"/>
  <c r="S76" i="19"/>
  <c r="Q76" i="19"/>
  <c r="O76" i="19"/>
  <c r="M76" i="19"/>
  <c r="K76" i="19"/>
  <c r="I76" i="19"/>
  <c r="G76" i="19"/>
  <c r="E76" i="19"/>
  <c r="AQ75" i="19"/>
  <c r="AO75" i="19"/>
  <c r="AM75" i="19"/>
  <c r="AK75" i="19"/>
  <c r="AI75" i="19"/>
  <c r="AG75" i="19"/>
  <c r="AE75" i="19"/>
  <c r="AC75" i="19"/>
  <c r="AA75" i="19"/>
  <c r="Y75" i="19"/>
  <c r="W75" i="19"/>
  <c r="U75" i="19"/>
  <c r="S75" i="19"/>
  <c r="Q75" i="19"/>
  <c r="O75" i="19"/>
  <c r="M75" i="19"/>
  <c r="K75" i="19"/>
  <c r="I75" i="19"/>
  <c r="G75" i="19"/>
  <c r="E75" i="19"/>
  <c r="AQ74" i="19"/>
  <c r="AO74" i="19"/>
  <c r="AM74" i="19"/>
  <c r="AK74" i="19"/>
  <c r="AI74" i="19"/>
  <c r="AG74" i="19"/>
  <c r="AE74" i="19"/>
  <c r="AC74" i="19"/>
  <c r="AA74" i="19"/>
  <c r="Y74" i="19"/>
  <c r="W74" i="19"/>
  <c r="U74" i="19"/>
  <c r="S74" i="19"/>
  <c r="Q74" i="19"/>
  <c r="O74" i="19"/>
  <c r="M74" i="19"/>
  <c r="K74" i="19"/>
  <c r="I74" i="19"/>
  <c r="G74" i="19"/>
  <c r="E74" i="19"/>
  <c r="AQ73" i="19"/>
  <c r="AO73" i="19"/>
  <c r="AM73" i="19"/>
  <c r="AK73" i="19"/>
  <c r="AI73" i="19"/>
  <c r="AG73" i="19"/>
  <c r="AE73" i="19"/>
  <c r="AC73" i="19"/>
  <c r="AA73" i="19"/>
  <c r="Y73" i="19"/>
  <c r="W73" i="19"/>
  <c r="U73" i="19"/>
  <c r="S73" i="19"/>
  <c r="Q73" i="19"/>
  <c r="O73" i="19"/>
  <c r="M73" i="19"/>
  <c r="K73" i="19"/>
  <c r="I73" i="19"/>
  <c r="G73" i="19"/>
  <c r="E73" i="19"/>
  <c r="AQ72" i="19"/>
  <c r="AO72" i="19"/>
  <c r="AM72" i="19"/>
  <c r="AK72" i="19"/>
  <c r="AI72" i="19"/>
  <c r="AG72" i="19"/>
  <c r="AE72" i="19"/>
  <c r="AC72" i="19"/>
  <c r="AA72" i="19"/>
  <c r="Y72" i="19"/>
  <c r="W72" i="19"/>
  <c r="U72" i="19"/>
  <c r="S72" i="19"/>
  <c r="Q72" i="19"/>
  <c r="O72" i="19"/>
  <c r="M72" i="19"/>
  <c r="K72" i="19"/>
  <c r="I72" i="19"/>
  <c r="G72" i="19"/>
  <c r="E72" i="19"/>
  <c r="AQ71" i="19"/>
  <c r="AO71" i="19"/>
  <c r="AM71" i="19"/>
  <c r="AK71" i="19"/>
  <c r="AI71" i="19"/>
  <c r="AG71" i="19"/>
  <c r="AE71" i="19"/>
  <c r="AC71" i="19"/>
  <c r="AA71" i="19"/>
  <c r="Y71" i="19"/>
  <c r="W71" i="19"/>
  <c r="U71" i="19"/>
  <c r="S71" i="19"/>
  <c r="Q71" i="19"/>
  <c r="O71" i="19"/>
  <c r="M71" i="19"/>
  <c r="K71" i="19"/>
  <c r="I71" i="19"/>
  <c r="G71" i="19"/>
  <c r="E71" i="19"/>
  <c r="AQ70" i="19"/>
  <c r="AO70" i="19"/>
  <c r="AM70" i="19"/>
  <c r="AK70" i="19"/>
  <c r="AI70" i="19"/>
  <c r="AG70" i="19"/>
  <c r="AE70" i="19"/>
  <c r="AC70" i="19"/>
  <c r="AA70" i="19"/>
  <c r="Y70" i="19"/>
  <c r="W70" i="19"/>
  <c r="U70" i="19"/>
  <c r="S70" i="19"/>
  <c r="Q70" i="19"/>
  <c r="O70" i="19"/>
  <c r="M70" i="19"/>
  <c r="K70" i="19"/>
  <c r="I70" i="19"/>
  <c r="G70" i="19"/>
  <c r="E70" i="19"/>
  <c r="AQ69" i="19"/>
  <c r="AO69" i="19"/>
  <c r="AM69" i="19"/>
  <c r="AK69" i="19"/>
  <c r="AI69" i="19"/>
  <c r="AG69" i="19"/>
  <c r="AE69" i="19"/>
  <c r="AC69" i="19"/>
  <c r="AA69" i="19"/>
  <c r="Y69" i="19"/>
  <c r="W69" i="19"/>
  <c r="U69" i="19"/>
  <c r="S69" i="19"/>
  <c r="Q69" i="19"/>
  <c r="O69" i="19"/>
  <c r="M69" i="19"/>
  <c r="K69" i="19"/>
  <c r="I69" i="19"/>
  <c r="G69" i="19"/>
  <c r="E69" i="19"/>
  <c r="AQ68" i="19"/>
  <c r="AO68" i="19"/>
  <c r="AM68" i="19"/>
  <c r="AK68" i="19"/>
  <c r="AI68" i="19"/>
  <c r="AG68" i="19"/>
  <c r="AE68" i="19"/>
  <c r="AC68" i="19"/>
  <c r="AA68" i="19"/>
  <c r="Y68" i="19"/>
  <c r="W68" i="19"/>
  <c r="U68" i="19"/>
  <c r="S68" i="19"/>
  <c r="Q68" i="19"/>
  <c r="O68" i="19"/>
  <c r="M68" i="19"/>
  <c r="K68" i="19"/>
  <c r="I68" i="19"/>
  <c r="G68" i="19"/>
  <c r="E68" i="19"/>
  <c r="AQ67" i="19"/>
  <c r="AO67" i="19"/>
  <c r="AM67" i="19"/>
  <c r="AK67" i="19"/>
  <c r="AI67" i="19"/>
  <c r="AG67" i="19"/>
  <c r="AE67" i="19"/>
  <c r="AC67" i="19"/>
  <c r="AA67" i="19"/>
  <c r="Y67" i="19"/>
  <c r="W67" i="19"/>
  <c r="U67" i="19"/>
  <c r="S67" i="19"/>
  <c r="Q67" i="19"/>
  <c r="O67" i="19"/>
  <c r="M67" i="19"/>
  <c r="K67" i="19"/>
  <c r="I67" i="19"/>
  <c r="G67" i="19"/>
  <c r="E67" i="19"/>
  <c r="AQ66" i="19"/>
  <c r="AO66" i="19"/>
  <c r="AM66" i="19"/>
  <c r="AK66" i="19"/>
  <c r="AI66" i="19"/>
  <c r="AG66" i="19"/>
  <c r="AE66" i="19"/>
  <c r="AC66" i="19"/>
  <c r="AA66" i="19"/>
  <c r="Y66" i="19"/>
  <c r="W66" i="19"/>
  <c r="U66" i="19"/>
  <c r="S66" i="19"/>
  <c r="Q66" i="19"/>
  <c r="O66" i="19"/>
  <c r="M66" i="19"/>
  <c r="K66" i="19"/>
  <c r="I66" i="19"/>
  <c r="G66" i="19"/>
  <c r="E66" i="19"/>
  <c r="AQ65" i="19"/>
  <c r="AO65" i="19"/>
  <c r="AM65" i="19"/>
  <c r="AK65" i="19"/>
  <c r="AI65" i="19"/>
  <c r="AG65" i="19"/>
  <c r="AE65" i="19"/>
  <c r="AC65" i="19"/>
  <c r="AA65" i="19"/>
  <c r="Y65" i="19"/>
  <c r="W65" i="19"/>
  <c r="U65" i="19"/>
  <c r="S65" i="19"/>
  <c r="Q65" i="19"/>
  <c r="O65" i="19"/>
  <c r="M65" i="19"/>
  <c r="K65" i="19"/>
  <c r="I65" i="19"/>
  <c r="G65" i="19"/>
  <c r="E65" i="19"/>
  <c r="AQ64" i="19"/>
  <c r="AO64" i="19"/>
  <c r="AM64" i="19"/>
  <c r="AK64" i="19"/>
  <c r="AI64" i="19"/>
  <c r="AG64" i="19"/>
  <c r="AE64" i="19"/>
  <c r="AC64" i="19"/>
  <c r="AA64" i="19"/>
  <c r="Y64" i="19"/>
  <c r="W64" i="19"/>
  <c r="U64" i="19"/>
  <c r="S64" i="19"/>
  <c r="Q64" i="19"/>
  <c r="O64" i="19"/>
  <c r="M64" i="19"/>
  <c r="K64" i="19"/>
  <c r="I64" i="19"/>
  <c r="G64" i="19"/>
  <c r="E64" i="19"/>
  <c r="AQ63" i="19"/>
  <c r="AO63" i="19"/>
  <c r="AM63" i="19"/>
  <c r="AK63" i="19"/>
  <c r="AI63" i="19"/>
  <c r="AG63" i="19"/>
  <c r="AE63" i="19"/>
  <c r="AC63" i="19"/>
  <c r="AA63" i="19"/>
  <c r="Y63" i="19"/>
  <c r="W63" i="19"/>
  <c r="U63" i="19"/>
  <c r="S63" i="19"/>
  <c r="Q63" i="19"/>
  <c r="O63" i="19"/>
  <c r="M63" i="19"/>
  <c r="K63" i="19"/>
  <c r="I63" i="19"/>
  <c r="G63" i="19"/>
  <c r="E63" i="19"/>
  <c r="AQ62" i="19"/>
  <c r="AO62" i="19"/>
  <c r="AM62" i="19"/>
  <c r="AK62" i="19"/>
  <c r="AI62" i="19"/>
  <c r="AG62" i="19"/>
  <c r="AE62" i="19"/>
  <c r="AC62" i="19"/>
  <c r="AA62" i="19"/>
  <c r="Y62" i="19"/>
  <c r="W62" i="19"/>
  <c r="U62" i="19"/>
  <c r="S62" i="19"/>
  <c r="Q62" i="19"/>
  <c r="O62" i="19"/>
  <c r="M62" i="19"/>
  <c r="K62" i="19"/>
  <c r="I62" i="19"/>
  <c r="G62" i="19"/>
  <c r="E62" i="19"/>
  <c r="AQ61" i="19"/>
  <c r="AO61" i="19"/>
  <c r="AM61" i="19"/>
  <c r="AK61" i="19"/>
  <c r="AI61" i="19"/>
  <c r="AG61" i="19"/>
  <c r="AE61" i="19"/>
  <c r="AC61" i="19"/>
  <c r="AA61" i="19"/>
  <c r="Y61" i="19"/>
  <c r="W61" i="19"/>
  <c r="U61" i="19"/>
  <c r="S61" i="19"/>
  <c r="Q61" i="19"/>
  <c r="O61" i="19"/>
  <c r="M61" i="19"/>
  <c r="K61" i="19"/>
  <c r="I61" i="19"/>
  <c r="G61" i="19"/>
  <c r="E61" i="19"/>
  <c r="AQ60" i="19"/>
  <c r="AO60" i="19"/>
  <c r="AM60" i="19"/>
  <c r="AK60" i="19"/>
  <c r="AI60" i="19"/>
  <c r="AG60" i="19"/>
  <c r="AE60" i="19"/>
  <c r="AC60" i="19"/>
  <c r="AA60" i="19"/>
  <c r="Y60" i="19"/>
  <c r="W60" i="19"/>
  <c r="U60" i="19"/>
  <c r="S60" i="19"/>
  <c r="Q60" i="19"/>
  <c r="O60" i="19"/>
  <c r="M60" i="19"/>
  <c r="K60" i="19"/>
  <c r="I60" i="19"/>
  <c r="G60" i="19"/>
  <c r="E60" i="19"/>
  <c r="AQ59" i="19"/>
  <c r="AO59" i="19"/>
  <c r="AM59" i="19"/>
  <c r="AK59" i="19"/>
  <c r="AI59" i="19"/>
  <c r="AG59" i="19"/>
  <c r="AE59" i="19"/>
  <c r="AC59" i="19"/>
  <c r="AA59" i="19"/>
  <c r="Y59" i="19"/>
  <c r="W59" i="19"/>
  <c r="U59" i="19"/>
  <c r="S59" i="19"/>
  <c r="Q59" i="19"/>
  <c r="O59" i="19"/>
  <c r="M59" i="19"/>
  <c r="K59" i="19"/>
  <c r="I59" i="19"/>
  <c r="G59" i="19"/>
  <c r="E59" i="19"/>
  <c r="AQ58" i="19"/>
  <c r="AO58" i="19"/>
  <c r="AM58" i="19"/>
  <c r="AK58" i="19"/>
  <c r="AI58" i="19"/>
  <c r="AG58" i="19"/>
  <c r="AE58" i="19"/>
  <c r="AC58" i="19"/>
  <c r="AA58" i="19"/>
  <c r="Y58" i="19"/>
  <c r="W58" i="19"/>
  <c r="U58" i="19"/>
  <c r="S58" i="19"/>
  <c r="Q58" i="19"/>
  <c r="O58" i="19"/>
  <c r="M58" i="19"/>
  <c r="K58" i="19"/>
  <c r="I58" i="19"/>
  <c r="G58" i="19"/>
  <c r="E58" i="19"/>
  <c r="AQ57" i="19"/>
  <c r="AO57" i="19"/>
  <c r="AM57" i="19"/>
  <c r="AK57" i="19"/>
  <c r="AI57" i="19"/>
  <c r="AG57" i="19"/>
  <c r="AE57" i="19"/>
  <c r="AC57" i="19"/>
  <c r="AA57" i="19"/>
  <c r="Y57" i="19"/>
  <c r="W57" i="19"/>
  <c r="U57" i="19"/>
  <c r="S57" i="19"/>
  <c r="Q57" i="19"/>
  <c r="O57" i="19"/>
  <c r="M57" i="19"/>
  <c r="K57" i="19"/>
  <c r="I57" i="19"/>
  <c r="G57" i="19"/>
  <c r="E57" i="19"/>
  <c r="AQ56" i="19"/>
  <c r="AO56" i="19"/>
  <c r="AM56" i="19"/>
  <c r="AK56" i="19"/>
  <c r="AI56" i="19"/>
  <c r="AG56" i="19"/>
  <c r="AE56" i="19"/>
  <c r="AC56" i="19"/>
  <c r="AA56" i="19"/>
  <c r="Y56" i="19"/>
  <c r="W56" i="19"/>
  <c r="U56" i="19"/>
  <c r="S56" i="19"/>
  <c r="Q56" i="19"/>
  <c r="O56" i="19"/>
  <c r="M56" i="19"/>
  <c r="K56" i="19"/>
  <c r="I56" i="19"/>
  <c r="G56" i="19"/>
  <c r="E56" i="19"/>
  <c r="AQ55" i="19"/>
  <c r="AO55" i="19"/>
  <c r="AM55" i="19"/>
  <c r="AK55" i="19"/>
  <c r="AI55" i="19"/>
  <c r="AG55" i="19"/>
  <c r="AE55" i="19"/>
  <c r="AC55" i="19"/>
  <c r="AA55" i="19"/>
  <c r="Y55" i="19"/>
  <c r="W55" i="19"/>
  <c r="U55" i="19"/>
  <c r="S55" i="19"/>
  <c r="Q55" i="19"/>
  <c r="O55" i="19"/>
  <c r="M55" i="19"/>
  <c r="K55" i="19"/>
  <c r="I55" i="19"/>
  <c r="G55" i="19"/>
  <c r="E55" i="19"/>
  <c r="AQ54" i="19"/>
  <c r="AO54" i="19"/>
  <c r="AM54" i="19"/>
  <c r="AK54" i="19"/>
  <c r="AI54" i="19"/>
  <c r="AG54" i="19"/>
  <c r="AE54" i="19"/>
  <c r="AC54" i="19"/>
  <c r="AA54" i="19"/>
  <c r="Y54" i="19"/>
  <c r="W54" i="19"/>
  <c r="U54" i="19"/>
  <c r="S54" i="19"/>
  <c r="Q54" i="19"/>
  <c r="O54" i="19"/>
  <c r="M54" i="19"/>
  <c r="K54" i="19"/>
  <c r="I54" i="19"/>
  <c r="G54" i="19"/>
  <c r="E54" i="19"/>
  <c r="AQ53" i="19"/>
  <c r="AO53" i="19"/>
  <c r="AM53" i="19"/>
  <c r="AK53" i="19"/>
  <c r="AI53" i="19"/>
  <c r="AG53" i="19"/>
  <c r="AE53" i="19"/>
  <c r="AC53" i="19"/>
  <c r="AA53" i="19"/>
  <c r="Y53" i="19"/>
  <c r="W53" i="19"/>
  <c r="U53" i="19"/>
  <c r="S53" i="19"/>
  <c r="Q53" i="19"/>
  <c r="O53" i="19"/>
  <c r="M53" i="19"/>
  <c r="K53" i="19"/>
  <c r="I53" i="19"/>
  <c r="G53" i="19"/>
  <c r="E53" i="19"/>
  <c r="AQ52" i="19"/>
  <c r="AO52" i="19"/>
  <c r="AM52" i="19"/>
  <c r="AK52" i="19"/>
  <c r="AI52" i="19"/>
  <c r="AG52" i="19"/>
  <c r="AE52" i="19"/>
  <c r="AC52" i="19"/>
  <c r="AA52" i="19"/>
  <c r="Y52" i="19"/>
  <c r="W52" i="19"/>
  <c r="U52" i="19"/>
  <c r="S52" i="19"/>
  <c r="Q52" i="19"/>
  <c r="O52" i="19"/>
  <c r="M52" i="19"/>
  <c r="K52" i="19"/>
  <c r="I52" i="19"/>
  <c r="G52" i="19"/>
  <c r="E52" i="19"/>
  <c r="AQ51" i="19"/>
  <c r="AO51" i="19"/>
  <c r="AM51" i="19"/>
  <c r="AK51" i="19"/>
  <c r="AI51" i="19"/>
  <c r="AG51" i="19"/>
  <c r="AE51" i="19"/>
  <c r="AC51" i="19"/>
  <c r="AA51" i="19"/>
  <c r="Y51" i="19"/>
  <c r="W51" i="19"/>
  <c r="U51" i="19"/>
  <c r="S51" i="19"/>
  <c r="Q51" i="19"/>
  <c r="O51" i="19"/>
  <c r="M51" i="19"/>
  <c r="K51" i="19"/>
  <c r="I51" i="19"/>
  <c r="G51" i="19"/>
  <c r="E51" i="19"/>
  <c r="AQ50" i="19"/>
  <c r="AO50" i="19"/>
  <c r="AM50" i="19"/>
  <c r="AK50" i="19"/>
  <c r="AI50" i="19"/>
  <c r="AG50" i="19"/>
  <c r="AE50" i="19"/>
  <c r="AC50" i="19"/>
  <c r="AA50" i="19"/>
  <c r="Y50" i="19"/>
  <c r="W50" i="19"/>
  <c r="U50" i="19"/>
  <c r="S50" i="19"/>
  <c r="Q50" i="19"/>
  <c r="O50" i="19"/>
  <c r="M50" i="19"/>
  <c r="K50" i="19"/>
  <c r="I50" i="19"/>
  <c r="G50" i="19"/>
  <c r="E50" i="19"/>
  <c r="AQ49" i="19"/>
  <c r="AO49" i="19"/>
  <c r="AM49" i="19"/>
  <c r="AK49" i="19"/>
  <c r="AI49" i="19"/>
  <c r="AG49" i="19"/>
  <c r="AE49" i="19"/>
  <c r="AC49" i="19"/>
  <c r="AA49" i="19"/>
  <c r="Y49" i="19"/>
  <c r="W49" i="19"/>
  <c r="U49" i="19"/>
  <c r="S49" i="19"/>
  <c r="Q49" i="19"/>
  <c r="O49" i="19"/>
  <c r="M49" i="19"/>
  <c r="K49" i="19"/>
  <c r="I49" i="19"/>
  <c r="G49" i="19"/>
  <c r="E49" i="19"/>
  <c r="AQ48" i="19"/>
  <c r="AO48" i="19"/>
  <c r="AM48" i="19"/>
  <c r="AK48" i="19"/>
  <c r="AI48" i="19"/>
  <c r="AG48" i="19"/>
  <c r="AE48" i="19"/>
  <c r="AC48" i="19"/>
  <c r="AA48" i="19"/>
  <c r="Y48" i="19"/>
  <c r="W48" i="19"/>
  <c r="U48" i="19"/>
  <c r="S48" i="19"/>
  <c r="Q48" i="19"/>
  <c r="O48" i="19"/>
  <c r="M48" i="19"/>
  <c r="K48" i="19"/>
  <c r="I48" i="19"/>
  <c r="G48" i="19"/>
  <c r="E48" i="19"/>
  <c r="AQ47" i="19"/>
  <c r="AO47" i="19"/>
  <c r="AM47" i="19"/>
  <c r="AK47" i="19"/>
  <c r="AI47" i="19"/>
  <c r="AG47" i="19"/>
  <c r="AE47" i="19"/>
  <c r="AC47" i="19"/>
  <c r="AA47" i="19"/>
  <c r="Y47" i="19"/>
  <c r="W47" i="19"/>
  <c r="U47" i="19"/>
  <c r="S47" i="19"/>
  <c r="Q47" i="19"/>
  <c r="O47" i="19"/>
  <c r="M47" i="19"/>
  <c r="K47" i="19"/>
  <c r="I47" i="19"/>
  <c r="G47" i="19"/>
  <c r="E47" i="19"/>
  <c r="AQ46" i="19"/>
  <c r="AO46" i="19"/>
  <c r="AM46" i="19"/>
  <c r="AK46" i="19"/>
  <c r="AI46" i="19"/>
  <c r="AG46" i="19"/>
  <c r="AE46" i="19"/>
  <c r="AC46" i="19"/>
  <c r="AA46" i="19"/>
  <c r="Y46" i="19"/>
  <c r="W46" i="19"/>
  <c r="U46" i="19"/>
  <c r="S46" i="19"/>
  <c r="Q46" i="19"/>
  <c r="O46" i="19"/>
  <c r="M46" i="19"/>
  <c r="K46" i="19"/>
  <c r="I46" i="19"/>
  <c r="G46" i="19"/>
  <c r="E46" i="19"/>
  <c r="AQ45" i="19"/>
  <c r="AO45" i="19"/>
  <c r="AM45" i="19"/>
  <c r="AK45" i="19"/>
  <c r="AI45" i="19"/>
  <c r="AG45" i="19"/>
  <c r="AE45" i="19"/>
  <c r="AC45" i="19"/>
  <c r="AA45" i="19"/>
  <c r="Y45" i="19"/>
  <c r="W45" i="19"/>
  <c r="U45" i="19"/>
  <c r="S45" i="19"/>
  <c r="Q45" i="19"/>
  <c r="O45" i="19"/>
  <c r="M45" i="19"/>
  <c r="K45" i="19"/>
  <c r="I45" i="19"/>
  <c r="G45" i="19"/>
  <c r="E45" i="19"/>
  <c r="AQ44" i="19"/>
  <c r="AO44" i="19"/>
  <c r="AM44" i="19"/>
  <c r="AK44" i="19"/>
  <c r="AI44" i="19"/>
  <c r="AG44" i="19"/>
  <c r="AE44" i="19"/>
  <c r="AC44" i="19"/>
  <c r="AA44" i="19"/>
  <c r="Y44" i="19"/>
  <c r="W44" i="19"/>
  <c r="U44" i="19"/>
  <c r="S44" i="19"/>
  <c r="Q44" i="19"/>
  <c r="O44" i="19"/>
  <c r="M44" i="19"/>
  <c r="K44" i="19"/>
  <c r="I44" i="19"/>
  <c r="G44" i="19"/>
  <c r="E44" i="19"/>
  <c r="AQ43" i="19"/>
  <c r="AO43" i="19"/>
  <c r="AM43" i="19"/>
  <c r="AK43" i="19"/>
  <c r="AI43" i="19"/>
  <c r="AG43" i="19"/>
  <c r="AE43" i="19"/>
  <c r="AC43" i="19"/>
  <c r="AA43" i="19"/>
  <c r="Y43" i="19"/>
  <c r="W43" i="19"/>
  <c r="U43" i="19"/>
  <c r="S43" i="19"/>
  <c r="Q43" i="19"/>
  <c r="O43" i="19"/>
  <c r="M43" i="19"/>
  <c r="K43" i="19"/>
  <c r="I43" i="19"/>
  <c r="G43" i="19"/>
  <c r="E43" i="19"/>
  <c r="AQ42" i="19"/>
  <c r="AO42" i="19"/>
  <c r="AM42" i="19"/>
  <c r="AK42" i="19"/>
  <c r="AI42" i="19"/>
  <c r="AG42" i="19"/>
  <c r="AE42" i="19"/>
  <c r="AC42" i="19"/>
  <c r="AA42" i="19"/>
  <c r="Y42" i="19"/>
  <c r="W42" i="19"/>
  <c r="U42" i="19"/>
  <c r="S42" i="19"/>
  <c r="Q42" i="19"/>
  <c r="O42" i="19"/>
  <c r="M42" i="19"/>
  <c r="K42" i="19"/>
  <c r="I42" i="19"/>
  <c r="G42" i="19"/>
  <c r="E42" i="19"/>
  <c r="AQ41" i="19"/>
  <c r="AO41" i="19"/>
  <c r="AM41" i="19"/>
  <c r="AK41" i="19"/>
  <c r="AI41" i="19"/>
  <c r="AG41" i="19"/>
  <c r="AE41" i="19"/>
  <c r="AC41" i="19"/>
  <c r="AA41" i="19"/>
  <c r="Y41" i="19"/>
  <c r="W41" i="19"/>
  <c r="U41" i="19"/>
  <c r="S41" i="19"/>
  <c r="Q41" i="19"/>
  <c r="O41" i="19"/>
  <c r="M41" i="19"/>
  <c r="K41" i="19"/>
  <c r="I41" i="19"/>
  <c r="G41" i="19"/>
  <c r="E41" i="19"/>
  <c r="AQ40" i="19"/>
  <c r="AO40" i="19"/>
  <c r="AM40" i="19"/>
  <c r="AK40" i="19"/>
  <c r="AI40" i="19"/>
  <c r="AG40" i="19"/>
  <c r="AE40" i="19"/>
  <c r="AC40" i="19"/>
  <c r="AA40" i="19"/>
  <c r="Y40" i="19"/>
  <c r="W40" i="19"/>
  <c r="U40" i="19"/>
  <c r="S40" i="19"/>
  <c r="Q40" i="19"/>
  <c r="O40" i="19"/>
  <c r="M40" i="19"/>
  <c r="K40" i="19"/>
  <c r="I40" i="19"/>
  <c r="G40" i="19"/>
  <c r="E40" i="19"/>
  <c r="AQ39" i="19"/>
  <c r="AO39" i="19"/>
  <c r="AM39" i="19"/>
  <c r="AK39" i="19"/>
  <c r="AI39" i="19"/>
  <c r="AG39" i="19"/>
  <c r="AE39" i="19"/>
  <c r="AC39" i="19"/>
  <c r="AA39" i="19"/>
  <c r="Y39" i="19"/>
  <c r="W39" i="19"/>
  <c r="U39" i="19"/>
  <c r="S39" i="19"/>
  <c r="Q39" i="19"/>
  <c r="O39" i="19"/>
  <c r="M39" i="19"/>
  <c r="K39" i="19"/>
  <c r="I39" i="19"/>
  <c r="G39" i="19"/>
  <c r="E39" i="19"/>
  <c r="AQ38" i="19"/>
  <c r="AO38" i="19"/>
  <c r="AM38" i="19"/>
  <c r="AK38" i="19"/>
  <c r="AI38" i="19"/>
  <c r="AG38" i="19"/>
  <c r="AE38" i="19"/>
  <c r="AC38" i="19"/>
  <c r="AA38" i="19"/>
  <c r="Y38" i="19"/>
  <c r="W38" i="19"/>
  <c r="U38" i="19"/>
  <c r="S38" i="19"/>
  <c r="Q38" i="19"/>
  <c r="O38" i="19"/>
  <c r="M38" i="19"/>
  <c r="K38" i="19"/>
  <c r="I38" i="19"/>
  <c r="G38" i="19"/>
  <c r="E38" i="19"/>
  <c r="AQ37" i="19"/>
  <c r="AO37" i="19"/>
  <c r="AM37" i="19"/>
  <c r="AK37" i="19"/>
  <c r="AI37" i="19"/>
  <c r="AG37" i="19"/>
  <c r="AE37" i="19"/>
  <c r="AC37" i="19"/>
  <c r="AA37" i="19"/>
  <c r="Y37" i="19"/>
  <c r="W37" i="19"/>
  <c r="U37" i="19"/>
  <c r="S37" i="19"/>
  <c r="Q37" i="19"/>
  <c r="O37" i="19"/>
  <c r="M37" i="19"/>
  <c r="K37" i="19"/>
  <c r="I37" i="19"/>
  <c r="G37" i="19"/>
  <c r="E37" i="19"/>
  <c r="AQ36" i="19"/>
  <c r="AO36" i="19"/>
  <c r="AM36" i="19"/>
  <c r="AK36" i="19"/>
  <c r="AI36" i="19"/>
  <c r="AG36" i="19"/>
  <c r="AE36" i="19"/>
  <c r="AC36" i="19"/>
  <c r="AA36" i="19"/>
  <c r="Y36" i="19"/>
  <c r="W36" i="19"/>
  <c r="U36" i="19"/>
  <c r="S36" i="19"/>
  <c r="Q36" i="19"/>
  <c r="O36" i="19"/>
  <c r="M36" i="19"/>
  <c r="K36" i="19"/>
  <c r="I36" i="19"/>
  <c r="G36" i="19"/>
  <c r="E36" i="19"/>
  <c r="AQ35" i="19"/>
  <c r="AO35" i="19"/>
  <c r="AM35" i="19"/>
  <c r="AK35" i="19"/>
  <c r="AI35" i="19"/>
  <c r="AG35" i="19"/>
  <c r="AE35" i="19"/>
  <c r="AC35" i="19"/>
  <c r="AA35" i="19"/>
  <c r="Y35" i="19"/>
  <c r="W35" i="19"/>
  <c r="U35" i="19"/>
  <c r="S35" i="19"/>
  <c r="Q35" i="19"/>
  <c r="O35" i="19"/>
  <c r="M35" i="19"/>
  <c r="K35" i="19"/>
  <c r="I35" i="19"/>
  <c r="G35" i="19"/>
  <c r="E35" i="19"/>
  <c r="AQ34" i="19"/>
  <c r="AO34" i="19"/>
  <c r="AM34" i="19"/>
  <c r="AK34" i="19"/>
  <c r="AI34" i="19"/>
  <c r="AG34" i="19"/>
  <c r="AE34" i="19"/>
  <c r="AC34" i="19"/>
  <c r="AA34" i="19"/>
  <c r="Y34" i="19"/>
  <c r="W34" i="19"/>
  <c r="U34" i="19"/>
  <c r="S34" i="19"/>
  <c r="Q34" i="19"/>
  <c r="O34" i="19"/>
  <c r="M34" i="19"/>
  <c r="K34" i="19"/>
  <c r="I34" i="19"/>
  <c r="G34" i="19"/>
  <c r="E34" i="19"/>
  <c r="AQ33" i="19"/>
  <c r="AO33" i="19"/>
  <c r="AM33" i="19"/>
  <c r="AK33" i="19"/>
  <c r="AI33" i="19"/>
  <c r="AG33" i="19"/>
  <c r="AE33" i="19"/>
  <c r="AC33" i="19"/>
  <c r="AA33" i="19"/>
  <c r="Y33" i="19"/>
  <c r="W33" i="19"/>
  <c r="U33" i="19"/>
  <c r="S33" i="19"/>
  <c r="Q33" i="19"/>
  <c r="O33" i="19"/>
  <c r="M33" i="19"/>
  <c r="K33" i="19"/>
  <c r="I33" i="19"/>
  <c r="G33" i="19"/>
  <c r="E33" i="19"/>
  <c r="AQ32" i="19"/>
  <c r="AO32" i="19"/>
  <c r="AM32" i="19"/>
  <c r="AK32" i="19"/>
  <c r="AI32" i="19"/>
  <c r="AG32" i="19"/>
  <c r="AE32" i="19"/>
  <c r="AC32" i="19"/>
  <c r="AA32" i="19"/>
  <c r="Y32" i="19"/>
  <c r="W32" i="19"/>
  <c r="U32" i="19"/>
  <c r="S32" i="19"/>
  <c r="Q32" i="19"/>
  <c r="O32" i="19"/>
  <c r="M32" i="19"/>
  <c r="K32" i="19"/>
  <c r="I32" i="19"/>
  <c r="G32" i="19"/>
  <c r="E32" i="19"/>
  <c r="AQ31" i="19"/>
  <c r="AO31" i="19"/>
  <c r="AM31" i="19"/>
  <c r="AK31" i="19"/>
  <c r="AI31" i="19"/>
  <c r="AG31" i="19"/>
  <c r="AE31" i="19"/>
  <c r="AC31" i="19"/>
  <c r="AA31" i="19"/>
  <c r="Y31" i="19"/>
  <c r="W31" i="19"/>
  <c r="U31" i="19"/>
  <c r="S31" i="19"/>
  <c r="Q31" i="19"/>
  <c r="O31" i="19"/>
  <c r="M31" i="19"/>
  <c r="K31" i="19"/>
  <c r="I31" i="19"/>
  <c r="G31" i="19"/>
  <c r="E31" i="19"/>
  <c r="AQ30" i="19"/>
  <c r="AO30" i="19"/>
  <c r="AM30" i="19"/>
  <c r="AK30" i="19"/>
  <c r="AI30" i="19"/>
  <c r="AG30" i="19"/>
  <c r="AE30" i="19"/>
  <c r="AC30" i="19"/>
  <c r="AA30" i="19"/>
  <c r="Y30" i="19"/>
  <c r="W30" i="19"/>
  <c r="U30" i="19"/>
  <c r="S30" i="19"/>
  <c r="Q30" i="19"/>
  <c r="O30" i="19"/>
  <c r="M30" i="19"/>
  <c r="K30" i="19"/>
  <c r="I30" i="19"/>
  <c r="G30" i="19"/>
  <c r="E30" i="19"/>
  <c r="AQ29" i="19"/>
  <c r="AO29" i="19"/>
  <c r="AM29" i="19"/>
  <c r="AK29" i="19"/>
  <c r="AI29" i="19"/>
  <c r="AG29" i="19"/>
  <c r="AE29" i="19"/>
  <c r="AC29" i="19"/>
  <c r="AA29" i="19"/>
  <c r="Y29" i="19"/>
  <c r="W29" i="19"/>
  <c r="U29" i="19"/>
  <c r="S29" i="19"/>
  <c r="Q29" i="19"/>
  <c r="O29" i="19"/>
  <c r="M29" i="19"/>
  <c r="K29" i="19"/>
  <c r="I29" i="19"/>
  <c r="G29" i="19"/>
  <c r="E29" i="19"/>
  <c r="AQ28" i="19"/>
  <c r="AO28" i="19"/>
  <c r="AM28" i="19"/>
  <c r="AK28" i="19"/>
  <c r="AI28" i="19"/>
  <c r="AG28" i="19"/>
  <c r="AE28" i="19"/>
  <c r="AC28" i="19"/>
  <c r="AA28" i="19"/>
  <c r="Y28" i="19"/>
  <c r="W28" i="19"/>
  <c r="U28" i="19"/>
  <c r="S28" i="19"/>
  <c r="Q28" i="19"/>
  <c r="O28" i="19"/>
  <c r="M28" i="19"/>
  <c r="K28" i="19"/>
  <c r="I28" i="19"/>
  <c r="G28" i="19"/>
  <c r="E28" i="19"/>
  <c r="AQ27" i="19"/>
  <c r="AO27" i="19"/>
  <c r="AM27" i="19"/>
  <c r="AK27" i="19"/>
  <c r="AI27" i="19"/>
  <c r="AG27" i="19"/>
  <c r="AE27" i="19"/>
  <c r="AC27" i="19"/>
  <c r="AA27" i="19"/>
  <c r="Y27" i="19"/>
  <c r="W27" i="19"/>
  <c r="U27" i="19"/>
  <c r="S27" i="19"/>
  <c r="Q27" i="19"/>
  <c r="O27" i="19"/>
  <c r="M27" i="19"/>
  <c r="K27" i="19"/>
  <c r="I27" i="19"/>
  <c r="G27" i="19"/>
  <c r="E27" i="19"/>
  <c r="AQ26" i="19"/>
  <c r="AO26" i="19"/>
  <c r="AM26" i="19"/>
  <c r="AK26" i="19"/>
  <c r="AI26" i="19"/>
  <c r="AG26" i="19"/>
  <c r="AE26" i="19"/>
  <c r="AC26" i="19"/>
  <c r="AA26" i="19"/>
  <c r="Y26" i="19"/>
  <c r="W26" i="19"/>
  <c r="U26" i="19"/>
  <c r="S26" i="19"/>
  <c r="Q26" i="19"/>
  <c r="O26" i="19"/>
  <c r="M26" i="19"/>
  <c r="K26" i="19"/>
  <c r="I26" i="19"/>
  <c r="G26" i="19"/>
  <c r="E26" i="19"/>
  <c r="AQ25" i="19"/>
  <c r="AO25" i="19"/>
  <c r="AM25" i="19"/>
  <c r="AK25" i="19"/>
  <c r="AI25" i="19"/>
  <c r="AG25" i="19"/>
  <c r="AE25" i="19"/>
  <c r="AC25" i="19"/>
  <c r="AA25" i="19"/>
  <c r="Y25" i="19"/>
  <c r="W25" i="19"/>
  <c r="U25" i="19"/>
  <c r="S25" i="19"/>
  <c r="Q25" i="19"/>
  <c r="O25" i="19"/>
  <c r="M25" i="19"/>
  <c r="K25" i="19"/>
  <c r="I25" i="19"/>
  <c r="G25" i="19"/>
  <c r="E25" i="19"/>
  <c r="AQ24" i="19"/>
  <c r="AO24" i="19"/>
  <c r="AM24" i="19"/>
  <c r="AK24" i="19"/>
  <c r="AI24" i="19"/>
  <c r="AG24" i="19"/>
  <c r="AE24" i="19"/>
  <c r="AC24" i="19"/>
  <c r="AA24" i="19"/>
  <c r="Y24" i="19"/>
  <c r="W24" i="19"/>
  <c r="U24" i="19"/>
  <c r="S24" i="19"/>
  <c r="Q24" i="19"/>
  <c r="O24" i="19"/>
  <c r="M24" i="19"/>
  <c r="K24" i="19"/>
  <c r="I24" i="19"/>
  <c r="G24" i="19"/>
  <c r="E24" i="19"/>
  <c r="AQ23" i="19"/>
  <c r="AO23" i="19"/>
  <c r="AM23" i="19"/>
  <c r="AK23" i="19"/>
  <c r="AI23" i="19"/>
  <c r="AG23" i="19"/>
  <c r="AE23" i="19"/>
  <c r="AC23" i="19"/>
  <c r="AA23" i="19"/>
  <c r="Y23" i="19"/>
  <c r="W23" i="19"/>
  <c r="U23" i="19"/>
  <c r="S23" i="19"/>
  <c r="Q23" i="19"/>
  <c r="O23" i="19"/>
  <c r="M23" i="19"/>
  <c r="K23" i="19"/>
  <c r="I23" i="19"/>
  <c r="G23" i="19"/>
  <c r="E23" i="19"/>
  <c r="AQ22" i="19"/>
  <c r="AO22" i="19"/>
  <c r="AM22" i="19"/>
  <c r="AK22" i="19"/>
  <c r="AI22" i="19"/>
  <c r="AG22" i="19"/>
  <c r="AE22" i="19"/>
  <c r="AC22" i="19"/>
  <c r="AA22" i="19"/>
  <c r="Y22" i="19"/>
  <c r="W22" i="19"/>
  <c r="U22" i="19"/>
  <c r="S22" i="19"/>
  <c r="Q22" i="19"/>
  <c r="O22" i="19"/>
  <c r="M22" i="19"/>
  <c r="K22" i="19"/>
  <c r="I22" i="19"/>
  <c r="G22" i="19"/>
  <c r="E22" i="19"/>
  <c r="AQ21" i="19"/>
  <c r="AO21" i="19"/>
  <c r="AM21" i="19"/>
  <c r="AK21" i="19"/>
  <c r="AI21" i="19"/>
  <c r="AG21" i="19"/>
  <c r="AE21" i="19"/>
  <c r="AC21" i="19"/>
  <c r="AA21" i="19"/>
  <c r="Y21" i="19"/>
  <c r="W21" i="19"/>
  <c r="U21" i="19"/>
  <c r="S21" i="19"/>
  <c r="Q21" i="19"/>
  <c r="O21" i="19"/>
  <c r="M21" i="19"/>
  <c r="K21" i="19"/>
  <c r="I21" i="19"/>
  <c r="G21" i="19"/>
  <c r="E21" i="19"/>
  <c r="AQ20" i="19"/>
  <c r="AO20" i="19"/>
  <c r="AM20" i="19"/>
  <c r="AK20" i="19"/>
  <c r="AI20" i="19"/>
  <c r="AG20" i="19"/>
  <c r="AE20" i="19"/>
  <c r="AC20" i="19"/>
  <c r="AA20" i="19"/>
  <c r="Y20" i="19"/>
  <c r="W20" i="19"/>
  <c r="U20" i="19"/>
  <c r="S20" i="19"/>
  <c r="Q20" i="19"/>
  <c r="O20" i="19"/>
  <c r="M20" i="19"/>
  <c r="K20" i="19"/>
  <c r="I20" i="19"/>
  <c r="G20" i="19"/>
  <c r="E20" i="19"/>
  <c r="AQ19" i="19"/>
  <c r="AO19" i="19"/>
  <c r="AM19" i="19"/>
  <c r="AK19" i="19"/>
  <c r="AI19" i="19"/>
  <c r="AG19" i="19"/>
  <c r="AE19" i="19"/>
  <c r="AC19" i="19"/>
  <c r="AA19" i="19"/>
  <c r="Y19" i="19"/>
  <c r="W19" i="19"/>
  <c r="U19" i="19"/>
  <c r="S19" i="19"/>
  <c r="Q19" i="19"/>
  <c r="O19" i="19"/>
  <c r="M19" i="19"/>
  <c r="K19" i="19"/>
  <c r="I19" i="19"/>
  <c r="G19" i="19"/>
  <c r="E19" i="19"/>
  <c r="AQ18" i="19"/>
  <c r="AO18" i="19"/>
  <c r="AM18" i="19"/>
  <c r="AK18" i="19"/>
  <c r="AI18" i="19"/>
  <c r="AG18" i="19"/>
  <c r="AE18" i="19"/>
  <c r="AC18" i="19"/>
  <c r="AA18" i="19"/>
  <c r="Y18" i="19"/>
  <c r="W18" i="19"/>
  <c r="U18" i="19"/>
  <c r="S18" i="19"/>
  <c r="Q18" i="19"/>
  <c r="O18" i="19"/>
  <c r="M18" i="19"/>
  <c r="K18" i="19"/>
  <c r="I18" i="19"/>
  <c r="G18" i="19"/>
  <c r="E18" i="19"/>
  <c r="AQ17" i="19"/>
  <c r="AO17" i="19"/>
  <c r="AM17" i="19"/>
  <c r="AK17" i="19"/>
  <c r="AI17" i="19"/>
  <c r="AG17" i="19"/>
  <c r="AE17" i="19"/>
  <c r="AC17" i="19"/>
  <c r="AA17" i="19"/>
  <c r="Y17" i="19"/>
  <c r="W17" i="19"/>
  <c r="U17" i="19"/>
  <c r="S17" i="19"/>
  <c r="Q17" i="19"/>
  <c r="O17" i="19"/>
  <c r="M17" i="19"/>
  <c r="K17" i="19"/>
  <c r="I17" i="19"/>
  <c r="G17" i="19"/>
  <c r="E17" i="19"/>
  <c r="AQ16" i="19"/>
  <c r="AO16" i="19"/>
  <c r="AM16" i="19"/>
  <c r="AM6" i="19" s="1"/>
  <c r="AK16" i="19"/>
  <c r="AI16" i="19"/>
  <c r="AI5" i="19" s="1"/>
  <c r="AG16" i="19"/>
  <c r="AE16" i="19"/>
  <c r="AE5" i="19" s="1"/>
  <c r="AC16" i="19"/>
  <c r="AA16" i="19"/>
  <c r="Y16" i="19"/>
  <c r="W16" i="19"/>
  <c r="U16" i="19"/>
  <c r="S16" i="19"/>
  <c r="Q16" i="19"/>
  <c r="O16" i="19"/>
  <c r="M16" i="19"/>
  <c r="K16" i="19"/>
  <c r="K6" i="19" s="1"/>
  <c r="I16" i="19"/>
  <c r="G16" i="19"/>
  <c r="E16" i="19" s="1"/>
  <c r="AQ15" i="19"/>
  <c r="AO15" i="19"/>
  <c r="AM15" i="19"/>
  <c r="AK15" i="19"/>
  <c r="AI15" i="19"/>
  <c r="AG15" i="19"/>
  <c r="AE15" i="19"/>
  <c r="AC15" i="19"/>
  <c r="AA15" i="19"/>
  <c r="Y15" i="19"/>
  <c r="W15" i="19"/>
  <c r="U15" i="19"/>
  <c r="S15" i="19"/>
  <c r="Q15" i="19"/>
  <c r="O15" i="19"/>
  <c r="M15" i="19"/>
  <c r="K15" i="19"/>
  <c r="I15" i="19"/>
  <c r="G15" i="19"/>
  <c r="E15" i="19"/>
  <c r="AQ14" i="19"/>
  <c r="AO14" i="19"/>
  <c r="AM14" i="19"/>
  <c r="AK14" i="19"/>
  <c r="AI14" i="19"/>
  <c r="AG14" i="19"/>
  <c r="AE14" i="19"/>
  <c r="AC14" i="19"/>
  <c r="AA14" i="19"/>
  <c r="Y14" i="19"/>
  <c r="W14" i="19"/>
  <c r="U14" i="19"/>
  <c r="S14" i="19"/>
  <c r="Q14" i="19"/>
  <c r="O14" i="19"/>
  <c r="M14" i="19"/>
  <c r="K14" i="19"/>
  <c r="I14" i="19"/>
  <c r="G14" i="19"/>
  <c r="E14" i="19"/>
  <c r="AQ13" i="19"/>
  <c r="AO13" i="19"/>
  <c r="AM13" i="19"/>
  <c r="AK13" i="19"/>
  <c r="AI13" i="19"/>
  <c r="AG13" i="19"/>
  <c r="AE13" i="19"/>
  <c r="AC13" i="19"/>
  <c r="AA13" i="19"/>
  <c r="Y13" i="19"/>
  <c r="W13" i="19"/>
  <c r="U13" i="19"/>
  <c r="S13" i="19"/>
  <c r="Q13" i="19"/>
  <c r="O13" i="19"/>
  <c r="M13" i="19"/>
  <c r="K13" i="19"/>
  <c r="I13" i="19"/>
  <c r="G13" i="19"/>
  <c r="E13" i="19"/>
  <c r="AQ12" i="19"/>
  <c r="AO12" i="19"/>
  <c r="AO1" i="19" s="1"/>
  <c r="AO3" i="19" s="1"/>
  <c r="AM12" i="19"/>
  <c r="AK12" i="19"/>
  <c r="AK1" i="19" s="1"/>
  <c r="AK3" i="19" s="1"/>
  <c r="AI12" i="19"/>
  <c r="AG12" i="19"/>
  <c r="AG6" i="19" s="1"/>
  <c r="AE12" i="19"/>
  <c r="AC12" i="19"/>
  <c r="AC6" i="19" s="1"/>
  <c r="AA12" i="19"/>
  <c r="Y12" i="19"/>
  <c r="Y5" i="19" s="1"/>
  <c r="W12" i="19"/>
  <c r="U12" i="19"/>
  <c r="U6" i="19" s="1"/>
  <c r="S12" i="19"/>
  <c r="Q12" i="19"/>
  <c r="Q1" i="19" s="1"/>
  <c r="Q3" i="19" s="1"/>
  <c r="O12" i="19"/>
  <c r="M12" i="19"/>
  <c r="M5" i="19" s="1"/>
  <c r="K12" i="19"/>
  <c r="I12" i="19"/>
  <c r="I5" i="19" s="1"/>
  <c r="G12" i="19"/>
  <c r="E12" i="19"/>
  <c r="AQ10" i="19"/>
  <c r="AO10" i="19"/>
  <c r="AM10" i="19"/>
  <c r="AK10" i="19"/>
  <c r="AI10" i="19"/>
  <c r="AG10" i="19"/>
  <c r="AE10" i="19"/>
  <c r="AC10" i="19"/>
  <c r="AA10" i="19"/>
  <c r="Y10" i="19"/>
  <c r="W10" i="19"/>
  <c r="U10" i="19"/>
  <c r="S10" i="19"/>
  <c r="Q10" i="19"/>
  <c r="O10" i="19"/>
  <c r="M10" i="19"/>
  <c r="K10" i="19"/>
  <c r="I10" i="19"/>
  <c r="G10" i="19"/>
  <c r="E10" i="19"/>
  <c r="AI6" i="19"/>
  <c r="AE6" i="19"/>
  <c r="Y6" i="19"/>
  <c r="M6" i="19"/>
  <c r="I6" i="19"/>
  <c r="AM5" i="19"/>
  <c r="AG5" i="19"/>
  <c r="AC5" i="19"/>
  <c r="U5" i="19"/>
  <c r="K5" i="19"/>
  <c r="G5" i="19"/>
  <c r="AI4" i="19"/>
  <c r="AE4" i="19"/>
  <c r="Y4" i="19"/>
  <c r="M4" i="19"/>
  <c r="I4" i="19"/>
  <c r="AM3" i="19"/>
  <c r="AG3" i="19"/>
  <c r="AC3" i="19"/>
  <c r="U3" i="19"/>
  <c r="K3" i="19"/>
  <c r="G3" i="19"/>
  <c r="AI2" i="19"/>
  <c r="AE2" i="19"/>
  <c r="Y2" i="19"/>
  <c r="M2" i="19"/>
  <c r="I2" i="19"/>
  <c r="AQ1" i="19"/>
  <c r="AQ3" i="19" s="1"/>
  <c r="AM1" i="19"/>
  <c r="AI1" i="19"/>
  <c r="AE1" i="19"/>
  <c r="AA1" i="19"/>
  <c r="AA3" i="19" s="1"/>
  <c r="W1" i="19"/>
  <c r="W3" i="19" s="1"/>
  <c r="S1" i="19"/>
  <c r="S3" i="19" s="1"/>
  <c r="O1" i="19"/>
  <c r="O3" i="19" s="1"/>
  <c r="K1" i="19"/>
  <c r="G1" i="19"/>
  <c r="H43" i="18"/>
  <c r="H42" i="18"/>
  <c r="H41" i="18"/>
  <c r="H39" i="18"/>
  <c r="H37" i="18"/>
  <c r="H44" i="18" s="1"/>
  <c r="H45" i="18" s="1"/>
  <c r="J5" i="18" s="1"/>
  <c r="H32" i="18"/>
  <c r="I30" i="18"/>
  <c r="I32" i="18" s="1"/>
  <c r="C29" i="18"/>
  <c r="E25" i="18"/>
  <c r="E24" i="18"/>
  <c r="E23" i="18"/>
  <c r="E22" i="18"/>
  <c r="H21" i="18"/>
  <c r="G21" i="18"/>
  <c r="N20" i="18"/>
  <c r="H20" i="18"/>
  <c r="N19" i="18"/>
  <c r="C19" i="18"/>
  <c r="C18" i="18"/>
  <c r="B18" i="18"/>
  <c r="H16" i="18"/>
  <c r="J16" i="18" s="1"/>
  <c r="D16" i="18"/>
  <c r="C16" i="18"/>
  <c r="E16" i="18" s="1"/>
  <c r="D15" i="18"/>
  <c r="C15" i="18"/>
  <c r="E15" i="18" s="1"/>
  <c r="D14" i="18"/>
  <c r="C14" i="18"/>
  <c r="E14" i="18" s="1"/>
  <c r="H13" i="18"/>
  <c r="D13" i="18"/>
  <c r="C13" i="18"/>
  <c r="E13" i="18" s="1"/>
  <c r="E12" i="18"/>
  <c r="D11" i="18"/>
  <c r="D17" i="18" s="1"/>
  <c r="C11" i="18"/>
  <c r="E11" i="18" s="1"/>
  <c r="I10" i="18"/>
  <c r="H10" i="18"/>
  <c r="J10" i="18" s="1"/>
  <c r="E10" i="18"/>
  <c r="I9" i="18"/>
  <c r="E9" i="18"/>
  <c r="I8" i="18"/>
  <c r="H8" i="18"/>
  <c r="J8" i="18" s="1"/>
  <c r="G8" i="18"/>
  <c r="E8" i="18"/>
  <c r="D8" i="18"/>
  <c r="B8" i="18"/>
  <c r="I7" i="18"/>
  <c r="I11" i="18" s="1"/>
  <c r="H7" i="18"/>
  <c r="J7" i="18" s="1"/>
  <c r="G7" i="18"/>
  <c r="I1" i="19" l="1"/>
  <c r="M1" i="19"/>
  <c r="U1" i="19"/>
  <c r="Y1" i="19"/>
  <c r="AC1" i="19"/>
  <c r="AG1" i="19"/>
  <c r="G2" i="19"/>
  <c r="K2" i="19"/>
  <c r="U2" i="19"/>
  <c r="AC2" i="19"/>
  <c r="AG2" i="19"/>
  <c r="AM2" i="19"/>
  <c r="I3" i="19"/>
  <c r="M3" i="19"/>
  <c r="Y3" i="19"/>
  <c r="AE3" i="19"/>
  <c r="AI3" i="19"/>
  <c r="G4" i="19"/>
  <c r="K4" i="19"/>
  <c r="U4" i="19"/>
  <c r="AC4" i="19"/>
  <c r="AG4" i="19"/>
  <c r="AM4" i="19"/>
  <c r="G6" i="19"/>
  <c r="J11" i="18"/>
  <c r="E17" i="18"/>
  <c r="E1" i="19"/>
  <c r="E3" i="19" s="1"/>
  <c r="O2" i="19"/>
  <c r="S2" i="19"/>
  <c r="W2" i="19"/>
  <c r="AA2" i="19"/>
  <c r="AQ2" i="19"/>
  <c r="Q2" i="19"/>
  <c r="AK2" i="19"/>
  <c r="AO2" i="19"/>
  <c r="E2" i="19" l="1"/>
  <c r="E6" i="19" s="1"/>
  <c r="AA6" i="19"/>
  <c r="AA5" i="19"/>
  <c r="AA4" i="19"/>
  <c r="AO6" i="19"/>
  <c r="AO5" i="19"/>
  <c r="AO4" i="19"/>
  <c r="Q6" i="19"/>
  <c r="Q5" i="19"/>
  <c r="Q4" i="19"/>
  <c r="AQ6" i="19"/>
  <c r="AQ5" i="19"/>
  <c r="AQ4" i="19"/>
  <c r="W6" i="19"/>
  <c r="W5" i="19"/>
  <c r="W4" i="19"/>
  <c r="O6" i="19"/>
  <c r="O5" i="19"/>
  <c r="O4" i="19"/>
  <c r="E19" i="18"/>
  <c r="E18" i="18"/>
  <c r="E20" i="18" s="1"/>
  <c r="E28" i="18" s="1"/>
  <c r="AK6" i="19"/>
  <c r="AK5" i="19"/>
  <c r="AK4" i="19"/>
  <c r="S6" i="19"/>
  <c r="S5" i="19"/>
  <c r="S4" i="19"/>
  <c r="E4" i="19"/>
  <c r="J14" i="18"/>
  <c r="J19" i="18" s="1"/>
  <c r="J13" i="18"/>
  <c r="E5" i="19" l="1"/>
  <c r="E29" i="18"/>
  <c r="E30" i="18" s="1"/>
  <c r="J20" i="18"/>
  <c r="J21" i="18" s="1"/>
  <c r="E31" i="18" l="1"/>
  <c r="J22" i="18"/>
  <c r="J23" i="18" s="1"/>
  <c r="E33" i="18" l="1"/>
  <c r="E32" i="18"/>
  <c r="CE300" i="17" l="1"/>
  <c r="CC300" i="17"/>
  <c r="CA300" i="17"/>
  <c r="BY300" i="17"/>
  <c r="BW300" i="17"/>
  <c r="BU300" i="17"/>
  <c r="BS300" i="17"/>
  <c r="BQ300" i="17"/>
  <c r="BO300" i="17"/>
  <c r="BM300" i="17"/>
  <c r="BK300" i="17"/>
  <c r="BI300" i="17"/>
  <c r="BG300" i="17"/>
  <c r="BE300" i="17"/>
  <c r="BC300" i="17"/>
  <c r="BA300" i="17"/>
  <c r="AY300" i="17"/>
  <c r="AW300" i="17"/>
  <c r="AU300" i="17"/>
  <c r="AS300" i="17"/>
  <c r="AQ300" i="17"/>
  <c r="AO300" i="17"/>
  <c r="AM300" i="17"/>
  <c r="AK300" i="17"/>
  <c r="AI300" i="17"/>
  <c r="AG300" i="17"/>
  <c r="AE300" i="17"/>
  <c r="AC300" i="17"/>
  <c r="AA300" i="17"/>
  <c r="Y300" i="17"/>
  <c r="W300" i="17"/>
  <c r="U300" i="17"/>
  <c r="S300" i="17"/>
  <c r="Q300" i="17"/>
  <c r="O300" i="17"/>
  <c r="M300" i="17"/>
  <c r="K300" i="17"/>
  <c r="I300" i="17"/>
  <c r="G300" i="17"/>
  <c r="E300" i="17"/>
  <c r="CE299" i="17"/>
  <c r="CC299" i="17"/>
  <c r="CA299" i="17"/>
  <c r="BY299" i="17"/>
  <c r="BW299" i="17"/>
  <c r="BU299" i="17"/>
  <c r="BS299" i="17"/>
  <c r="BQ299" i="17"/>
  <c r="BO299" i="17"/>
  <c r="BM299" i="17"/>
  <c r="BK299" i="17"/>
  <c r="BI299" i="17"/>
  <c r="BG299" i="17"/>
  <c r="BE299" i="17"/>
  <c r="BC299" i="17"/>
  <c r="BA299" i="17"/>
  <c r="AY299" i="17"/>
  <c r="AW299" i="17"/>
  <c r="AU299" i="17"/>
  <c r="AS299" i="17"/>
  <c r="AQ299" i="17"/>
  <c r="AO299" i="17"/>
  <c r="AM299" i="17"/>
  <c r="AK299" i="17"/>
  <c r="AI299" i="17"/>
  <c r="AG299" i="17"/>
  <c r="AE299" i="17"/>
  <c r="AC299" i="17"/>
  <c r="AA299" i="17"/>
  <c r="Y299" i="17"/>
  <c r="W299" i="17"/>
  <c r="U299" i="17"/>
  <c r="S299" i="17"/>
  <c r="Q299" i="17"/>
  <c r="O299" i="17"/>
  <c r="M299" i="17"/>
  <c r="K299" i="17"/>
  <c r="I299" i="17"/>
  <c r="G299" i="17"/>
  <c r="E299" i="17"/>
  <c r="CE298" i="17"/>
  <c r="CC298" i="17"/>
  <c r="CA298" i="17"/>
  <c r="BY298" i="17"/>
  <c r="BW298" i="17"/>
  <c r="BU298" i="17"/>
  <c r="BS298" i="17"/>
  <c r="BQ298" i="17"/>
  <c r="BO298" i="17"/>
  <c r="BM298" i="17"/>
  <c r="BK298" i="17"/>
  <c r="BI298" i="17"/>
  <c r="BG298" i="17"/>
  <c r="BE298" i="17"/>
  <c r="BC298" i="17"/>
  <c r="BA298" i="17"/>
  <c r="AY298" i="17"/>
  <c r="AW298" i="17"/>
  <c r="AU298" i="17"/>
  <c r="AS298" i="17"/>
  <c r="AQ298" i="17"/>
  <c r="AO298" i="17"/>
  <c r="AM298" i="17"/>
  <c r="AK298" i="17"/>
  <c r="AI298" i="17"/>
  <c r="AG298" i="17"/>
  <c r="AE298" i="17"/>
  <c r="AC298" i="17"/>
  <c r="AA298" i="17"/>
  <c r="Y298" i="17"/>
  <c r="W298" i="17"/>
  <c r="U298" i="17"/>
  <c r="S298" i="17"/>
  <c r="Q298" i="17"/>
  <c r="O298" i="17"/>
  <c r="M298" i="17"/>
  <c r="K298" i="17"/>
  <c r="I298" i="17"/>
  <c r="G298" i="17"/>
  <c r="E298" i="17"/>
  <c r="CE297" i="17"/>
  <c r="CC297" i="17"/>
  <c r="CA297" i="17"/>
  <c r="BY297" i="17"/>
  <c r="BW297" i="17"/>
  <c r="BU297" i="17"/>
  <c r="BS297" i="17"/>
  <c r="BQ297" i="17"/>
  <c r="BO297" i="17"/>
  <c r="BM297" i="17"/>
  <c r="BK297" i="17"/>
  <c r="BI297" i="17"/>
  <c r="BG297" i="17"/>
  <c r="BE297" i="17"/>
  <c r="BC297" i="17"/>
  <c r="BA297" i="17"/>
  <c r="AY297" i="17"/>
  <c r="AW297" i="17"/>
  <c r="AU297" i="17"/>
  <c r="AS297" i="17"/>
  <c r="AQ297" i="17"/>
  <c r="AO297" i="17"/>
  <c r="AM297" i="17"/>
  <c r="AK297" i="17"/>
  <c r="AI297" i="17"/>
  <c r="AG297" i="17"/>
  <c r="AE297" i="17"/>
  <c r="AC297" i="17"/>
  <c r="AA297" i="17"/>
  <c r="Y297" i="17"/>
  <c r="W297" i="17"/>
  <c r="U297" i="17"/>
  <c r="S297" i="17"/>
  <c r="Q297" i="17"/>
  <c r="O297" i="17"/>
  <c r="M297" i="17"/>
  <c r="K297" i="17"/>
  <c r="I297" i="17"/>
  <c r="G297" i="17"/>
  <c r="E297" i="17"/>
  <c r="CE296" i="17"/>
  <c r="CC296" i="17"/>
  <c r="CA296" i="17"/>
  <c r="BY296" i="17"/>
  <c r="BW296" i="17"/>
  <c r="BU296" i="17"/>
  <c r="BS296" i="17"/>
  <c r="BQ296" i="17"/>
  <c r="BO296" i="17"/>
  <c r="BM296" i="17"/>
  <c r="BK296" i="17"/>
  <c r="BI296" i="17"/>
  <c r="BG296" i="17"/>
  <c r="BE296" i="17"/>
  <c r="BC296" i="17"/>
  <c r="BA296" i="17"/>
  <c r="AY296" i="17"/>
  <c r="AW296" i="17"/>
  <c r="AU296" i="17"/>
  <c r="AS296" i="17"/>
  <c r="AQ296" i="17"/>
  <c r="AO296" i="17"/>
  <c r="AM296" i="17"/>
  <c r="AK296" i="17"/>
  <c r="AI296" i="17"/>
  <c r="AG296" i="17"/>
  <c r="AE296" i="17"/>
  <c r="AC296" i="17"/>
  <c r="AA296" i="17"/>
  <c r="Y296" i="17"/>
  <c r="W296" i="17"/>
  <c r="U296" i="17"/>
  <c r="S296" i="17"/>
  <c r="Q296" i="17"/>
  <c r="O296" i="17"/>
  <c r="M296" i="17"/>
  <c r="K296" i="17"/>
  <c r="I296" i="17"/>
  <c r="G296" i="17"/>
  <c r="E296" i="17"/>
  <c r="CE295" i="17"/>
  <c r="CC295" i="17"/>
  <c r="CA295" i="17"/>
  <c r="BY295" i="17"/>
  <c r="BW295" i="17"/>
  <c r="BU295" i="17"/>
  <c r="BS295" i="17"/>
  <c r="BQ295" i="17"/>
  <c r="BO295" i="17"/>
  <c r="BM295" i="17"/>
  <c r="BK295" i="17"/>
  <c r="BI295" i="17"/>
  <c r="BG295" i="17"/>
  <c r="BE295" i="17"/>
  <c r="BC295" i="17"/>
  <c r="BA295" i="17"/>
  <c r="AY295" i="17"/>
  <c r="AW295" i="17"/>
  <c r="AU295" i="17"/>
  <c r="AS295" i="17"/>
  <c r="AQ295" i="17"/>
  <c r="AO295" i="17"/>
  <c r="AM295" i="17"/>
  <c r="AK295" i="17"/>
  <c r="AI295" i="17"/>
  <c r="AG295" i="17"/>
  <c r="AE295" i="17"/>
  <c r="AC295" i="17"/>
  <c r="AA295" i="17"/>
  <c r="Y295" i="17"/>
  <c r="W295" i="17"/>
  <c r="U295" i="17"/>
  <c r="S295" i="17"/>
  <c r="Q295" i="17"/>
  <c r="O295" i="17"/>
  <c r="M295" i="17"/>
  <c r="K295" i="17"/>
  <c r="I295" i="17"/>
  <c r="G295" i="17"/>
  <c r="E295" i="17"/>
  <c r="CE294" i="17"/>
  <c r="CC294" i="17"/>
  <c r="CA294" i="17"/>
  <c r="BY294" i="17"/>
  <c r="BW294" i="17"/>
  <c r="BU294" i="17"/>
  <c r="BS294" i="17"/>
  <c r="BQ294" i="17"/>
  <c r="BO294" i="17"/>
  <c r="BM294" i="17"/>
  <c r="BK294" i="17"/>
  <c r="BI294" i="17"/>
  <c r="BG294" i="17"/>
  <c r="BE294" i="17"/>
  <c r="BC294" i="17"/>
  <c r="BA294" i="17"/>
  <c r="AY294" i="17"/>
  <c r="AW294" i="17"/>
  <c r="AU294" i="17"/>
  <c r="AS294" i="17"/>
  <c r="AQ294" i="17"/>
  <c r="AO294" i="17"/>
  <c r="AM294" i="17"/>
  <c r="AK294" i="17"/>
  <c r="AI294" i="17"/>
  <c r="AG294" i="17"/>
  <c r="AE294" i="17"/>
  <c r="AC294" i="17"/>
  <c r="AA294" i="17"/>
  <c r="Y294" i="17"/>
  <c r="W294" i="17"/>
  <c r="U294" i="17"/>
  <c r="S294" i="17"/>
  <c r="Q294" i="17"/>
  <c r="O294" i="17"/>
  <c r="M294" i="17"/>
  <c r="K294" i="17"/>
  <c r="I294" i="17"/>
  <c r="G294" i="17"/>
  <c r="E294" i="17"/>
  <c r="CE293" i="17"/>
  <c r="CC293" i="17"/>
  <c r="CA293" i="17"/>
  <c r="BY293" i="17"/>
  <c r="BW293" i="17"/>
  <c r="BU293" i="17"/>
  <c r="BS293" i="17"/>
  <c r="BQ293" i="17"/>
  <c r="BO293" i="17"/>
  <c r="BM293" i="17"/>
  <c r="BK293" i="17"/>
  <c r="BI293" i="17"/>
  <c r="BG293" i="17"/>
  <c r="BE293" i="17"/>
  <c r="BC293" i="17"/>
  <c r="BA293" i="17"/>
  <c r="AY293" i="17"/>
  <c r="AW293" i="17"/>
  <c r="AU293" i="17"/>
  <c r="AS293" i="17"/>
  <c r="AQ293" i="17"/>
  <c r="AO293" i="17"/>
  <c r="AM293" i="17"/>
  <c r="AK293" i="17"/>
  <c r="AI293" i="17"/>
  <c r="AG293" i="17"/>
  <c r="AE293" i="17"/>
  <c r="AC293" i="17"/>
  <c r="AA293" i="17"/>
  <c r="Y293" i="17"/>
  <c r="W293" i="17"/>
  <c r="U293" i="17"/>
  <c r="S293" i="17"/>
  <c r="Q293" i="17"/>
  <c r="O293" i="17"/>
  <c r="M293" i="17"/>
  <c r="K293" i="17"/>
  <c r="I293" i="17"/>
  <c r="G293" i="17"/>
  <c r="E293" i="17"/>
  <c r="CE292" i="17"/>
  <c r="CC292" i="17"/>
  <c r="CA292" i="17"/>
  <c r="BY292" i="17"/>
  <c r="BW292" i="17"/>
  <c r="BU292" i="17"/>
  <c r="BS292" i="17"/>
  <c r="BQ292" i="17"/>
  <c r="BO292" i="17"/>
  <c r="BM292" i="17"/>
  <c r="BK292" i="17"/>
  <c r="BI292" i="17"/>
  <c r="BG292" i="17"/>
  <c r="BE292" i="17"/>
  <c r="BC292" i="17"/>
  <c r="BA292" i="17"/>
  <c r="AY292" i="17"/>
  <c r="AW292" i="17"/>
  <c r="AU292" i="17"/>
  <c r="AS292" i="17"/>
  <c r="AQ292" i="17"/>
  <c r="AO292" i="17"/>
  <c r="AM292" i="17"/>
  <c r="AK292" i="17"/>
  <c r="AI292" i="17"/>
  <c r="AG292" i="17"/>
  <c r="AE292" i="17"/>
  <c r="AC292" i="17"/>
  <c r="AA292" i="17"/>
  <c r="Y292" i="17"/>
  <c r="W292" i="17"/>
  <c r="U292" i="17"/>
  <c r="S292" i="17"/>
  <c r="Q292" i="17"/>
  <c r="O292" i="17"/>
  <c r="M292" i="17"/>
  <c r="K292" i="17"/>
  <c r="I292" i="17"/>
  <c r="G292" i="17"/>
  <c r="E292" i="17"/>
  <c r="CE291" i="17"/>
  <c r="CC291" i="17"/>
  <c r="CA291" i="17"/>
  <c r="BY291" i="17"/>
  <c r="BW291" i="17"/>
  <c r="BU291" i="17"/>
  <c r="BS291" i="17"/>
  <c r="BQ291" i="17"/>
  <c r="BO291" i="17"/>
  <c r="BM291" i="17"/>
  <c r="BK291" i="17"/>
  <c r="BI291" i="17"/>
  <c r="BG291" i="17"/>
  <c r="BE291" i="17"/>
  <c r="BC291" i="17"/>
  <c r="BA291" i="17"/>
  <c r="AY291" i="17"/>
  <c r="AW291" i="17"/>
  <c r="AU291" i="17"/>
  <c r="AS291" i="17"/>
  <c r="AQ291" i="17"/>
  <c r="AO291" i="17"/>
  <c r="AM291" i="17"/>
  <c r="AK291" i="17"/>
  <c r="AI291" i="17"/>
  <c r="AG291" i="17"/>
  <c r="AE291" i="17"/>
  <c r="AC291" i="17"/>
  <c r="AA291" i="17"/>
  <c r="Y291" i="17"/>
  <c r="W291" i="17"/>
  <c r="U291" i="17"/>
  <c r="S291" i="17"/>
  <c r="Q291" i="17"/>
  <c r="O291" i="17"/>
  <c r="M291" i="17"/>
  <c r="K291" i="17"/>
  <c r="I291" i="17"/>
  <c r="G291" i="17"/>
  <c r="E291" i="17"/>
  <c r="CE290" i="17"/>
  <c r="CC290" i="17"/>
  <c r="CA290" i="17"/>
  <c r="BY290" i="17"/>
  <c r="BW290" i="17"/>
  <c r="BU290" i="17"/>
  <c r="BS290" i="17"/>
  <c r="BQ290" i="17"/>
  <c r="BO290" i="17"/>
  <c r="BM290" i="17"/>
  <c r="BK290" i="17"/>
  <c r="BI290" i="17"/>
  <c r="BG290" i="17"/>
  <c r="BE290" i="17"/>
  <c r="BC290" i="17"/>
  <c r="BA290" i="17"/>
  <c r="AY290" i="17"/>
  <c r="AW290" i="17"/>
  <c r="AU290" i="17"/>
  <c r="AS290" i="17"/>
  <c r="AQ290" i="17"/>
  <c r="AO290" i="17"/>
  <c r="AM290" i="17"/>
  <c r="AK290" i="17"/>
  <c r="AI290" i="17"/>
  <c r="AG290" i="17"/>
  <c r="AE290" i="17"/>
  <c r="AC290" i="17"/>
  <c r="AA290" i="17"/>
  <c r="Y290" i="17"/>
  <c r="W290" i="17"/>
  <c r="U290" i="17"/>
  <c r="S290" i="17"/>
  <c r="Q290" i="17"/>
  <c r="O290" i="17"/>
  <c r="M290" i="17"/>
  <c r="K290" i="17"/>
  <c r="I290" i="17"/>
  <c r="G290" i="17"/>
  <c r="E290" i="17"/>
  <c r="CE289" i="17"/>
  <c r="CC289" i="17"/>
  <c r="CA289" i="17"/>
  <c r="BY289" i="17"/>
  <c r="BW289" i="17"/>
  <c r="BU289" i="17"/>
  <c r="BS289" i="17"/>
  <c r="BQ289" i="17"/>
  <c r="BO289" i="17"/>
  <c r="BM289" i="17"/>
  <c r="BK289" i="17"/>
  <c r="BI289" i="17"/>
  <c r="BG289" i="17"/>
  <c r="BE289" i="17"/>
  <c r="BC289" i="17"/>
  <c r="BA289" i="17"/>
  <c r="AY289" i="17"/>
  <c r="AW289" i="17"/>
  <c r="AU289" i="17"/>
  <c r="AS289" i="17"/>
  <c r="AQ289" i="17"/>
  <c r="AO289" i="17"/>
  <c r="AM289" i="17"/>
  <c r="AK289" i="17"/>
  <c r="AI289" i="17"/>
  <c r="AG289" i="17"/>
  <c r="AE289" i="17"/>
  <c r="AC289" i="17"/>
  <c r="AA289" i="17"/>
  <c r="Y289" i="17"/>
  <c r="W289" i="17"/>
  <c r="U289" i="17"/>
  <c r="S289" i="17"/>
  <c r="Q289" i="17"/>
  <c r="O289" i="17"/>
  <c r="M289" i="17"/>
  <c r="K289" i="17"/>
  <c r="I289" i="17"/>
  <c r="G289" i="17"/>
  <c r="E289" i="17"/>
  <c r="CE288" i="17"/>
  <c r="CC288" i="17"/>
  <c r="CA288" i="17"/>
  <c r="BY288" i="17"/>
  <c r="BW288" i="17"/>
  <c r="BU288" i="17"/>
  <c r="BS288" i="17"/>
  <c r="BQ288" i="17"/>
  <c r="BO288" i="17"/>
  <c r="BM288" i="17"/>
  <c r="BK288" i="17"/>
  <c r="BI288" i="17"/>
  <c r="BG288" i="17"/>
  <c r="BE288" i="17"/>
  <c r="BC288" i="17"/>
  <c r="BA288" i="17"/>
  <c r="AY288" i="17"/>
  <c r="AW288" i="17"/>
  <c r="AU288" i="17"/>
  <c r="AS288" i="17"/>
  <c r="AQ288" i="17"/>
  <c r="AO288" i="17"/>
  <c r="AM288" i="17"/>
  <c r="AK288" i="17"/>
  <c r="AI288" i="17"/>
  <c r="AG288" i="17"/>
  <c r="AE288" i="17"/>
  <c r="AC288" i="17"/>
  <c r="AA288" i="17"/>
  <c r="Y288" i="17"/>
  <c r="W288" i="17"/>
  <c r="U288" i="17"/>
  <c r="S288" i="17"/>
  <c r="Q288" i="17"/>
  <c r="O288" i="17"/>
  <c r="M288" i="17"/>
  <c r="K288" i="17"/>
  <c r="I288" i="17"/>
  <c r="G288" i="17"/>
  <c r="E288" i="17"/>
  <c r="CE287" i="17"/>
  <c r="CC287" i="17"/>
  <c r="CA287" i="17"/>
  <c r="BY287" i="17"/>
  <c r="BW287" i="17"/>
  <c r="BU287" i="17"/>
  <c r="BS287" i="17"/>
  <c r="BQ287" i="17"/>
  <c r="BO287" i="17"/>
  <c r="BM287" i="17"/>
  <c r="BK287" i="17"/>
  <c r="BI287" i="17"/>
  <c r="BG287" i="17"/>
  <c r="BE287" i="17"/>
  <c r="BC287" i="17"/>
  <c r="BA287" i="17"/>
  <c r="AY287" i="17"/>
  <c r="AW287" i="17"/>
  <c r="AU287" i="17"/>
  <c r="AS287" i="17"/>
  <c r="AQ287" i="17"/>
  <c r="AO287" i="17"/>
  <c r="AM287" i="17"/>
  <c r="AK287" i="17"/>
  <c r="AI287" i="17"/>
  <c r="AG287" i="17"/>
  <c r="AE287" i="17"/>
  <c r="AC287" i="17"/>
  <c r="AA287" i="17"/>
  <c r="Y287" i="17"/>
  <c r="W287" i="17"/>
  <c r="U287" i="17"/>
  <c r="S287" i="17"/>
  <c r="Q287" i="17"/>
  <c r="O287" i="17"/>
  <c r="M287" i="17"/>
  <c r="K287" i="17"/>
  <c r="I287" i="17"/>
  <c r="G287" i="17"/>
  <c r="E287" i="17"/>
  <c r="CE286" i="17"/>
  <c r="CC286" i="17"/>
  <c r="CA286" i="17"/>
  <c r="BY286" i="17"/>
  <c r="BW286" i="17"/>
  <c r="BU286" i="17"/>
  <c r="BS286" i="17"/>
  <c r="BQ286" i="17"/>
  <c r="BO286" i="17"/>
  <c r="BM286" i="17"/>
  <c r="BK286" i="17"/>
  <c r="BI286" i="17"/>
  <c r="BG286" i="17"/>
  <c r="BE286" i="17"/>
  <c r="BC286" i="17"/>
  <c r="BA286" i="17"/>
  <c r="AY286" i="17"/>
  <c r="AW286" i="17"/>
  <c r="AU286" i="17"/>
  <c r="AS286" i="17"/>
  <c r="AQ286" i="17"/>
  <c r="AO286" i="17"/>
  <c r="AM286" i="17"/>
  <c r="AK286" i="17"/>
  <c r="AI286" i="17"/>
  <c r="AG286" i="17"/>
  <c r="AE286" i="17"/>
  <c r="AC286" i="17"/>
  <c r="AA286" i="17"/>
  <c r="Y286" i="17"/>
  <c r="W286" i="17"/>
  <c r="U286" i="17"/>
  <c r="S286" i="17"/>
  <c r="Q286" i="17"/>
  <c r="O286" i="17"/>
  <c r="M286" i="17"/>
  <c r="K286" i="17"/>
  <c r="I286" i="17"/>
  <c r="G286" i="17"/>
  <c r="E286" i="17"/>
  <c r="CE285" i="17"/>
  <c r="CC285" i="17"/>
  <c r="CA285" i="17"/>
  <c r="BY285" i="17"/>
  <c r="BW285" i="17"/>
  <c r="BU285" i="17"/>
  <c r="BS285" i="17"/>
  <c r="BQ285" i="17"/>
  <c r="BO285" i="17"/>
  <c r="BM285" i="17"/>
  <c r="BK285" i="17"/>
  <c r="BI285" i="17"/>
  <c r="BG285" i="17"/>
  <c r="BE285" i="17"/>
  <c r="BC285" i="17"/>
  <c r="BA285" i="17"/>
  <c r="AY285" i="17"/>
  <c r="AW285" i="17"/>
  <c r="AU285" i="17"/>
  <c r="AS285" i="17"/>
  <c r="AQ285" i="17"/>
  <c r="AO285" i="17"/>
  <c r="AM285" i="17"/>
  <c r="AK285" i="17"/>
  <c r="AI285" i="17"/>
  <c r="AG285" i="17"/>
  <c r="AE285" i="17"/>
  <c r="AC285" i="17"/>
  <c r="AA285" i="17"/>
  <c r="Y285" i="17"/>
  <c r="W285" i="17"/>
  <c r="U285" i="17"/>
  <c r="S285" i="17"/>
  <c r="Q285" i="17"/>
  <c r="O285" i="17"/>
  <c r="M285" i="17"/>
  <c r="K285" i="17"/>
  <c r="I285" i="17"/>
  <c r="G285" i="17"/>
  <c r="E285" i="17"/>
  <c r="CE284" i="17"/>
  <c r="CC284" i="17"/>
  <c r="CA284" i="17"/>
  <c r="BY284" i="17"/>
  <c r="BW284" i="17"/>
  <c r="BU284" i="17"/>
  <c r="BS284" i="17"/>
  <c r="BQ284" i="17"/>
  <c r="BO284" i="17"/>
  <c r="BM284" i="17"/>
  <c r="BK284" i="17"/>
  <c r="BI284" i="17"/>
  <c r="BG284" i="17"/>
  <c r="BE284" i="17"/>
  <c r="BC284" i="17"/>
  <c r="BA284" i="17"/>
  <c r="AY284" i="17"/>
  <c r="AW284" i="17"/>
  <c r="AU284" i="17"/>
  <c r="AS284" i="17"/>
  <c r="AQ284" i="17"/>
  <c r="AO284" i="17"/>
  <c r="AM284" i="17"/>
  <c r="AK284" i="17"/>
  <c r="AI284" i="17"/>
  <c r="AG284" i="17"/>
  <c r="AE284" i="17"/>
  <c r="AC284" i="17"/>
  <c r="AA284" i="17"/>
  <c r="Y284" i="17"/>
  <c r="W284" i="17"/>
  <c r="U284" i="17"/>
  <c r="S284" i="17"/>
  <c r="Q284" i="17"/>
  <c r="O284" i="17"/>
  <c r="M284" i="17"/>
  <c r="K284" i="17"/>
  <c r="I284" i="17"/>
  <c r="G284" i="17"/>
  <c r="E284" i="17"/>
  <c r="CE283" i="17"/>
  <c r="CC283" i="17"/>
  <c r="CA283" i="17"/>
  <c r="BY283" i="17"/>
  <c r="BW283" i="17"/>
  <c r="BU283" i="17"/>
  <c r="BS283" i="17"/>
  <c r="BQ283" i="17"/>
  <c r="BO283" i="17"/>
  <c r="BM283" i="17"/>
  <c r="BK283" i="17"/>
  <c r="BI283" i="17"/>
  <c r="BG283" i="17"/>
  <c r="BE283" i="17"/>
  <c r="BC283" i="17"/>
  <c r="BA283" i="17"/>
  <c r="AY283" i="17"/>
  <c r="AW283" i="17"/>
  <c r="AU283" i="17"/>
  <c r="AS283" i="17"/>
  <c r="AQ283" i="17"/>
  <c r="AO283" i="17"/>
  <c r="AM283" i="17"/>
  <c r="AK283" i="17"/>
  <c r="AI283" i="17"/>
  <c r="AG283" i="17"/>
  <c r="AE283" i="17"/>
  <c r="AC283" i="17"/>
  <c r="AA283" i="17"/>
  <c r="Y283" i="17"/>
  <c r="W283" i="17"/>
  <c r="U283" i="17"/>
  <c r="S283" i="17"/>
  <c r="Q283" i="17"/>
  <c r="O283" i="17"/>
  <c r="M283" i="17"/>
  <c r="K283" i="17"/>
  <c r="I283" i="17"/>
  <c r="G283" i="17"/>
  <c r="E283" i="17"/>
  <c r="CE282" i="17"/>
  <c r="CC282" i="17"/>
  <c r="CA282" i="17"/>
  <c r="BY282" i="17"/>
  <c r="BW282" i="17"/>
  <c r="BU282" i="17"/>
  <c r="BS282" i="17"/>
  <c r="BQ282" i="17"/>
  <c r="BO282" i="17"/>
  <c r="BM282" i="17"/>
  <c r="BK282" i="17"/>
  <c r="BI282" i="17"/>
  <c r="BG282" i="17"/>
  <c r="BE282" i="17"/>
  <c r="BC282" i="17"/>
  <c r="BA282" i="17"/>
  <c r="AY282" i="17"/>
  <c r="AW282" i="17"/>
  <c r="AU282" i="17"/>
  <c r="AS282" i="17"/>
  <c r="AQ282" i="17"/>
  <c r="AO282" i="17"/>
  <c r="AM282" i="17"/>
  <c r="AK282" i="17"/>
  <c r="AI282" i="17"/>
  <c r="AG282" i="17"/>
  <c r="AE282" i="17"/>
  <c r="AC282" i="17"/>
  <c r="AA282" i="17"/>
  <c r="Y282" i="17"/>
  <c r="W282" i="17"/>
  <c r="U282" i="17"/>
  <c r="S282" i="17"/>
  <c r="Q282" i="17"/>
  <c r="O282" i="17"/>
  <c r="M282" i="17"/>
  <c r="K282" i="17"/>
  <c r="I282" i="17"/>
  <c r="G282" i="17"/>
  <c r="E282" i="17"/>
  <c r="CE281" i="17"/>
  <c r="CC281" i="17"/>
  <c r="CA281" i="17"/>
  <c r="BY281" i="17"/>
  <c r="BW281" i="17"/>
  <c r="BU281" i="17"/>
  <c r="BS281" i="17"/>
  <c r="BQ281" i="17"/>
  <c r="BO281" i="17"/>
  <c r="BM281" i="17"/>
  <c r="BK281" i="17"/>
  <c r="BI281" i="17"/>
  <c r="BG281" i="17"/>
  <c r="BE281" i="17"/>
  <c r="BC281" i="17"/>
  <c r="BA281" i="17"/>
  <c r="AY281" i="17"/>
  <c r="AW281" i="17"/>
  <c r="AU281" i="17"/>
  <c r="AS281" i="17"/>
  <c r="AQ281" i="17"/>
  <c r="AO281" i="17"/>
  <c r="AM281" i="17"/>
  <c r="AK281" i="17"/>
  <c r="AI281" i="17"/>
  <c r="AG281" i="17"/>
  <c r="AE281" i="17"/>
  <c r="AC281" i="17"/>
  <c r="AA281" i="17"/>
  <c r="Y281" i="17"/>
  <c r="W281" i="17"/>
  <c r="U281" i="17"/>
  <c r="S281" i="17"/>
  <c r="Q281" i="17"/>
  <c r="O281" i="17"/>
  <c r="M281" i="17"/>
  <c r="K281" i="17"/>
  <c r="I281" i="17"/>
  <c r="G281" i="17"/>
  <c r="E281" i="17"/>
  <c r="CE280" i="17"/>
  <c r="CC280" i="17"/>
  <c r="CA280" i="17"/>
  <c r="BY280" i="17"/>
  <c r="BW280" i="17"/>
  <c r="BU280" i="17"/>
  <c r="BS280" i="17"/>
  <c r="BQ280" i="17"/>
  <c r="BO280" i="17"/>
  <c r="BM280" i="17"/>
  <c r="BK280" i="17"/>
  <c r="BI280" i="17"/>
  <c r="BG280" i="17"/>
  <c r="BE280" i="17"/>
  <c r="BC280" i="17"/>
  <c r="BA280" i="17"/>
  <c r="AY280" i="17"/>
  <c r="AW280" i="17"/>
  <c r="AU280" i="17"/>
  <c r="AS280" i="17"/>
  <c r="AQ280" i="17"/>
  <c r="AO280" i="17"/>
  <c r="AM280" i="17"/>
  <c r="AK280" i="17"/>
  <c r="AI280" i="17"/>
  <c r="AG280" i="17"/>
  <c r="AE280" i="17"/>
  <c r="AC280" i="17"/>
  <c r="AA280" i="17"/>
  <c r="Y280" i="17"/>
  <c r="W280" i="17"/>
  <c r="U280" i="17"/>
  <c r="S280" i="17"/>
  <c r="Q280" i="17"/>
  <c r="O280" i="17"/>
  <c r="M280" i="17"/>
  <c r="K280" i="17"/>
  <c r="I280" i="17"/>
  <c r="G280" i="17"/>
  <c r="E280" i="17"/>
  <c r="CE279" i="17"/>
  <c r="CC279" i="17"/>
  <c r="CA279" i="17"/>
  <c r="BY279" i="17"/>
  <c r="BW279" i="17"/>
  <c r="BU279" i="17"/>
  <c r="BS279" i="17"/>
  <c r="BQ279" i="17"/>
  <c r="BO279" i="17"/>
  <c r="BM279" i="17"/>
  <c r="BK279" i="17"/>
  <c r="BI279" i="17"/>
  <c r="BG279" i="17"/>
  <c r="BE279" i="17"/>
  <c r="BC279" i="17"/>
  <c r="BA279" i="17"/>
  <c r="AY279" i="17"/>
  <c r="AW279" i="17"/>
  <c r="AU279" i="17"/>
  <c r="AS279" i="17"/>
  <c r="AQ279" i="17"/>
  <c r="AO279" i="17"/>
  <c r="AM279" i="17"/>
  <c r="AK279" i="17"/>
  <c r="AI279" i="17"/>
  <c r="AG279" i="17"/>
  <c r="AE279" i="17"/>
  <c r="AC279" i="17"/>
  <c r="AA279" i="17"/>
  <c r="Y279" i="17"/>
  <c r="W279" i="17"/>
  <c r="U279" i="17"/>
  <c r="S279" i="17"/>
  <c r="Q279" i="17"/>
  <c r="O279" i="17"/>
  <c r="M279" i="17"/>
  <c r="K279" i="17"/>
  <c r="I279" i="17"/>
  <c r="G279" i="17"/>
  <c r="E279" i="17"/>
  <c r="CE278" i="17"/>
  <c r="CC278" i="17"/>
  <c r="CA278" i="17"/>
  <c r="BY278" i="17"/>
  <c r="BW278" i="17"/>
  <c r="BU278" i="17"/>
  <c r="BS278" i="17"/>
  <c r="BQ278" i="17"/>
  <c r="BO278" i="17"/>
  <c r="BM278" i="17"/>
  <c r="BK278" i="17"/>
  <c r="BI278" i="17"/>
  <c r="BG278" i="17"/>
  <c r="BE278" i="17"/>
  <c r="BC278" i="17"/>
  <c r="BA278" i="17"/>
  <c r="AY278" i="17"/>
  <c r="AW278" i="17"/>
  <c r="AU278" i="17"/>
  <c r="AS278" i="17"/>
  <c r="AQ278" i="17"/>
  <c r="AO278" i="17"/>
  <c r="AM278" i="17"/>
  <c r="AK278" i="17"/>
  <c r="AI278" i="17"/>
  <c r="AG278" i="17"/>
  <c r="AE278" i="17"/>
  <c r="AC278" i="17"/>
  <c r="AA278" i="17"/>
  <c r="Y278" i="17"/>
  <c r="W278" i="17"/>
  <c r="U278" i="17"/>
  <c r="S278" i="17"/>
  <c r="Q278" i="17"/>
  <c r="O278" i="17"/>
  <c r="M278" i="17"/>
  <c r="K278" i="17"/>
  <c r="I278" i="17"/>
  <c r="G278" i="17"/>
  <c r="E278" i="17"/>
  <c r="CE277" i="17"/>
  <c r="CC277" i="17"/>
  <c r="CA277" i="17"/>
  <c r="BY277" i="17"/>
  <c r="BW277" i="17"/>
  <c r="BU277" i="17"/>
  <c r="BS277" i="17"/>
  <c r="BQ277" i="17"/>
  <c r="BO277" i="17"/>
  <c r="BM277" i="17"/>
  <c r="BK277" i="17"/>
  <c r="BI277" i="17"/>
  <c r="BG277" i="17"/>
  <c r="BE277" i="17"/>
  <c r="BC277" i="17"/>
  <c r="BA277" i="17"/>
  <c r="AY277" i="17"/>
  <c r="AW277" i="17"/>
  <c r="AU277" i="17"/>
  <c r="AS277" i="17"/>
  <c r="AQ277" i="17"/>
  <c r="AO277" i="17"/>
  <c r="AM277" i="17"/>
  <c r="AK277" i="17"/>
  <c r="AI277" i="17"/>
  <c r="AG277" i="17"/>
  <c r="AE277" i="17"/>
  <c r="AC277" i="17"/>
  <c r="AA277" i="17"/>
  <c r="Y277" i="17"/>
  <c r="W277" i="17"/>
  <c r="U277" i="17"/>
  <c r="S277" i="17"/>
  <c r="Q277" i="17"/>
  <c r="O277" i="17"/>
  <c r="M277" i="17"/>
  <c r="K277" i="17"/>
  <c r="I277" i="17"/>
  <c r="G277" i="17"/>
  <c r="E277" i="17"/>
  <c r="CE276" i="17"/>
  <c r="CC276" i="17"/>
  <c r="CA276" i="17"/>
  <c r="BY276" i="17"/>
  <c r="BW276" i="17"/>
  <c r="BU276" i="17"/>
  <c r="BS276" i="17"/>
  <c r="BQ276" i="17"/>
  <c r="BO276" i="17"/>
  <c r="BM276" i="17"/>
  <c r="BK276" i="17"/>
  <c r="BI276" i="17"/>
  <c r="BG276" i="17"/>
  <c r="BE276" i="17"/>
  <c r="BC276" i="17"/>
  <c r="BA276" i="17"/>
  <c r="AY276" i="17"/>
  <c r="AW276" i="17"/>
  <c r="AU276" i="17"/>
  <c r="AS276" i="17"/>
  <c r="AQ276" i="17"/>
  <c r="AO276" i="17"/>
  <c r="AM276" i="17"/>
  <c r="AK276" i="17"/>
  <c r="AI276" i="17"/>
  <c r="AG276" i="17"/>
  <c r="AE276" i="17"/>
  <c r="AC276" i="17"/>
  <c r="AA276" i="17"/>
  <c r="Y276" i="17"/>
  <c r="W276" i="17"/>
  <c r="U276" i="17"/>
  <c r="S276" i="17"/>
  <c r="Q276" i="17"/>
  <c r="O276" i="17"/>
  <c r="M276" i="17"/>
  <c r="K276" i="17"/>
  <c r="I276" i="17"/>
  <c r="G276" i="17"/>
  <c r="E276" i="17"/>
  <c r="CE275" i="17"/>
  <c r="CC275" i="17"/>
  <c r="CA275" i="17"/>
  <c r="BY275" i="17"/>
  <c r="BW275" i="17"/>
  <c r="BU275" i="17"/>
  <c r="BS275" i="17"/>
  <c r="BQ275" i="17"/>
  <c r="BO275" i="17"/>
  <c r="BM275" i="17"/>
  <c r="BK275" i="17"/>
  <c r="BI275" i="17"/>
  <c r="BG275" i="17"/>
  <c r="BE275" i="17"/>
  <c r="BC275" i="17"/>
  <c r="BA275" i="17"/>
  <c r="AY275" i="17"/>
  <c r="AW275" i="17"/>
  <c r="AU275" i="17"/>
  <c r="AS275" i="17"/>
  <c r="AQ275" i="17"/>
  <c r="AO275" i="17"/>
  <c r="AM275" i="17"/>
  <c r="AK275" i="17"/>
  <c r="AI275" i="17"/>
  <c r="AG275" i="17"/>
  <c r="AE275" i="17"/>
  <c r="AC275" i="17"/>
  <c r="AA275" i="17"/>
  <c r="Y275" i="17"/>
  <c r="W275" i="17"/>
  <c r="U275" i="17"/>
  <c r="S275" i="17"/>
  <c r="Q275" i="17"/>
  <c r="O275" i="17"/>
  <c r="M275" i="17"/>
  <c r="K275" i="17"/>
  <c r="I275" i="17"/>
  <c r="G275" i="17"/>
  <c r="E275" i="17"/>
  <c r="CE274" i="17"/>
  <c r="CC274" i="17"/>
  <c r="CA274" i="17"/>
  <c r="BY274" i="17"/>
  <c r="BW274" i="17"/>
  <c r="BU274" i="17"/>
  <c r="BS274" i="17"/>
  <c r="BQ274" i="17"/>
  <c r="BO274" i="17"/>
  <c r="BM274" i="17"/>
  <c r="BK274" i="17"/>
  <c r="BI274" i="17"/>
  <c r="BG274" i="17"/>
  <c r="BE274" i="17"/>
  <c r="BC274" i="17"/>
  <c r="BA274" i="17"/>
  <c r="AY274" i="17"/>
  <c r="AW274" i="17"/>
  <c r="AU274" i="17"/>
  <c r="AS274" i="17"/>
  <c r="AQ274" i="17"/>
  <c r="AO274" i="17"/>
  <c r="AM274" i="17"/>
  <c r="AK274" i="17"/>
  <c r="AI274" i="17"/>
  <c r="AG274" i="17"/>
  <c r="AE274" i="17"/>
  <c r="AC274" i="17"/>
  <c r="AA274" i="17"/>
  <c r="Y274" i="17"/>
  <c r="W274" i="17"/>
  <c r="U274" i="17"/>
  <c r="S274" i="17"/>
  <c r="Q274" i="17"/>
  <c r="O274" i="17"/>
  <c r="M274" i="17"/>
  <c r="K274" i="17"/>
  <c r="I274" i="17"/>
  <c r="G274" i="17"/>
  <c r="E274" i="17"/>
  <c r="CE273" i="17"/>
  <c r="CC273" i="17"/>
  <c r="CA273" i="17"/>
  <c r="BY273" i="17"/>
  <c r="BW273" i="17"/>
  <c r="BU273" i="17"/>
  <c r="BS273" i="17"/>
  <c r="BQ273" i="17"/>
  <c r="BO273" i="17"/>
  <c r="BM273" i="17"/>
  <c r="BK273" i="17"/>
  <c r="BI273" i="17"/>
  <c r="BG273" i="17"/>
  <c r="BE273" i="17"/>
  <c r="BC273" i="17"/>
  <c r="BA273" i="17"/>
  <c r="AY273" i="17"/>
  <c r="AW273" i="17"/>
  <c r="AU273" i="17"/>
  <c r="AS273" i="17"/>
  <c r="AQ273" i="17"/>
  <c r="AO273" i="17"/>
  <c r="AM273" i="17"/>
  <c r="AK273" i="17"/>
  <c r="AI273" i="17"/>
  <c r="AG273" i="17"/>
  <c r="AE273" i="17"/>
  <c r="AC273" i="17"/>
  <c r="AA273" i="17"/>
  <c r="Y273" i="17"/>
  <c r="W273" i="17"/>
  <c r="U273" i="17"/>
  <c r="S273" i="17"/>
  <c r="Q273" i="17"/>
  <c r="O273" i="17"/>
  <c r="M273" i="17"/>
  <c r="K273" i="17"/>
  <c r="I273" i="17"/>
  <c r="G273" i="17"/>
  <c r="E273" i="17"/>
  <c r="CE272" i="17"/>
  <c r="CC272" i="17"/>
  <c r="CA272" i="17"/>
  <c r="BY272" i="17"/>
  <c r="BW272" i="17"/>
  <c r="BU272" i="17"/>
  <c r="BS272" i="17"/>
  <c r="BQ272" i="17"/>
  <c r="BO272" i="17"/>
  <c r="BM272" i="17"/>
  <c r="BK272" i="17"/>
  <c r="BI272" i="17"/>
  <c r="BG272" i="17"/>
  <c r="BE272" i="17"/>
  <c r="BC272" i="17"/>
  <c r="BA272" i="17"/>
  <c r="AY272" i="17"/>
  <c r="AW272" i="17"/>
  <c r="AU272" i="17"/>
  <c r="AS272" i="17"/>
  <c r="AQ272" i="17"/>
  <c r="AO272" i="17"/>
  <c r="AM272" i="17"/>
  <c r="AK272" i="17"/>
  <c r="AI272" i="17"/>
  <c r="AG272" i="17"/>
  <c r="AE272" i="17"/>
  <c r="AC272" i="17"/>
  <c r="AA272" i="17"/>
  <c r="Y272" i="17"/>
  <c r="W272" i="17"/>
  <c r="U272" i="17"/>
  <c r="S272" i="17"/>
  <c r="Q272" i="17"/>
  <c r="O272" i="17"/>
  <c r="M272" i="17"/>
  <c r="K272" i="17"/>
  <c r="I272" i="17"/>
  <c r="G272" i="17"/>
  <c r="E272" i="17"/>
  <c r="CE271" i="17"/>
  <c r="CC271" i="17"/>
  <c r="CA271" i="17"/>
  <c r="BY271" i="17"/>
  <c r="BW271" i="17"/>
  <c r="BU271" i="17"/>
  <c r="BS271" i="17"/>
  <c r="BQ271" i="17"/>
  <c r="BO271" i="17"/>
  <c r="BM271" i="17"/>
  <c r="BK271" i="17"/>
  <c r="BI271" i="17"/>
  <c r="BG271" i="17"/>
  <c r="BE271" i="17"/>
  <c r="BC271" i="17"/>
  <c r="BA271" i="17"/>
  <c r="AY271" i="17"/>
  <c r="AW271" i="17"/>
  <c r="AU271" i="17"/>
  <c r="AS271" i="17"/>
  <c r="AQ271" i="17"/>
  <c r="AO271" i="17"/>
  <c r="AM271" i="17"/>
  <c r="AK271" i="17"/>
  <c r="AI271" i="17"/>
  <c r="AG271" i="17"/>
  <c r="AE271" i="17"/>
  <c r="AC271" i="17"/>
  <c r="AA271" i="17"/>
  <c r="Y271" i="17"/>
  <c r="W271" i="17"/>
  <c r="U271" i="17"/>
  <c r="S271" i="17"/>
  <c r="Q271" i="17"/>
  <c r="O271" i="17"/>
  <c r="M271" i="17"/>
  <c r="K271" i="17"/>
  <c r="I271" i="17"/>
  <c r="G271" i="17"/>
  <c r="E271" i="17"/>
  <c r="CE270" i="17"/>
  <c r="CC270" i="17"/>
  <c r="CA270" i="17"/>
  <c r="BY270" i="17"/>
  <c r="BW270" i="17"/>
  <c r="BU270" i="17"/>
  <c r="BS270" i="17"/>
  <c r="BQ270" i="17"/>
  <c r="BO270" i="17"/>
  <c r="BM270" i="17"/>
  <c r="BK270" i="17"/>
  <c r="BI270" i="17"/>
  <c r="BG270" i="17"/>
  <c r="BE270" i="17"/>
  <c r="BC270" i="17"/>
  <c r="BA270" i="17"/>
  <c r="AY270" i="17"/>
  <c r="AW270" i="17"/>
  <c r="AU270" i="17"/>
  <c r="AS270" i="17"/>
  <c r="AQ270" i="17"/>
  <c r="AO270" i="17"/>
  <c r="AM270" i="17"/>
  <c r="AK270" i="17"/>
  <c r="AI270" i="17"/>
  <c r="AG270" i="17"/>
  <c r="AE270" i="17"/>
  <c r="AC270" i="17"/>
  <c r="AA270" i="17"/>
  <c r="Y270" i="17"/>
  <c r="W270" i="17"/>
  <c r="U270" i="17"/>
  <c r="S270" i="17"/>
  <c r="Q270" i="17"/>
  <c r="O270" i="17"/>
  <c r="M270" i="17"/>
  <c r="K270" i="17"/>
  <c r="I270" i="17"/>
  <c r="G270" i="17"/>
  <c r="E270" i="17"/>
  <c r="CE269" i="17"/>
  <c r="CC269" i="17"/>
  <c r="CA269" i="17"/>
  <c r="BY269" i="17"/>
  <c r="BW269" i="17"/>
  <c r="BU269" i="17"/>
  <c r="BS269" i="17"/>
  <c r="BQ269" i="17"/>
  <c r="BO269" i="17"/>
  <c r="BM269" i="17"/>
  <c r="BK269" i="17"/>
  <c r="BI269" i="17"/>
  <c r="BG269" i="17"/>
  <c r="BE269" i="17"/>
  <c r="BC269" i="17"/>
  <c r="BA269" i="17"/>
  <c r="AY269" i="17"/>
  <c r="AW269" i="17"/>
  <c r="AU269" i="17"/>
  <c r="AS269" i="17"/>
  <c r="AQ269" i="17"/>
  <c r="AO269" i="17"/>
  <c r="AM269" i="17"/>
  <c r="AK269" i="17"/>
  <c r="AI269" i="17"/>
  <c r="AG269" i="17"/>
  <c r="AE269" i="17"/>
  <c r="AC269" i="17"/>
  <c r="AA269" i="17"/>
  <c r="Y269" i="17"/>
  <c r="W269" i="17"/>
  <c r="U269" i="17"/>
  <c r="S269" i="17"/>
  <c r="Q269" i="17"/>
  <c r="O269" i="17"/>
  <c r="M269" i="17"/>
  <c r="K269" i="17"/>
  <c r="I269" i="17"/>
  <c r="G269" i="17"/>
  <c r="E269" i="17"/>
  <c r="CE268" i="17"/>
  <c r="CC268" i="17"/>
  <c r="CA268" i="17"/>
  <c r="BY268" i="17"/>
  <c r="BW268" i="17"/>
  <c r="BU268" i="17"/>
  <c r="BS268" i="17"/>
  <c r="BQ268" i="17"/>
  <c r="BO268" i="17"/>
  <c r="BM268" i="17"/>
  <c r="BK268" i="17"/>
  <c r="BI268" i="17"/>
  <c r="BG268" i="17"/>
  <c r="BE268" i="17"/>
  <c r="BC268" i="17"/>
  <c r="BA268" i="17"/>
  <c r="AY268" i="17"/>
  <c r="AW268" i="17"/>
  <c r="AU268" i="17"/>
  <c r="AS268" i="17"/>
  <c r="AQ268" i="17"/>
  <c r="AO268" i="17"/>
  <c r="AM268" i="17"/>
  <c r="AK268" i="17"/>
  <c r="AI268" i="17"/>
  <c r="AG268" i="17"/>
  <c r="AE268" i="17"/>
  <c r="AC268" i="17"/>
  <c r="AA268" i="17"/>
  <c r="Y268" i="17"/>
  <c r="W268" i="17"/>
  <c r="U268" i="17"/>
  <c r="S268" i="17"/>
  <c r="Q268" i="17"/>
  <c r="O268" i="17"/>
  <c r="M268" i="17"/>
  <c r="K268" i="17"/>
  <c r="I268" i="17"/>
  <c r="G268" i="17"/>
  <c r="E268" i="17"/>
  <c r="CE267" i="17"/>
  <c r="CC267" i="17"/>
  <c r="CA267" i="17"/>
  <c r="BY267" i="17"/>
  <c r="BW267" i="17"/>
  <c r="BU267" i="17"/>
  <c r="BS267" i="17"/>
  <c r="BQ267" i="17"/>
  <c r="BO267" i="17"/>
  <c r="BM267" i="17"/>
  <c r="BK267" i="17"/>
  <c r="BI267" i="17"/>
  <c r="BG267" i="17"/>
  <c r="BE267" i="17"/>
  <c r="BC267" i="17"/>
  <c r="BA267" i="17"/>
  <c r="AY267" i="17"/>
  <c r="AW267" i="17"/>
  <c r="AU267" i="17"/>
  <c r="AS267" i="17"/>
  <c r="AQ267" i="17"/>
  <c r="AO267" i="17"/>
  <c r="AM267" i="17"/>
  <c r="AK267" i="17"/>
  <c r="AI267" i="17"/>
  <c r="AG267" i="17"/>
  <c r="AE267" i="17"/>
  <c r="AC267" i="17"/>
  <c r="AA267" i="17"/>
  <c r="Y267" i="17"/>
  <c r="W267" i="17"/>
  <c r="U267" i="17"/>
  <c r="S267" i="17"/>
  <c r="Q267" i="17"/>
  <c r="O267" i="17"/>
  <c r="M267" i="17"/>
  <c r="K267" i="17"/>
  <c r="I267" i="17"/>
  <c r="G267" i="17"/>
  <c r="E267" i="17"/>
  <c r="CE266" i="17"/>
  <c r="CC266" i="17"/>
  <c r="CA266" i="17"/>
  <c r="BY266" i="17"/>
  <c r="BW266" i="17"/>
  <c r="BU266" i="17"/>
  <c r="BS266" i="17"/>
  <c r="BQ266" i="17"/>
  <c r="BO266" i="17"/>
  <c r="BM266" i="17"/>
  <c r="BK266" i="17"/>
  <c r="BI266" i="17"/>
  <c r="BG266" i="17"/>
  <c r="BE266" i="17"/>
  <c r="BC266" i="17"/>
  <c r="BA266" i="17"/>
  <c r="AY266" i="17"/>
  <c r="AW266" i="17"/>
  <c r="AU266" i="17"/>
  <c r="AS266" i="17"/>
  <c r="AQ266" i="17"/>
  <c r="AO266" i="17"/>
  <c r="AM266" i="17"/>
  <c r="AK266" i="17"/>
  <c r="AI266" i="17"/>
  <c r="AG266" i="17"/>
  <c r="AE266" i="17"/>
  <c r="AC266" i="17"/>
  <c r="AA266" i="17"/>
  <c r="Y266" i="17"/>
  <c r="W266" i="17"/>
  <c r="U266" i="17"/>
  <c r="S266" i="17"/>
  <c r="Q266" i="17"/>
  <c r="O266" i="17"/>
  <c r="M266" i="17"/>
  <c r="K266" i="17"/>
  <c r="I266" i="17"/>
  <c r="G266" i="17"/>
  <c r="E266" i="17"/>
  <c r="CE265" i="17"/>
  <c r="CC265" i="17"/>
  <c r="CA265" i="17"/>
  <c r="BY265" i="17"/>
  <c r="BW265" i="17"/>
  <c r="BU265" i="17"/>
  <c r="BS265" i="17"/>
  <c r="BQ265" i="17"/>
  <c r="BO265" i="17"/>
  <c r="BM265" i="17"/>
  <c r="BK265" i="17"/>
  <c r="BI265" i="17"/>
  <c r="BG265" i="17"/>
  <c r="BE265" i="17"/>
  <c r="BC265" i="17"/>
  <c r="BA265" i="17"/>
  <c r="AY265" i="17"/>
  <c r="AW265" i="17"/>
  <c r="AU265" i="17"/>
  <c r="AS265" i="17"/>
  <c r="AQ265" i="17"/>
  <c r="AO265" i="17"/>
  <c r="AM265" i="17"/>
  <c r="AK265" i="17"/>
  <c r="AI265" i="17"/>
  <c r="AG265" i="17"/>
  <c r="AE265" i="17"/>
  <c r="AC265" i="17"/>
  <c r="AA265" i="17"/>
  <c r="Y265" i="17"/>
  <c r="W265" i="17"/>
  <c r="U265" i="17"/>
  <c r="S265" i="17"/>
  <c r="Q265" i="17"/>
  <c r="O265" i="17"/>
  <c r="M265" i="17"/>
  <c r="K265" i="17"/>
  <c r="I265" i="17"/>
  <c r="G265" i="17"/>
  <c r="E265" i="17"/>
  <c r="CE264" i="17"/>
  <c r="CC264" i="17"/>
  <c r="CA264" i="17"/>
  <c r="BY264" i="17"/>
  <c r="BW264" i="17"/>
  <c r="BU264" i="17"/>
  <c r="BS264" i="17"/>
  <c r="BQ264" i="17"/>
  <c r="BO264" i="17"/>
  <c r="BM264" i="17"/>
  <c r="BK264" i="17"/>
  <c r="BI264" i="17"/>
  <c r="BG264" i="17"/>
  <c r="BE264" i="17"/>
  <c r="BC264" i="17"/>
  <c r="BA264" i="17"/>
  <c r="AY264" i="17"/>
  <c r="AW264" i="17"/>
  <c r="AU264" i="17"/>
  <c r="AS264" i="17"/>
  <c r="AQ264" i="17"/>
  <c r="AO264" i="17"/>
  <c r="AM264" i="17"/>
  <c r="AK264" i="17"/>
  <c r="AI264" i="17"/>
  <c r="AG264" i="17"/>
  <c r="AE264" i="17"/>
  <c r="AC264" i="17"/>
  <c r="AA264" i="17"/>
  <c r="Y264" i="17"/>
  <c r="W264" i="17"/>
  <c r="U264" i="17"/>
  <c r="S264" i="17"/>
  <c r="Q264" i="17"/>
  <c r="O264" i="17"/>
  <c r="M264" i="17"/>
  <c r="K264" i="17"/>
  <c r="I264" i="17"/>
  <c r="G264" i="17"/>
  <c r="E264" i="17"/>
  <c r="CE263" i="17"/>
  <c r="CC263" i="17"/>
  <c r="CA263" i="17"/>
  <c r="BY263" i="17"/>
  <c r="BW263" i="17"/>
  <c r="BU263" i="17"/>
  <c r="BS263" i="17"/>
  <c r="BQ263" i="17"/>
  <c r="BO263" i="17"/>
  <c r="BM263" i="17"/>
  <c r="BK263" i="17"/>
  <c r="BI263" i="17"/>
  <c r="BG263" i="17"/>
  <c r="BE263" i="17"/>
  <c r="BC263" i="17"/>
  <c r="BA263" i="17"/>
  <c r="AY263" i="17"/>
  <c r="AW263" i="17"/>
  <c r="AU263" i="17"/>
  <c r="AS263" i="17"/>
  <c r="AQ263" i="17"/>
  <c r="AO263" i="17"/>
  <c r="AM263" i="17"/>
  <c r="AK263" i="17"/>
  <c r="AI263" i="17"/>
  <c r="AG263" i="17"/>
  <c r="AE263" i="17"/>
  <c r="AC263" i="17"/>
  <c r="AA263" i="17"/>
  <c r="Y263" i="17"/>
  <c r="W263" i="17"/>
  <c r="U263" i="17"/>
  <c r="S263" i="17"/>
  <c r="Q263" i="17"/>
  <c r="O263" i="17"/>
  <c r="M263" i="17"/>
  <c r="K263" i="17"/>
  <c r="I263" i="17"/>
  <c r="G263" i="17"/>
  <c r="E263" i="17"/>
  <c r="CE262" i="17"/>
  <c r="CC262" i="17"/>
  <c r="CA262" i="17"/>
  <c r="BY262" i="17"/>
  <c r="BW262" i="17"/>
  <c r="BU262" i="17"/>
  <c r="BS262" i="17"/>
  <c r="BQ262" i="17"/>
  <c r="BO262" i="17"/>
  <c r="BM262" i="17"/>
  <c r="BK262" i="17"/>
  <c r="BI262" i="17"/>
  <c r="BG262" i="17"/>
  <c r="BE262" i="17"/>
  <c r="BC262" i="17"/>
  <c r="BA262" i="17"/>
  <c r="AY262" i="17"/>
  <c r="AW262" i="17"/>
  <c r="AU262" i="17"/>
  <c r="AS262" i="17"/>
  <c r="AQ262" i="17"/>
  <c r="AO262" i="17"/>
  <c r="AM262" i="17"/>
  <c r="AK262" i="17"/>
  <c r="AI262" i="17"/>
  <c r="AG262" i="17"/>
  <c r="AE262" i="17"/>
  <c r="AC262" i="17"/>
  <c r="AA262" i="17"/>
  <c r="Y262" i="17"/>
  <c r="W262" i="17"/>
  <c r="U262" i="17"/>
  <c r="S262" i="17"/>
  <c r="Q262" i="17"/>
  <c r="O262" i="17"/>
  <c r="M262" i="17"/>
  <c r="K262" i="17"/>
  <c r="I262" i="17"/>
  <c r="G262" i="17"/>
  <c r="E262" i="17"/>
  <c r="CE261" i="17"/>
  <c r="CC261" i="17"/>
  <c r="CA261" i="17"/>
  <c r="BY261" i="17"/>
  <c r="BW261" i="17"/>
  <c r="BU261" i="17"/>
  <c r="BS261" i="17"/>
  <c r="BQ261" i="17"/>
  <c r="BO261" i="17"/>
  <c r="BM261" i="17"/>
  <c r="BK261" i="17"/>
  <c r="BI261" i="17"/>
  <c r="BG261" i="17"/>
  <c r="BE261" i="17"/>
  <c r="BC261" i="17"/>
  <c r="BA261" i="17"/>
  <c r="AY261" i="17"/>
  <c r="AW261" i="17"/>
  <c r="AU261" i="17"/>
  <c r="AS261" i="17"/>
  <c r="AQ261" i="17"/>
  <c r="AO261" i="17"/>
  <c r="AM261" i="17"/>
  <c r="AK261" i="17"/>
  <c r="AI261" i="17"/>
  <c r="AG261" i="17"/>
  <c r="AE261" i="17"/>
  <c r="AC261" i="17"/>
  <c r="AA261" i="17"/>
  <c r="Y261" i="17"/>
  <c r="W261" i="17"/>
  <c r="U261" i="17"/>
  <c r="S261" i="17"/>
  <c r="Q261" i="17"/>
  <c r="O261" i="17"/>
  <c r="M261" i="17"/>
  <c r="K261" i="17"/>
  <c r="I261" i="17"/>
  <c r="G261" i="17"/>
  <c r="E261" i="17"/>
  <c r="CE260" i="17"/>
  <c r="CC260" i="17"/>
  <c r="CA260" i="17"/>
  <c r="BY260" i="17"/>
  <c r="BW260" i="17"/>
  <c r="BU260" i="17"/>
  <c r="BS260" i="17"/>
  <c r="BQ260" i="17"/>
  <c r="BO260" i="17"/>
  <c r="BM260" i="17"/>
  <c r="BK260" i="17"/>
  <c r="BI260" i="17"/>
  <c r="BG260" i="17"/>
  <c r="BE260" i="17"/>
  <c r="BC260" i="17"/>
  <c r="BA260" i="17"/>
  <c r="AY260" i="17"/>
  <c r="AW260" i="17"/>
  <c r="AU260" i="17"/>
  <c r="AS260" i="17"/>
  <c r="AQ260" i="17"/>
  <c r="AO260" i="17"/>
  <c r="AM260" i="17"/>
  <c r="AK260" i="17"/>
  <c r="AI260" i="17"/>
  <c r="AG260" i="17"/>
  <c r="AE260" i="17"/>
  <c r="AC260" i="17"/>
  <c r="AA260" i="17"/>
  <c r="Y260" i="17"/>
  <c r="W260" i="17"/>
  <c r="U260" i="17"/>
  <c r="S260" i="17"/>
  <c r="Q260" i="17"/>
  <c r="O260" i="17"/>
  <c r="M260" i="17"/>
  <c r="K260" i="17"/>
  <c r="I260" i="17"/>
  <c r="G260" i="17"/>
  <c r="E260" i="17"/>
  <c r="CE259" i="17"/>
  <c r="CC259" i="17"/>
  <c r="CA259" i="17"/>
  <c r="BY259" i="17"/>
  <c r="BW259" i="17"/>
  <c r="BU259" i="17"/>
  <c r="BS259" i="17"/>
  <c r="BQ259" i="17"/>
  <c r="BO259" i="17"/>
  <c r="BM259" i="17"/>
  <c r="BK259" i="17"/>
  <c r="BI259" i="17"/>
  <c r="BG259" i="17"/>
  <c r="BE259" i="17"/>
  <c r="BC259" i="17"/>
  <c r="BA259" i="17"/>
  <c r="AY259" i="17"/>
  <c r="AW259" i="17"/>
  <c r="AU259" i="17"/>
  <c r="AS259" i="17"/>
  <c r="AQ259" i="17"/>
  <c r="AO259" i="17"/>
  <c r="AM259" i="17"/>
  <c r="AK259" i="17"/>
  <c r="AI259" i="17"/>
  <c r="AG259" i="17"/>
  <c r="AE259" i="17"/>
  <c r="AC259" i="17"/>
  <c r="AA259" i="17"/>
  <c r="Y259" i="17"/>
  <c r="W259" i="17"/>
  <c r="U259" i="17"/>
  <c r="S259" i="17"/>
  <c r="Q259" i="17"/>
  <c r="O259" i="17"/>
  <c r="M259" i="17"/>
  <c r="K259" i="17"/>
  <c r="I259" i="17"/>
  <c r="G259" i="17"/>
  <c r="E259" i="17"/>
  <c r="CE258" i="17"/>
  <c r="CC258" i="17"/>
  <c r="CA258" i="17"/>
  <c r="BY258" i="17"/>
  <c r="BW258" i="17"/>
  <c r="BU258" i="17"/>
  <c r="BS258" i="17"/>
  <c r="BQ258" i="17"/>
  <c r="BO258" i="17"/>
  <c r="BM258" i="17"/>
  <c r="BK258" i="17"/>
  <c r="BI258" i="17"/>
  <c r="BG258" i="17"/>
  <c r="BE258" i="17"/>
  <c r="BC258" i="17"/>
  <c r="BA258" i="17"/>
  <c r="AY258" i="17"/>
  <c r="AW258" i="17"/>
  <c r="AU258" i="17"/>
  <c r="AS258" i="17"/>
  <c r="AQ258" i="17"/>
  <c r="AO258" i="17"/>
  <c r="AM258" i="17"/>
  <c r="AK258" i="17"/>
  <c r="AI258" i="17"/>
  <c r="AG258" i="17"/>
  <c r="AE258" i="17"/>
  <c r="AC258" i="17"/>
  <c r="AA258" i="17"/>
  <c r="Y258" i="17"/>
  <c r="W258" i="17"/>
  <c r="U258" i="17"/>
  <c r="S258" i="17"/>
  <c r="Q258" i="17"/>
  <c r="O258" i="17"/>
  <c r="M258" i="17"/>
  <c r="K258" i="17"/>
  <c r="I258" i="17"/>
  <c r="G258" i="17"/>
  <c r="E258" i="17"/>
  <c r="CE257" i="17"/>
  <c r="CC257" i="17"/>
  <c r="CA257" i="17"/>
  <c r="BY257" i="17"/>
  <c r="BW257" i="17"/>
  <c r="BU257" i="17"/>
  <c r="BS257" i="17"/>
  <c r="BQ257" i="17"/>
  <c r="BO257" i="17"/>
  <c r="BM257" i="17"/>
  <c r="BK257" i="17"/>
  <c r="BI257" i="17"/>
  <c r="BG257" i="17"/>
  <c r="BE257" i="17"/>
  <c r="BC257" i="17"/>
  <c r="BA257" i="17"/>
  <c r="AY257" i="17"/>
  <c r="AW257" i="17"/>
  <c r="AU257" i="17"/>
  <c r="AS257" i="17"/>
  <c r="AQ257" i="17"/>
  <c r="AO257" i="17"/>
  <c r="AM257" i="17"/>
  <c r="AK257" i="17"/>
  <c r="AI257" i="17"/>
  <c r="AG257" i="17"/>
  <c r="AE257" i="17"/>
  <c r="AC257" i="17"/>
  <c r="AA257" i="17"/>
  <c r="Y257" i="17"/>
  <c r="W257" i="17"/>
  <c r="U257" i="17"/>
  <c r="S257" i="17"/>
  <c r="Q257" i="17"/>
  <c r="O257" i="17"/>
  <c r="M257" i="17"/>
  <c r="K257" i="17"/>
  <c r="I257" i="17"/>
  <c r="G257" i="17"/>
  <c r="E257" i="17"/>
  <c r="CE256" i="17"/>
  <c r="CC256" i="17"/>
  <c r="CA256" i="17"/>
  <c r="BY256" i="17"/>
  <c r="BW256" i="17"/>
  <c r="BU256" i="17"/>
  <c r="BS256" i="17"/>
  <c r="BQ256" i="17"/>
  <c r="BO256" i="17"/>
  <c r="BM256" i="17"/>
  <c r="BK256" i="17"/>
  <c r="BI256" i="17"/>
  <c r="BG256" i="17"/>
  <c r="BE256" i="17"/>
  <c r="BC256" i="17"/>
  <c r="BA256" i="17"/>
  <c r="AY256" i="17"/>
  <c r="AW256" i="17"/>
  <c r="AU256" i="17"/>
  <c r="AS256" i="17"/>
  <c r="AQ256" i="17"/>
  <c r="AO256" i="17"/>
  <c r="AM256" i="17"/>
  <c r="AK256" i="17"/>
  <c r="AI256" i="17"/>
  <c r="AG256" i="17"/>
  <c r="AE256" i="17"/>
  <c r="AC256" i="17"/>
  <c r="AA256" i="17"/>
  <c r="Y256" i="17"/>
  <c r="W256" i="17"/>
  <c r="U256" i="17"/>
  <c r="S256" i="17"/>
  <c r="Q256" i="17"/>
  <c r="O256" i="17"/>
  <c r="M256" i="17"/>
  <c r="K256" i="17"/>
  <c r="I256" i="17"/>
  <c r="G256" i="17"/>
  <c r="E256" i="17"/>
  <c r="CE255" i="17"/>
  <c r="CC255" i="17"/>
  <c r="CA255" i="17"/>
  <c r="BY255" i="17"/>
  <c r="BW255" i="17"/>
  <c r="BU255" i="17"/>
  <c r="BS255" i="17"/>
  <c r="BQ255" i="17"/>
  <c r="BO255" i="17"/>
  <c r="BM255" i="17"/>
  <c r="BK255" i="17"/>
  <c r="BI255" i="17"/>
  <c r="BG255" i="17"/>
  <c r="BE255" i="17"/>
  <c r="BC255" i="17"/>
  <c r="BA255" i="17"/>
  <c r="AY255" i="17"/>
  <c r="AW255" i="17"/>
  <c r="AU255" i="17"/>
  <c r="AS255" i="17"/>
  <c r="AQ255" i="17"/>
  <c r="AO255" i="17"/>
  <c r="AM255" i="17"/>
  <c r="AK255" i="17"/>
  <c r="AI255" i="17"/>
  <c r="AG255" i="17"/>
  <c r="AE255" i="17"/>
  <c r="AC255" i="17"/>
  <c r="AA255" i="17"/>
  <c r="Y255" i="17"/>
  <c r="W255" i="17"/>
  <c r="U255" i="17"/>
  <c r="S255" i="17"/>
  <c r="Q255" i="17"/>
  <c r="O255" i="17"/>
  <c r="M255" i="17"/>
  <c r="K255" i="17"/>
  <c r="I255" i="17"/>
  <c r="G255" i="17"/>
  <c r="E255" i="17"/>
  <c r="CE254" i="17"/>
  <c r="CC254" i="17"/>
  <c r="CA254" i="17"/>
  <c r="BY254" i="17"/>
  <c r="BW254" i="17"/>
  <c r="BU254" i="17"/>
  <c r="BS254" i="17"/>
  <c r="BQ254" i="17"/>
  <c r="BO254" i="17"/>
  <c r="BM254" i="17"/>
  <c r="BK254" i="17"/>
  <c r="BI254" i="17"/>
  <c r="BG254" i="17"/>
  <c r="BE254" i="17"/>
  <c r="BC254" i="17"/>
  <c r="BA254" i="17"/>
  <c r="AY254" i="17"/>
  <c r="AW254" i="17"/>
  <c r="AU254" i="17"/>
  <c r="AS254" i="17"/>
  <c r="AQ254" i="17"/>
  <c r="AO254" i="17"/>
  <c r="AM254" i="17"/>
  <c r="AK254" i="17"/>
  <c r="AI254" i="17"/>
  <c r="AG254" i="17"/>
  <c r="AE254" i="17"/>
  <c r="AC254" i="17"/>
  <c r="AA254" i="17"/>
  <c r="Y254" i="17"/>
  <c r="W254" i="17"/>
  <c r="U254" i="17"/>
  <c r="S254" i="17"/>
  <c r="Q254" i="17"/>
  <c r="O254" i="17"/>
  <c r="M254" i="17"/>
  <c r="K254" i="17"/>
  <c r="I254" i="17"/>
  <c r="G254" i="17"/>
  <c r="E254" i="17"/>
  <c r="CE253" i="17"/>
  <c r="CC253" i="17"/>
  <c r="CA253" i="17"/>
  <c r="BY253" i="17"/>
  <c r="BW253" i="17"/>
  <c r="BU253" i="17"/>
  <c r="BS253" i="17"/>
  <c r="BQ253" i="17"/>
  <c r="BO253" i="17"/>
  <c r="BM253" i="17"/>
  <c r="BK253" i="17"/>
  <c r="BI253" i="17"/>
  <c r="BG253" i="17"/>
  <c r="BE253" i="17"/>
  <c r="BC253" i="17"/>
  <c r="BA253" i="17"/>
  <c r="AY253" i="17"/>
  <c r="AW253" i="17"/>
  <c r="AU253" i="17"/>
  <c r="AS253" i="17"/>
  <c r="AQ253" i="17"/>
  <c r="AO253" i="17"/>
  <c r="AM253" i="17"/>
  <c r="AK253" i="17"/>
  <c r="AI253" i="17"/>
  <c r="AG253" i="17"/>
  <c r="AE253" i="17"/>
  <c r="AC253" i="17"/>
  <c r="AA253" i="17"/>
  <c r="Y253" i="17"/>
  <c r="W253" i="17"/>
  <c r="U253" i="17"/>
  <c r="S253" i="17"/>
  <c r="Q253" i="17"/>
  <c r="O253" i="17"/>
  <c r="M253" i="17"/>
  <c r="K253" i="17"/>
  <c r="I253" i="17"/>
  <c r="G253" i="17"/>
  <c r="E253" i="17"/>
  <c r="CE252" i="17"/>
  <c r="CC252" i="17"/>
  <c r="CA252" i="17"/>
  <c r="BY252" i="17"/>
  <c r="BW252" i="17"/>
  <c r="BU252" i="17"/>
  <c r="BS252" i="17"/>
  <c r="BQ252" i="17"/>
  <c r="BO252" i="17"/>
  <c r="BM252" i="17"/>
  <c r="BK252" i="17"/>
  <c r="BI252" i="17"/>
  <c r="BG252" i="17"/>
  <c r="BE252" i="17"/>
  <c r="BC252" i="17"/>
  <c r="BA252" i="17"/>
  <c r="AY252" i="17"/>
  <c r="AW252" i="17"/>
  <c r="AU252" i="17"/>
  <c r="AS252" i="17"/>
  <c r="AQ252" i="17"/>
  <c r="AO252" i="17"/>
  <c r="AM252" i="17"/>
  <c r="AK252" i="17"/>
  <c r="AI252" i="17"/>
  <c r="AG252" i="17"/>
  <c r="AE252" i="17"/>
  <c r="AC252" i="17"/>
  <c r="AA252" i="17"/>
  <c r="Y252" i="17"/>
  <c r="W252" i="17"/>
  <c r="U252" i="17"/>
  <c r="S252" i="17"/>
  <c r="Q252" i="17"/>
  <c r="O252" i="17"/>
  <c r="M252" i="17"/>
  <c r="K252" i="17"/>
  <c r="I252" i="17"/>
  <c r="G252" i="17"/>
  <c r="E252" i="17"/>
  <c r="CE251" i="17"/>
  <c r="CC251" i="17"/>
  <c r="CA251" i="17"/>
  <c r="BY251" i="17"/>
  <c r="BW251" i="17"/>
  <c r="BU251" i="17"/>
  <c r="BS251" i="17"/>
  <c r="BQ251" i="17"/>
  <c r="BO251" i="17"/>
  <c r="BM251" i="17"/>
  <c r="BK251" i="17"/>
  <c r="BI251" i="17"/>
  <c r="BG251" i="17"/>
  <c r="BE251" i="17"/>
  <c r="BC251" i="17"/>
  <c r="BA251" i="17"/>
  <c r="AY251" i="17"/>
  <c r="AW251" i="17"/>
  <c r="AU251" i="17"/>
  <c r="AS251" i="17"/>
  <c r="AQ251" i="17"/>
  <c r="AO251" i="17"/>
  <c r="AM251" i="17"/>
  <c r="AK251" i="17"/>
  <c r="AI251" i="17"/>
  <c r="AG251" i="17"/>
  <c r="AE251" i="17"/>
  <c r="AC251" i="17"/>
  <c r="AA251" i="17"/>
  <c r="Y251" i="17"/>
  <c r="W251" i="17"/>
  <c r="U251" i="17"/>
  <c r="S251" i="17"/>
  <c r="Q251" i="17"/>
  <c r="O251" i="17"/>
  <c r="M251" i="17"/>
  <c r="K251" i="17"/>
  <c r="I251" i="17"/>
  <c r="G251" i="17"/>
  <c r="E251" i="17"/>
  <c r="CE250" i="17"/>
  <c r="CC250" i="17"/>
  <c r="CA250" i="17"/>
  <c r="BY250" i="17"/>
  <c r="BW250" i="17"/>
  <c r="BU250" i="17"/>
  <c r="BS250" i="17"/>
  <c r="BQ250" i="17"/>
  <c r="BO250" i="17"/>
  <c r="BM250" i="17"/>
  <c r="BK250" i="17"/>
  <c r="BI250" i="17"/>
  <c r="BG250" i="17"/>
  <c r="BE250" i="17"/>
  <c r="BC250" i="17"/>
  <c r="BA250" i="17"/>
  <c r="AY250" i="17"/>
  <c r="AW250" i="17"/>
  <c r="AU250" i="17"/>
  <c r="AS250" i="17"/>
  <c r="AQ250" i="17"/>
  <c r="AO250" i="17"/>
  <c r="AM250" i="17"/>
  <c r="AK250" i="17"/>
  <c r="AI250" i="17"/>
  <c r="AG250" i="17"/>
  <c r="AE250" i="17"/>
  <c r="AC250" i="17"/>
  <c r="AA250" i="17"/>
  <c r="Y250" i="17"/>
  <c r="W250" i="17"/>
  <c r="U250" i="17"/>
  <c r="S250" i="17"/>
  <c r="Q250" i="17"/>
  <c r="O250" i="17"/>
  <c r="M250" i="17"/>
  <c r="K250" i="17"/>
  <c r="I250" i="17"/>
  <c r="G250" i="17"/>
  <c r="E250" i="17"/>
  <c r="CE249" i="17"/>
  <c r="CC249" i="17"/>
  <c r="CA249" i="17"/>
  <c r="BY249" i="17"/>
  <c r="BW249" i="17"/>
  <c r="BU249" i="17"/>
  <c r="BS249" i="17"/>
  <c r="BQ249" i="17"/>
  <c r="BO249" i="17"/>
  <c r="BM249" i="17"/>
  <c r="BK249" i="17"/>
  <c r="BI249" i="17"/>
  <c r="BG249" i="17"/>
  <c r="BE249" i="17"/>
  <c r="BC249" i="17"/>
  <c r="BA249" i="17"/>
  <c r="AY249" i="17"/>
  <c r="AW249" i="17"/>
  <c r="AU249" i="17"/>
  <c r="AS249" i="17"/>
  <c r="AQ249" i="17"/>
  <c r="AO249" i="17"/>
  <c r="AM249" i="17"/>
  <c r="AK249" i="17"/>
  <c r="AI249" i="17"/>
  <c r="AG249" i="17"/>
  <c r="AE249" i="17"/>
  <c r="AC249" i="17"/>
  <c r="AA249" i="17"/>
  <c r="Y249" i="17"/>
  <c r="W249" i="17"/>
  <c r="U249" i="17"/>
  <c r="S249" i="17"/>
  <c r="Q249" i="17"/>
  <c r="O249" i="17"/>
  <c r="M249" i="17"/>
  <c r="K249" i="17"/>
  <c r="I249" i="17"/>
  <c r="G249" i="17"/>
  <c r="E249" i="17"/>
  <c r="CE248" i="17"/>
  <c r="CC248" i="17"/>
  <c r="CA248" i="17"/>
  <c r="BY248" i="17"/>
  <c r="BW248" i="17"/>
  <c r="BU248" i="17"/>
  <c r="BS248" i="17"/>
  <c r="BQ248" i="17"/>
  <c r="BO248" i="17"/>
  <c r="BM248" i="17"/>
  <c r="BK248" i="17"/>
  <c r="BI248" i="17"/>
  <c r="BG248" i="17"/>
  <c r="BE248" i="17"/>
  <c r="BC248" i="17"/>
  <c r="BA248" i="17"/>
  <c r="AY248" i="17"/>
  <c r="AW248" i="17"/>
  <c r="AU248" i="17"/>
  <c r="AS248" i="17"/>
  <c r="AQ248" i="17"/>
  <c r="AO248" i="17"/>
  <c r="AM248" i="17"/>
  <c r="AK248" i="17"/>
  <c r="AI248" i="17"/>
  <c r="AG248" i="17"/>
  <c r="AE248" i="17"/>
  <c r="AC248" i="17"/>
  <c r="AA248" i="17"/>
  <c r="Y248" i="17"/>
  <c r="W248" i="17"/>
  <c r="U248" i="17"/>
  <c r="S248" i="17"/>
  <c r="Q248" i="17"/>
  <c r="O248" i="17"/>
  <c r="M248" i="17"/>
  <c r="K248" i="17"/>
  <c r="I248" i="17"/>
  <c r="G248" i="17"/>
  <c r="E248" i="17"/>
  <c r="CE247" i="17"/>
  <c r="CC247" i="17"/>
  <c r="CA247" i="17"/>
  <c r="BY247" i="17"/>
  <c r="BW247" i="17"/>
  <c r="BU247" i="17"/>
  <c r="BS247" i="17"/>
  <c r="BQ247" i="17"/>
  <c r="BO247" i="17"/>
  <c r="BM247" i="17"/>
  <c r="BK247" i="17"/>
  <c r="BI247" i="17"/>
  <c r="BG247" i="17"/>
  <c r="BE247" i="17"/>
  <c r="BC247" i="17"/>
  <c r="BA247" i="17"/>
  <c r="AY247" i="17"/>
  <c r="AW247" i="17"/>
  <c r="AU247" i="17"/>
  <c r="AS247" i="17"/>
  <c r="AQ247" i="17"/>
  <c r="AO247" i="17"/>
  <c r="AM247" i="17"/>
  <c r="AK247" i="17"/>
  <c r="AI247" i="17"/>
  <c r="AG247" i="17"/>
  <c r="AE247" i="17"/>
  <c r="AC247" i="17"/>
  <c r="AA247" i="17"/>
  <c r="Y247" i="17"/>
  <c r="W247" i="17"/>
  <c r="U247" i="17"/>
  <c r="S247" i="17"/>
  <c r="Q247" i="17"/>
  <c r="O247" i="17"/>
  <c r="M247" i="17"/>
  <c r="K247" i="17"/>
  <c r="I247" i="17"/>
  <c r="G247" i="17"/>
  <c r="E247" i="17"/>
  <c r="CE246" i="17"/>
  <c r="CC246" i="17"/>
  <c r="CA246" i="17"/>
  <c r="BY246" i="17"/>
  <c r="BW246" i="17"/>
  <c r="BU246" i="17"/>
  <c r="BS246" i="17"/>
  <c r="BQ246" i="17"/>
  <c r="BO246" i="17"/>
  <c r="BM246" i="17"/>
  <c r="BK246" i="17"/>
  <c r="BI246" i="17"/>
  <c r="BG246" i="17"/>
  <c r="BE246" i="17"/>
  <c r="BC246" i="17"/>
  <c r="BA246" i="17"/>
  <c r="AY246" i="17"/>
  <c r="AW246" i="17"/>
  <c r="AU246" i="17"/>
  <c r="AS246" i="17"/>
  <c r="AQ246" i="17"/>
  <c r="AO246" i="17"/>
  <c r="AM246" i="17"/>
  <c r="AK246" i="17"/>
  <c r="AI246" i="17"/>
  <c r="AG246" i="17"/>
  <c r="AE246" i="17"/>
  <c r="AC246" i="17"/>
  <c r="AA246" i="17"/>
  <c r="Y246" i="17"/>
  <c r="W246" i="17"/>
  <c r="U246" i="17"/>
  <c r="S246" i="17"/>
  <c r="Q246" i="17"/>
  <c r="O246" i="17"/>
  <c r="M246" i="17"/>
  <c r="K246" i="17"/>
  <c r="I246" i="17"/>
  <c r="G246" i="17"/>
  <c r="E246" i="17"/>
  <c r="CE245" i="17"/>
  <c r="CC245" i="17"/>
  <c r="CA245" i="17"/>
  <c r="BY245" i="17"/>
  <c r="BW245" i="17"/>
  <c r="BU245" i="17"/>
  <c r="BS245" i="17"/>
  <c r="BQ245" i="17"/>
  <c r="BO245" i="17"/>
  <c r="BM245" i="17"/>
  <c r="BK245" i="17"/>
  <c r="BI245" i="17"/>
  <c r="BG245" i="17"/>
  <c r="BE245" i="17"/>
  <c r="BC245" i="17"/>
  <c r="BA245" i="17"/>
  <c r="AY245" i="17"/>
  <c r="AW245" i="17"/>
  <c r="AU245" i="17"/>
  <c r="AS245" i="17"/>
  <c r="AQ245" i="17"/>
  <c r="AO245" i="17"/>
  <c r="AM245" i="17"/>
  <c r="AK245" i="17"/>
  <c r="AI245" i="17"/>
  <c r="AG245" i="17"/>
  <c r="AE245" i="17"/>
  <c r="AC245" i="17"/>
  <c r="AA245" i="17"/>
  <c r="Y245" i="17"/>
  <c r="W245" i="17"/>
  <c r="U245" i="17"/>
  <c r="S245" i="17"/>
  <c r="Q245" i="17"/>
  <c r="O245" i="17"/>
  <c r="M245" i="17"/>
  <c r="K245" i="17"/>
  <c r="I245" i="17"/>
  <c r="G245" i="17"/>
  <c r="E245" i="17"/>
  <c r="CE244" i="17"/>
  <c r="CC244" i="17"/>
  <c r="CA244" i="17"/>
  <c r="BY244" i="17"/>
  <c r="BW244" i="17"/>
  <c r="BU244" i="17"/>
  <c r="BS244" i="17"/>
  <c r="BQ244" i="17"/>
  <c r="BO244" i="17"/>
  <c r="BM244" i="17"/>
  <c r="BK244" i="17"/>
  <c r="BI244" i="17"/>
  <c r="BG244" i="17"/>
  <c r="BE244" i="17"/>
  <c r="BC244" i="17"/>
  <c r="BA244" i="17"/>
  <c r="AY244" i="17"/>
  <c r="AW244" i="17"/>
  <c r="AU244" i="17"/>
  <c r="AS244" i="17"/>
  <c r="AQ244" i="17"/>
  <c r="AO244" i="17"/>
  <c r="AM244" i="17"/>
  <c r="AK244" i="17"/>
  <c r="AI244" i="17"/>
  <c r="AG244" i="17"/>
  <c r="AE244" i="17"/>
  <c r="AC244" i="17"/>
  <c r="AA244" i="17"/>
  <c r="Y244" i="17"/>
  <c r="W244" i="17"/>
  <c r="U244" i="17"/>
  <c r="S244" i="17"/>
  <c r="Q244" i="17"/>
  <c r="O244" i="17"/>
  <c r="M244" i="17"/>
  <c r="K244" i="17"/>
  <c r="I244" i="17"/>
  <c r="G244" i="17"/>
  <c r="E244" i="17"/>
  <c r="CE243" i="17"/>
  <c r="CC243" i="17"/>
  <c r="CA243" i="17"/>
  <c r="BY243" i="17"/>
  <c r="BW243" i="17"/>
  <c r="BU243" i="17"/>
  <c r="BS243" i="17"/>
  <c r="BQ243" i="17"/>
  <c r="BO243" i="17"/>
  <c r="BM243" i="17"/>
  <c r="BK243" i="17"/>
  <c r="BI243" i="17"/>
  <c r="BG243" i="17"/>
  <c r="BE243" i="17"/>
  <c r="BC243" i="17"/>
  <c r="BA243" i="17"/>
  <c r="AY243" i="17"/>
  <c r="AW243" i="17"/>
  <c r="AU243" i="17"/>
  <c r="AS243" i="17"/>
  <c r="AQ243" i="17"/>
  <c r="AO243" i="17"/>
  <c r="AM243" i="17"/>
  <c r="AK243" i="17"/>
  <c r="AI243" i="17"/>
  <c r="AG243" i="17"/>
  <c r="AE243" i="17"/>
  <c r="AC243" i="17"/>
  <c r="AA243" i="17"/>
  <c r="Y243" i="17"/>
  <c r="W243" i="17"/>
  <c r="U243" i="17"/>
  <c r="S243" i="17"/>
  <c r="Q243" i="17"/>
  <c r="O243" i="17"/>
  <c r="M243" i="17"/>
  <c r="K243" i="17"/>
  <c r="I243" i="17"/>
  <c r="G243" i="17"/>
  <c r="E243" i="17"/>
  <c r="CE242" i="17"/>
  <c r="CC242" i="17"/>
  <c r="CA242" i="17"/>
  <c r="BY242" i="17"/>
  <c r="BW242" i="17"/>
  <c r="BU242" i="17"/>
  <c r="BS242" i="17"/>
  <c r="BQ242" i="17"/>
  <c r="BO242" i="17"/>
  <c r="BM242" i="17"/>
  <c r="BK242" i="17"/>
  <c r="BI242" i="17"/>
  <c r="BG242" i="17"/>
  <c r="BE242" i="17"/>
  <c r="BC242" i="17"/>
  <c r="BA242" i="17"/>
  <c r="AY242" i="17"/>
  <c r="AW242" i="17"/>
  <c r="AU242" i="17"/>
  <c r="AS242" i="17"/>
  <c r="AQ242" i="17"/>
  <c r="AO242" i="17"/>
  <c r="AM242" i="17"/>
  <c r="AK242" i="17"/>
  <c r="AI242" i="17"/>
  <c r="AG242" i="17"/>
  <c r="AE242" i="17"/>
  <c r="AC242" i="17"/>
  <c r="AA242" i="17"/>
  <c r="Y242" i="17"/>
  <c r="W242" i="17"/>
  <c r="U242" i="17"/>
  <c r="S242" i="17"/>
  <c r="Q242" i="17"/>
  <c r="O242" i="17"/>
  <c r="M242" i="17"/>
  <c r="K242" i="17"/>
  <c r="I242" i="17"/>
  <c r="G242" i="17"/>
  <c r="E242" i="17"/>
  <c r="CE241" i="17"/>
  <c r="CC241" i="17"/>
  <c r="CA241" i="17"/>
  <c r="BY241" i="17"/>
  <c r="BW241" i="17"/>
  <c r="BU241" i="17"/>
  <c r="BS241" i="17"/>
  <c r="BQ241" i="17"/>
  <c r="BO241" i="17"/>
  <c r="BM241" i="17"/>
  <c r="BK241" i="17"/>
  <c r="BI241" i="17"/>
  <c r="BG241" i="17"/>
  <c r="BE241" i="17"/>
  <c r="BC241" i="17"/>
  <c r="BA241" i="17"/>
  <c r="AY241" i="17"/>
  <c r="AW241" i="17"/>
  <c r="AU241" i="17"/>
  <c r="AS241" i="17"/>
  <c r="AQ241" i="17"/>
  <c r="AO241" i="17"/>
  <c r="AM241" i="17"/>
  <c r="AK241" i="17"/>
  <c r="AI241" i="17"/>
  <c r="AG241" i="17"/>
  <c r="AE241" i="17"/>
  <c r="AC241" i="17"/>
  <c r="AA241" i="17"/>
  <c r="Y241" i="17"/>
  <c r="W241" i="17"/>
  <c r="U241" i="17"/>
  <c r="S241" i="17"/>
  <c r="Q241" i="17"/>
  <c r="O241" i="17"/>
  <c r="M241" i="17"/>
  <c r="K241" i="17"/>
  <c r="I241" i="17"/>
  <c r="G241" i="17"/>
  <c r="E241" i="17"/>
  <c r="CE240" i="17"/>
  <c r="CC240" i="17"/>
  <c r="CA240" i="17"/>
  <c r="BY240" i="17"/>
  <c r="BW240" i="17"/>
  <c r="BU240" i="17"/>
  <c r="BS240" i="17"/>
  <c r="BQ240" i="17"/>
  <c r="BO240" i="17"/>
  <c r="BM240" i="17"/>
  <c r="BK240" i="17"/>
  <c r="BI240" i="17"/>
  <c r="BG240" i="17"/>
  <c r="BE240" i="17"/>
  <c r="BC240" i="17"/>
  <c r="BA240" i="17"/>
  <c r="AY240" i="17"/>
  <c r="AW240" i="17"/>
  <c r="AU240" i="17"/>
  <c r="AS240" i="17"/>
  <c r="AQ240" i="17"/>
  <c r="AO240" i="17"/>
  <c r="AM240" i="17"/>
  <c r="AK240" i="17"/>
  <c r="AI240" i="17"/>
  <c r="AG240" i="17"/>
  <c r="AE240" i="17"/>
  <c r="AC240" i="17"/>
  <c r="AA240" i="17"/>
  <c r="Y240" i="17"/>
  <c r="W240" i="17"/>
  <c r="U240" i="17"/>
  <c r="S240" i="17"/>
  <c r="Q240" i="17"/>
  <c r="O240" i="17"/>
  <c r="M240" i="17"/>
  <c r="K240" i="17"/>
  <c r="I240" i="17"/>
  <c r="G240" i="17"/>
  <c r="E240" i="17"/>
  <c r="CE239" i="17"/>
  <c r="CC239" i="17"/>
  <c r="CA239" i="17"/>
  <c r="BY239" i="17"/>
  <c r="BW239" i="17"/>
  <c r="BU239" i="17"/>
  <c r="BS239" i="17"/>
  <c r="BQ239" i="17"/>
  <c r="BO239" i="17"/>
  <c r="BM239" i="17"/>
  <c r="BK239" i="17"/>
  <c r="BI239" i="17"/>
  <c r="BG239" i="17"/>
  <c r="BE239" i="17"/>
  <c r="BC239" i="17"/>
  <c r="BA239" i="17"/>
  <c r="AY239" i="17"/>
  <c r="AW239" i="17"/>
  <c r="AU239" i="17"/>
  <c r="AS239" i="17"/>
  <c r="AQ239" i="17"/>
  <c r="AO239" i="17"/>
  <c r="AM239" i="17"/>
  <c r="AK239" i="17"/>
  <c r="AI239" i="17"/>
  <c r="AG239" i="17"/>
  <c r="AE239" i="17"/>
  <c r="AC239" i="17"/>
  <c r="AA239" i="17"/>
  <c r="Y239" i="17"/>
  <c r="W239" i="17"/>
  <c r="U239" i="17"/>
  <c r="S239" i="17"/>
  <c r="Q239" i="17"/>
  <c r="O239" i="17"/>
  <c r="M239" i="17"/>
  <c r="K239" i="17"/>
  <c r="I239" i="17"/>
  <c r="G239" i="17"/>
  <c r="E239" i="17"/>
  <c r="CE238" i="17"/>
  <c r="CC238" i="17"/>
  <c r="CA238" i="17"/>
  <c r="BY238" i="17"/>
  <c r="BW238" i="17"/>
  <c r="BU238" i="17"/>
  <c r="BS238" i="17"/>
  <c r="BQ238" i="17"/>
  <c r="BO238" i="17"/>
  <c r="BM238" i="17"/>
  <c r="BK238" i="17"/>
  <c r="BI238" i="17"/>
  <c r="BG238" i="17"/>
  <c r="BE238" i="17"/>
  <c r="BC238" i="17"/>
  <c r="BA238" i="17"/>
  <c r="AY238" i="17"/>
  <c r="AW238" i="17"/>
  <c r="AU238" i="17"/>
  <c r="AS238" i="17"/>
  <c r="AQ238" i="17"/>
  <c r="AO238" i="17"/>
  <c r="AM238" i="17"/>
  <c r="AK238" i="17"/>
  <c r="AI238" i="17"/>
  <c r="AG238" i="17"/>
  <c r="AE238" i="17"/>
  <c r="AC238" i="17"/>
  <c r="AA238" i="17"/>
  <c r="Y238" i="17"/>
  <c r="W238" i="17"/>
  <c r="U238" i="17"/>
  <c r="S238" i="17"/>
  <c r="Q238" i="17"/>
  <c r="O238" i="17"/>
  <c r="M238" i="17"/>
  <c r="K238" i="17"/>
  <c r="I238" i="17"/>
  <c r="G238" i="17"/>
  <c r="E238" i="17"/>
  <c r="CE237" i="17"/>
  <c r="CC237" i="17"/>
  <c r="CA237" i="17"/>
  <c r="BY237" i="17"/>
  <c r="BW237" i="17"/>
  <c r="BU237" i="17"/>
  <c r="BS237" i="17"/>
  <c r="BQ237" i="17"/>
  <c r="BO237" i="17"/>
  <c r="BM237" i="17"/>
  <c r="BK237" i="17"/>
  <c r="BI237" i="17"/>
  <c r="BG237" i="17"/>
  <c r="BE237" i="17"/>
  <c r="BC237" i="17"/>
  <c r="BA237" i="17"/>
  <c r="AY237" i="17"/>
  <c r="AW237" i="17"/>
  <c r="AU237" i="17"/>
  <c r="AS237" i="17"/>
  <c r="AQ237" i="17"/>
  <c r="AO237" i="17"/>
  <c r="AM237" i="17"/>
  <c r="AK237" i="17"/>
  <c r="AI237" i="17"/>
  <c r="AG237" i="17"/>
  <c r="AE237" i="17"/>
  <c r="AC237" i="17"/>
  <c r="AA237" i="17"/>
  <c r="Y237" i="17"/>
  <c r="W237" i="17"/>
  <c r="U237" i="17"/>
  <c r="S237" i="17"/>
  <c r="Q237" i="17"/>
  <c r="O237" i="17"/>
  <c r="M237" i="17"/>
  <c r="K237" i="17"/>
  <c r="I237" i="17"/>
  <c r="G237" i="17"/>
  <c r="E237" i="17"/>
  <c r="CE236" i="17"/>
  <c r="CC236" i="17"/>
  <c r="CA236" i="17"/>
  <c r="BY236" i="17"/>
  <c r="BW236" i="17"/>
  <c r="BU236" i="17"/>
  <c r="BS236" i="17"/>
  <c r="BQ236" i="17"/>
  <c r="BO236" i="17"/>
  <c r="BM236" i="17"/>
  <c r="BK236" i="17"/>
  <c r="BI236" i="17"/>
  <c r="BG236" i="17"/>
  <c r="BE236" i="17"/>
  <c r="BC236" i="17"/>
  <c r="BA236" i="17"/>
  <c r="AY236" i="17"/>
  <c r="AW236" i="17"/>
  <c r="AU236" i="17"/>
  <c r="AS236" i="17"/>
  <c r="AQ236" i="17"/>
  <c r="AO236" i="17"/>
  <c r="AM236" i="17"/>
  <c r="AK236" i="17"/>
  <c r="AI236" i="17"/>
  <c r="AG236" i="17"/>
  <c r="AE236" i="17"/>
  <c r="AC236" i="17"/>
  <c r="AA236" i="17"/>
  <c r="Y236" i="17"/>
  <c r="W236" i="17"/>
  <c r="U236" i="17"/>
  <c r="S236" i="17"/>
  <c r="Q236" i="17"/>
  <c r="O236" i="17"/>
  <c r="M236" i="17"/>
  <c r="K236" i="17"/>
  <c r="I236" i="17"/>
  <c r="G236" i="17"/>
  <c r="E236" i="17"/>
  <c r="CE235" i="17"/>
  <c r="CC235" i="17"/>
  <c r="CA235" i="17"/>
  <c r="BY235" i="17"/>
  <c r="BW235" i="17"/>
  <c r="BU235" i="17"/>
  <c r="BS235" i="17"/>
  <c r="BQ235" i="17"/>
  <c r="BO235" i="17"/>
  <c r="BM235" i="17"/>
  <c r="BK235" i="17"/>
  <c r="BI235" i="17"/>
  <c r="BG235" i="17"/>
  <c r="BE235" i="17"/>
  <c r="BC235" i="17"/>
  <c r="BA235" i="17"/>
  <c r="AY235" i="17"/>
  <c r="AW235" i="17"/>
  <c r="AU235" i="17"/>
  <c r="AS235" i="17"/>
  <c r="AQ235" i="17"/>
  <c r="AO235" i="17"/>
  <c r="AM235" i="17"/>
  <c r="AK235" i="17"/>
  <c r="AI235" i="17"/>
  <c r="AG235" i="17"/>
  <c r="AE235" i="17"/>
  <c r="AC235" i="17"/>
  <c r="AA235" i="17"/>
  <c r="Y235" i="17"/>
  <c r="W235" i="17"/>
  <c r="U235" i="17"/>
  <c r="S235" i="17"/>
  <c r="Q235" i="17"/>
  <c r="O235" i="17"/>
  <c r="M235" i="17"/>
  <c r="K235" i="17"/>
  <c r="I235" i="17"/>
  <c r="G235" i="17"/>
  <c r="E235" i="17"/>
  <c r="CE234" i="17"/>
  <c r="CC234" i="17"/>
  <c r="CA234" i="17"/>
  <c r="BY234" i="17"/>
  <c r="BW234" i="17"/>
  <c r="BU234" i="17"/>
  <c r="BS234" i="17"/>
  <c r="BQ234" i="17"/>
  <c r="BO234" i="17"/>
  <c r="BM234" i="17"/>
  <c r="BK234" i="17"/>
  <c r="BI234" i="17"/>
  <c r="BG234" i="17"/>
  <c r="BE234" i="17"/>
  <c r="BC234" i="17"/>
  <c r="BA234" i="17"/>
  <c r="AY234" i="17"/>
  <c r="AW234" i="17"/>
  <c r="AU234" i="17"/>
  <c r="AS234" i="17"/>
  <c r="AQ234" i="17"/>
  <c r="AO234" i="17"/>
  <c r="AM234" i="17"/>
  <c r="AK234" i="17"/>
  <c r="AI234" i="17"/>
  <c r="AG234" i="17"/>
  <c r="AE234" i="17"/>
  <c r="AC234" i="17"/>
  <c r="AA234" i="17"/>
  <c r="Y234" i="17"/>
  <c r="W234" i="17"/>
  <c r="U234" i="17"/>
  <c r="S234" i="17"/>
  <c r="Q234" i="17"/>
  <c r="O234" i="17"/>
  <c r="M234" i="17"/>
  <c r="K234" i="17"/>
  <c r="I234" i="17"/>
  <c r="G234" i="17"/>
  <c r="E234" i="17"/>
  <c r="CE233" i="17"/>
  <c r="CC233" i="17"/>
  <c r="CA233" i="17"/>
  <c r="BY233" i="17"/>
  <c r="BW233" i="17"/>
  <c r="BU233" i="17"/>
  <c r="BS233" i="17"/>
  <c r="BQ233" i="17"/>
  <c r="BO233" i="17"/>
  <c r="BM233" i="17"/>
  <c r="BK233" i="17"/>
  <c r="BI233" i="17"/>
  <c r="BG233" i="17"/>
  <c r="BE233" i="17"/>
  <c r="BC233" i="17"/>
  <c r="BA233" i="17"/>
  <c r="AY233" i="17"/>
  <c r="AW233" i="17"/>
  <c r="AU233" i="17"/>
  <c r="AS233" i="17"/>
  <c r="AQ233" i="17"/>
  <c r="AO233" i="17"/>
  <c r="AM233" i="17"/>
  <c r="AK233" i="17"/>
  <c r="AI233" i="17"/>
  <c r="AG233" i="17"/>
  <c r="AE233" i="17"/>
  <c r="AC233" i="17"/>
  <c r="AA233" i="17"/>
  <c r="Y233" i="17"/>
  <c r="W233" i="17"/>
  <c r="U233" i="17"/>
  <c r="S233" i="17"/>
  <c r="Q233" i="17"/>
  <c r="O233" i="17"/>
  <c r="M233" i="17"/>
  <c r="K233" i="17"/>
  <c r="I233" i="17"/>
  <c r="G233" i="17"/>
  <c r="E233" i="17"/>
  <c r="CE232" i="17"/>
  <c r="CC232" i="17"/>
  <c r="CA232" i="17"/>
  <c r="BY232" i="17"/>
  <c r="BW232" i="17"/>
  <c r="BU232" i="17"/>
  <c r="BS232" i="17"/>
  <c r="BQ232" i="17"/>
  <c r="BO232" i="17"/>
  <c r="BM232" i="17"/>
  <c r="BK232" i="17"/>
  <c r="BI232" i="17"/>
  <c r="BG232" i="17"/>
  <c r="BE232" i="17"/>
  <c r="BC232" i="17"/>
  <c r="BA232" i="17"/>
  <c r="AY232" i="17"/>
  <c r="AW232" i="17"/>
  <c r="AU232" i="17"/>
  <c r="AS232" i="17"/>
  <c r="AQ232" i="17"/>
  <c r="AO232" i="17"/>
  <c r="AM232" i="17"/>
  <c r="AK232" i="17"/>
  <c r="AI232" i="17"/>
  <c r="AG232" i="17"/>
  <c r="AE232" i="17"/>
  <c r="AC232" i="17"/>
  <c r="AA232" i="17"/>
  <c r="Y232" i="17"/>
  <c r="W232" i="17"/>
  <c r="U232" i="17"/>
  <c r="S232" i="17"/>
  <c r="Q232" i="17"/>
  <c r="O232" i="17"/>
  <c r="M232" i="17"/>
  <c r="K232" i="17"/>
  <c r="I232" i="17"/>
  <c r="G232" i="17"/>
  <c r="E232" i="17"/>
  <c r="CE231" i="17"/>
  <c r="CC231" i="17"/>
  <c r="CA231" i="17"/>
  <c r="BY231" i="17"/>
  <c r="BW231" i="17"/>
  <c r="BU231" i="17"/>
  <c r="BS231" i="17"/>
  <c r="BQ231" i="17"/>
  <c r="BO231" i="17"/>
  <c r="BM231" i="17"/>
  <c r="BK231" i="17"/>
  <c r="BI231" i="17"/>
  <c r="BG231" i="17"/>
  <c r="BE231" i="17"/>
  <c r="BC231" i="17"/>
  <c r="BA231" i="17"/>
  <c r="AY231" i="17"/>
  <c r="AW231" i="17"/>
  <c r="AU231" i="17"/>
  <c r="AS231" i="17"/>
  <c r="AQ231" i="17"/>
  <c r="AO231" i="17"/>
  <c r="AM231" i="17"/>
  <c r="AK231" i="17"/>
  <c r="AI231" i="17"/>
  <c r="AG231" i="17"/>
  <c r="AE231" i="17"/>
  <c r="AC231" i="17"/>
  <c r="AA231" i="17"/>
  <c r="Y231" i="17"/>
  <c r="W231" i="17"/>
  <c r="U231" i="17"/>
  <c r="S231" i="17"/>
  <c r="Q231" i="17"/>
  <c r="O231" i="17"/>
  <c r="M231" i="17"/>
  <c r="K231" i="17"/>
  <c r="I231" i="17"/>
  <c r="G231" i="17"/>
  <c r="E231" i="17"/>
  <c r="CE230" i="17"/>
  <c r="CC230" i="17"/>
  <c r="CA230" i="17"/>
  <c r="BY230" i="17"/>
  <c r="BW230" i="17"/>
  <c r="BU230" i="17"/>
  <c r="BS230" i="17"/>
  <c r="BQ230" i="17"/>
  <c r="BO230" i="17"/>
  <c r="BM230" i="17"/>
  <c r="BK230" i="17"/>
  <c r="BI230" i="17"/>
  <c r="BG230" i="17"/>
  <c r="BE230" i="17"/>
  <c r="BC230" i="17"/>
  <c r="BA230" i="17"/>
  <c r="AY230" i="17"/>
  <c r="AW230" i="17"/>
  <c r="AU230" i="17"/>
  <c r="AS230" i="17"/>
  <c r="AQ230" i="17"/>
  <c r="AO230" i="17"/>
  <c r="AM230" i="17"/>
  <c r="AK230" i="17"/>
  <c r="AI230" i="17"/>
  <c r="AG230" i="17"/>
  <c r="AE230" i="17"/>
  <c r="AC230" i="17"/>
  <c r="AA230" i="17"/>
  <c r="Y230" i="17"/>
  <c r="W230" i="17"/>
  <c r="U230" i="17"/>
  <c r="S230" i="17"/>
  <c r="Q230" i="17"/>
  <c r="O230" i="17"/>
  <c r="M230" i="17"/>
  <c r="K230" i="17"/>
  <c r="I230" i="17"/>
  <c r="G230" i="17"/>
  <c r="E230" i="17"/>
  <c r="CE229" i="17"/>
  <c r="CC229" i="17"/>
  <c r="CA229" i="17"/>
  <c r="BY229" i="17"/>
  <c r="BW229" i="17"/>
  <c r="BU229" i="17"/>
  <c r="BS229" i="17"/>
  <c r="BQ229" i="17"/>
  <c r="BO229" i="17"/>
  <c r="BM229" i="17"/>
  <c r="BK229" i="17"/>
  <c r="BI229" i="17"/>
  <c r="BG229" i="17"/>
  <c r="BE229" i="17"/>
  <c r="BC229" i="17"/>
  <c r="BA229" i="17"/>
  <c r="AY229" i="17"/>
  <c r="AW229" i="17"/>
  <c r="AU229" i="17"/>
  <c r="AS229" i="17"/>
  <c r="AQ229" i="17"/>
  <c r="AO229" i="17"/>
  <c r="AM229" i="17"/>
  <c r="AK229" i="17"/>
  <c r="AI229" i="17"/>
  <c r="AG229" i="17"/>
  <c r="AE229" i="17"/>
  <c r="AC229" i="17"/>
  <c r="AA229" i="17"/>
  <c r="Y229" i="17"/>
  <c r="W229" i="17"/>
  <c r="U229" i="17"/>
  <c r="S229" i="17"/>
  <c r="Q229" i="17"/>
  <c r="O229" i="17"/>
  <c r="M229" i="17"/>
  <c r="K229" i="17"/>
  <c r="I229" i="17"/>
  <c r="G229" i="17"/>
  <c r="E229" i="17"/>
  <c r="CE228" i="17"/>
  <c r="CC228" i="17"/>
  <c r="CA228" i="17"/>
  <c r="BY228" i="17"/>
  <c r="BW228" i="17"/>
  <c r="BU228" i="17"/>
  <c r="BS228" i="17"/>
  <c r="BQ228" i="17"/>
  <c r="BO228" i="17"/>
  <c r="BM228" i="17"/>
  <c r="BK228" i="17"/>
  <c r="BI228" i="17"/>
  <c r="BG228" i="17"/>
  <c r="BE228" i="17"/>
  <c r="BC228" i="17"/>
  <c r="BA228" i="17"/>
  <c r="AY228" i="17"/>
  <c r="AW228" i="17"/>
  <c r="AU228" i="17"/>
  <c r="AS228" i="17"/>
  <c r="AQ228" i="17"/>
  <c r="AO228" i="17"/>
  <c r="AM228" i="17"/>
  <c r="AK228" i="17"/>
  <c r="AI228" i="17"/>
  <c r="AG228" i="17"/>
  <c r="AE228" i="17"/>
  <c r="AC228" i="17"/>
  <c r="AA228" i="17"/>
  <c r="Y228" i="17"/>
  <c r="W228" i="17"/>
  <c r="U228" i="17"/>
  <c r="S228" i="17"/>
  <c r="Q228" i="17"/>
  <c r="O228" i="17"/>
  <c r="M228" i="17"/>
  <c r="K228" i="17"/>
  <c r="I228" i="17"/>
  <c r="G228" i="17"/>
  <c r="E228" i="17"/>
  <c r="CE227" i="17"/>
  <c r="CC227" i="17"/>
  <c r="CA227" i="17"/>
  <c r="BY227" i="17"/>
  <c r="BW227" i="17"/>
  <c r="BU227" i="17"/>
  <c r="BS227" i="17"/>
  <c r="BQ227" i="17"/>
  <c r="BO227" i="17"/>
  <c r="BM227" i="17"/>
  <c r="BK227" i="17"/>
  <c r="BI227" i="17"/>
  <c r="BG227" i="17"/>
  <c r="BE227" i="17"/>
  <c r="BC227" i="17"/>
  <c r="BA227" i="17"/>
  <c r="AY227" i="17"/>
  <c r="AW227" i="17"/>
  <c r="AU227" i="17"/>
  <c r="AS227" i="17"/>
  <c r="AQ227" i="17"/>
  <c r="AO227" i="17"/>
  <c r="AM227" i="17"/>
  <c r="AK227" i="17"/>
  <c r="AI227" i="17"/>
  <c r="AG227" i="17"/>
  <c r="AE227" i="17"/>
  <c r="AC227" i="17"/>
  <c r="AA227" i="17"/>
  <c r="Y227" i="17"/>
  <c r="W227" i="17"/>
  <c r="U227" i="17"/>
  <c r="S227" i="17"/>
  <c r="Q227" i="17"/>
  <c r="O227" i="17"/>
  <c r="M227" i="17"/>
  <c r="K227" i="17"/>
  <c r="I227" i="17"/>
  <c r="G227" i="17"/>
  <c r="E227" i="17"/>
  <c r="CE226" i="17"/>
  <c r="CC226" i="17"/>
  <c r="CA226" i="17"/>
  <c r="BY226" i="17"/>
  <c r="BW226" i="17"/>
  <c r="BU226" i="17"/>
  <c r="BS226" i="17"/>
  <c r="BQ226" i="17"/>
  <c r="BO226" i="17"/>
  <c r="BM226" i="17"/>
  <c r="BK226" i="17"/>
  <c r="BI226" i="17"/>
  <c r="BG226" i="17"/>
  <c r="BE226" i="17"/>
  <c r="BC226" i="17"/>
  <c r="BA226" i="17"/>
  <c r="AY226" i="17"/>
  <c r="AW226" i="17"/>
  <c r="AU226" i="17"/>
  <c r="AS226" i="17"/>
  <c r="AQ226" i="17"/>
  <c r="AO226" i="17"/>
  <c r="AM226" i="17"/>
  <c r="AK226" i="17"/>
  <c r="AI226" i="17"/>
  <c r="AG226" i="17"/>
  <c r="AE226" i="17"/>
  <c r="AC226" i="17"/>
  <c r="AA226" i="17"/>
  <c r="Y226" i="17"/>
  <c r="W226" i="17"/>
  <c r="U226" i="17"/>
  <c r="S226" i="17"/>
  <c r="Q226" i="17"/>
  <c r="O226" i="17"/>
  <c r="M226" i="17"/>
  <c r="K226" i="17"/>
  <c r="I226" i="17"/>
  <c r="G226" i="17"/>
  <c r="E226" i="17"/>
  <c r="CE225" i="17"/>
  <c r="CC225" i="17"/>
  <c r="CA225" i="17"/>
  <c r="BY225" i="17"/>
  <c r="BW225" i="17"/>
  <c r="BU225" i="17"/>
  <c r="BS225" i="17"/>
  <c r="BQ225" i="17"/>
  <c r="BO225" i="17"/>
  <c r="BM225" i="17"/>
  <c r="BK225" i="17"/>
  <c r="BI225" i="17"/>
  <c r="BG225" i="17"/>
  <c r="BE225" i="17"/>
  <c r="BC225" i="17"/>
  <c r="BA225" i="17"/>
  <c r="AY225" i="17"/>
  <c r="AW225" i="17"/>
  <c r="AU225" i="17"/>
  <c r="AS225" i="17"/>
  <c r="AQ225" i="17"/>
  <c r="AO225" i="17"/>
  <c r="AM225" i="17"/>
  <c r="AK225" i="17"/>
  <c r="AI225" i="17"/>
  <c r="AG225" i="17"/>
  <c r="AE225" i="17"/>
  <c r="AC225" i="17"/>
  <c r="AA225" i="17"/>
  <c r="Y225" i="17"/>
  <c r="W225" i="17"/>
  <c r="U225" i="17"/>
  <c r="S225" i="17"/>
  <c r="Q225" i="17"/>
  <c r="O225" i="17"/>
  <c r="M225" i="17"/>
  <c r="K225" i="17"/>
  <c r="I225" i="17"/>
  <c r="G225" i="17"/>
  <c r="E225" i="17"/>
  <c r="CE224" i="17"/>
  <c r="CC224" i="17"/>
  <c r="CA224" i="17"/>
  <c r="BY224" i="17"/>
  <c r="BW224" i="17"/>
  <c r="BU224" i="17"/>
  <c r="BS224" i="17"/>
  <c r="BQ224" i="17"/>
  <c r="BO224" i="17"/>
  <c r="BM224" i="17"/>
  <c r="BK224" i="17"/>
  <c r="BI224" i="17"/>
  <c r="BG224" i="17"/>
  <c r="BE224" i="17"/>
  <c r="BC224" i="17"/>
  <c r="BA224" i="17"/>
  <c r="AY224" i="17"/>
  <c r="AW224" i="17"/>
  <c r="AU224" i="17"/>
  <c r="AS224" i="17"/>
  <c r="AQ224" i="17"/>
  <c r="AO224" i="17"/>
  <c r="AM224" i="17"/>
  <c r="AK224" i="17"/>
  <c r="AI224" i="17"/>
  <c r="AG224" i="17"/>
  <c r="AE224" i="17"/>
  <c r="AC224" i="17"/>
  <c r="AA224" i="17"/>
  <c r="Y224" i="17"/>
  <c r="W224" i="17"/>
  <c r="U224" i="17"/>
  <c r="S224" i="17"/>
  <c r="Q224" i="17"/>
  <c r="O224" i="17"/>
  <c r="M224" i="17"/>
  <c r="K224" i="17"/>
  <c r="I224" i="17"/>
  <c r="G224" i="17"/>
  <c r="E224" i="17"/>
  <c r="CE223" i="17"/>
  <c r="CC223" i="17"/>
  <c r="CA223" i="17"/>
  <c r="BY223" i="17"/>
  <c r="BW223" i="17"/>
  <c r="BU223" i="17"/>
  <c r="BS223" i="17"/>
  <c r="BQ223" i="17"/>
  <c r="BO223" i="17"/>
  <c r="BM223" i="17"/>
  <c r="BK223" i="17"/>
  <c r="BI223" i="17"/>
  <c r="BG223" i="17"/>
  <c r="BE223" i="17"/>
  <c r="BC223" i="17"/>
  <c r="BA223" i="17"/>
  <c r="AY223" i="17"/>
  <c r="AW223" i="17"/>
  <c r="AU223" i="17"/>
  <c r="AS223" i="17"/>
  <c r="AQ223" i="17"/>
  <c r="AO223" i="17"/>
  <c r="AM223" i="17"/>
  <c r="AK223" i="17"/>
  <c r="AI223" i="17"/>
  <c r="AG223" i="17"/>
  <c r="AE223" i="17"/>
  <c r="AC223" i="17"/>
  <c r="AA223" i="17"/>
  <c r="Y223" i="17"/>
  <c r="W223" i="17"/>
  <c r="U223" i="17"/>
  <c r="S223" i="17"/>
  <c r="Q223" i="17"/>
  <c r="O223" i="17"/>
  <c r="M223" i="17"/>
  <c r="K223" i="17"/>
  <c r="I223" i="17"/>
  <c r="G223" i="17"/>
  <c r="E223" i="17"/>
  <c r="CE222" i="17"/>
  <c r="CC222" i="17"/>
  <c r="CA222" i="17"/>
  <c r="BY222" i="17"/>
  <c r="BW222" i="17"/>
  <c r="BU222" i="17"/>
  <c r="BS222" i="17"/>
  <c r="BQ222" i="17"/>
  <c r="BO222" i="17"/>
  <c r="BM222" i="17"/>
  <c r="BK222" i="17"/>
  <c r="BI222" i="17"/>
  <c r="BG222" i="17"/>
  <c r="BE222" i="17"/>
  <c r="BC222" i="17"/>
  <c r="BA222" i="17"/>
  <c r="AY222" i="17"/>
  <c r="AW222" i="17"/>
  <c r="AU222" i="17"/>
  <c r="AS222" i="17"/>
  <c r="AQ222" i="17"/>
  <c r="AO222" i="17"/>
  <c r="AM222" i="17"/>
  <c r="AK222" i="17"/>
  <c r="AI222" i="17"/>
  <c r="AG222" i="17"/>
  <c r="AE222" i="17"/>
  <c r="AC222" i="17"/>
  <c r="AA222" i="17"/>
  <c r="Y222" i="17"/>
  <c r="W222" i="17"/>
  <c r="U222" i="17"/>
  <c r="S222" i="17"/>
  <c r="Q222" i="17"/>
  <c r="O222" i="17"/>
  <c r="M222" i="17"/>
  <c r="K222" i="17"/>
  <c r="I222" i="17"/>
  <c r="G222" i="17"/>
  <c r="E222" i="17"/>
  <c r="CE221" i="17"/>
  <c r="CC221" i="17"/>
  <c r="CA221" i="17"/>
  <c r="BY221" i="17"/>
  <c r="BW221" i="17"/>
  <c r="BU221" i="17"/>
  <c r="BS221" i="17"/>
  <c r="BQ221" i="17"/>
  <c r="BO221" i="17"/>
  <c r="BM221" i="17"/>
  <c r="BK221" i="17"/>
  <c r="BI221" i="17"/>
  <c r="BG221" i="17"/>
  <c r="BE221" i="17"/>
  <c r="BC221" i="17"/>
  <c r="BA221" i="17"/>
  <c r="AY221" i="17"/>
  <c r="AW221" i="17"/>
  <c r="AU221" i="17"/>
  <c r="AS221" i="17"/>
  <c r="AQ221" i="17"/>
  <c r="AO221" i="17"/>
  <c r="AM221" i="17"/>
  <c r="AK221" i="17"/>
  <c r="AI221" i="17"/>
  <c r="AG221" i="17"/>
  <c r="AE221" i="17"/>
  <c r="AC221" i="17"/>
  <c r="AA221" i="17"/>
  <c r="Y221" i="17"/>
  <c r="W221" i="17"/>
  <c r="U221" i="17"/>
  <c r="S221" i="17"/>
  <c r="Q221" i="17"/>
  <c r="O221" i="17"/>
  <c r="M221" i="17"/>
  <c r="K221" i="17"/>
  <c r="I221" i="17"/>
  <c r="G221" i="17"/>
  <c r="E221" i="17"/>
  <c r="CE220" i="17"/>
  <c r="CC220" i="17"/>
  <c r="CA220" i="17"/>
  <c r="BY220" i="17"/>
  <c r="BW220" i="17"/>
  <c r="BU220" i="17"/>
  <c r="BS220" i="17"/>
  <c r="BQ220" i="17"/>
  <c r="BO220" i="17"/>
  <c r="BM220" i="17"/>
  <c r="BK220" i="17"/>
  <c r="BI220" i="17"/>
  <c r="BG220" i="17"/>
  <c r="BE220" i="17"/>
  <c r="BC220" i="17"/>
  <c r="BA220" i="17"/>
  <c r="AY220" i="17"/>
  <c r="AW220" i="17"/>
  <c r="AU220" i="17"/>
  <c r="AS220" i="17"/>
  <c r="AQ220" i="17"/>
  <c r="AO220" i="17"/>
  <c r="AM220" i="17"/>
  <c r="AK220" i="17"/>
  <c r="AI220" i="17"/>
  <c r="AG220" i="17"/>
  <c r="AE220" i="17"/>
  <c r="AC220" i="17"/>
  <c r="AA220" i="17"/>
  <c r="Y220" i="17"/>
  <c r="W220" i="17"/>
  <c r="U220" i="17"/>
  <c r="S220" i="17"/>
  <c r="Q220" i="17"/>
  <c r="O220" i="17"/>
  <c r="M220" i="17"/>
  <c r="K220" i="17"/>
  <c r="I220" i="17"/>
  <c r="G220" i="17"/>
  <c r="E220" i="17"/>
  <c r="CE219" i="17"/>
  <c r="CC219" i="17"/>
  <c r="CA219" i="17"/>
  <c r="BY219" i="17"/>
  <c r="BW219" i="17"/>
  <c r="BU219" i="17"/>
  <c r="BS219" i="17"/>
  <c r="BQ219" i="17"/>
  <c r="BO219" i="17"/>
  <c r="BM219" i="17"/>
  <c r="BK219" i="17"/>
  <c r="BI219" i="17"/>
  <c r="BG219" i="17"/>
  <c r="BE219" i="17"/>
  <c r="BC219" i="17"/>
  <c r="BA219" i="17"/>
  <c r="AY219" i="17"/>
  <c r="AW219" i="17"/>
  <c r="AU219" i="17"/>
  <c r="AS219" i="17"/>
  <c r="AQ219" i="17"/>
  <c r="AO219" i="17"/>
  <c r="AM219" i="17"/>
  <c r="AK219" i="17"/>
  <c r="AI219" i="17"/>
  <c r="AG219" i="17"/>
  <c r="AE219" i="17"/>
  <c r="AC219" i="17"/>
  <c r="AA219" i="17"/>
  <c r="Y219" i="17"/>
  <c r="W219" i="17"/>
  <c r="U219" i="17"/>
  <c r="S219" i="17"/>
  <c r="Q219" i="17"/>
  <c r="O219" i="17"/>
  <c r="M219" i="17"/>
  <c r="K219" i="17"/>
  <c r="I219" i="17"/>
  <c r="G219" i="17"/>
  <c r="E219" i="17"/>
  <c r="CE218" i="17"/>
  <c r="CC218" i="17"/>
  <c r="CA218" i="17"/>
  <c r="BY218" i="17"/>
  <c r="BW218" i="17"/>
  <c r="BU218" i="17"/>
  <c r="BS218" i="17"/>
  <c r="BQ218" i="17"/>
  <c r="BO218" i="17"/>
  <c r="BM218" i="17"/>
  <c r="BK218" i="17"/>
  <c r="BI218" i="17"/>
  <c r="BG218" i="17"/>
  <c r="BE218" i="17"/>
  <c r="BC218" i="17"/>
  <c r="BA218" i="17"/>
  <c r="AY218" i="17"/>
  <c r="AW218" i="17"/>
  <c r="AU218" i="17"/>
  <c r="AS218" i="17"/>
  <c r="AQ218" i="17"/>
  <c r="AO218" i="17"/>
  <c r="AM218" i="17"/>
  <c r="AK218" i="17"/>
  <c r="AI218" i="17"/>
  <c r="AG218" i="17"/>
  <c r="AE218" i="17"/>
  <c r="AC218" i="17"/>
  <c r="AA218" i="17"/>
  <c r="Y218" i="17"/>
  <c r="W218" i="17"/>
  <c r="U218" i="17"/>
  <c r="S218" i="17"/>
  <c r="Q218" i="17"/>
  <c r="O218" i="17"/>
  <c r="M218" i="17"/>
  <c r="K218" i="17"/>
  <c r="I218" i="17"/>
  <c r="G218" i="17"/>
  <c r="E218" i="17"/>
  <c r="CE217" i="17"/>
  <c r="CC217" i="17"/>
  <c r="CA217" i="17"/>
  <c r="BY217" i="17"/>
  <c r="BW217" i="17"/>
  <c r="BU217" i="17"/>
  <c r="BS217" i="17"/>
  <c r="BQ217" i="17"/>
  <c r="BO217" i="17"/>
  <c r="BM217" i="17"/>
  <c r="BK217" i="17"/>
  <c r="BI217" i="17"/>
  <c r="BG217" i="17"/>
  <c r="BE217" i="17"/>
  <c r="BC217" i="17"/>
  <c r="BA217" i="17"/>
  <c r="AY217" i="17"/>
  <c r="AW217" i="17"/>
  <c r="AU217" i="17"/>
  <c r="AS217" i="17"/>
  <c r="AQ217" i="17"/>
  <c r="AO217" i="17"/>
  <c r="AM217" i="17"/>
  <c r="AK217" i="17"/>
  <c r="AI217" i="17"/>
  <c r="AG217" i="17"/>
  <c r="AE217" i="17"/>
  <c r="AC217" i="17"/>
  <c r="AA217" i="17"/>
  <c r="Y217" i="17"/>
  <c r="W217" i="17"/>
  <c r="U217" i="17"/>
  <c r="S217" i="17"/>
  <c r="Q217" i="17"/>
  <c r="O217" i="17"/>
  <c r="M217" i="17"/>
  <c r="K217" i="17"/>
  <c r="I217" i="17"/>
  <c r="G217" i="17"/>
  <c r="E217" i="17"/>
  <c r="CE216" i="17"/>
  <c r="CC216" i="17"/>
  <c r="CA216" i="17"/>
  <c r="BY216" i="17"/>
  <c r="BW216" i="17"/>
  <c r="BU216" i="17"/>
  <c r="BS216" i="17"/>
  <c r="BQ216" i="17"/>
  <c r="BO216" i="17"/>
  <c r="BM216" i="17"/>
  <c r="BK216" i="17"/>
  <c r="BI216" i="17"/>
  <c r="BG216" i="17"/>
  <c r="BE216" i="17"/>
  <c r="BC216" i="17"/>
  <c r="BA216" i="17"/>
  <c r="AY216" i="17"/>
  <c r="AW216" i="17"/>
  <c r="AU216" i="17"/>
  <c r="AS216" i="17"/>
  <c r="AQ216" i="17"/>
  <c r="AO216" i="17"/>
  <c r="AM216" i="17"/>
  <c r="AK216" i="17"/>
  <c r="AI216" i="17"/>
  <c r="AG216" i="17"/>
  <c r="AE216" i="17"/>
  <c r="AC216" i="17"/>
  <c r="AA216" i="17"/>
  <c r="Y216" i="17"/>
  <c r="W216" i="17"/>
  <c r="U216" i="17"/>
  <c r="S216" i="17"/>
  <c r="Q216" i="17"/>
  <c r="O216" i="17"/>
  <c r="M216" i="17"/>
  <c r="K216" i="17"/>
  <c r="I216" i="17"/>
  <c r="G216" i="17"/>
  <c r="E216" i="17"/>
  <c r="CE215" i="17"/>
  <c r="CC215" i="17"/>
  <c r="CA215" i="17"/>
  <c r="BY215" i="17"/>
  <c r="BW215" i="17"/>
  <c r="BU215" i="17"/>
  <c r="BS215" i="17"/>
  <c r="BQ215" i="17"/>
  <c r="BO215" i="17"/>
  <c r="BM215" i="17"/>
  <c r="BK215" i="17"/>
  <c r="BI215" i="17"/>
  <c r="BG215" i="17"/>
  <c r="BE215" i="17"/>
  <c r="BC215" i="17"/>
  <c r="BA215" i="17"/>
  <c r="AY215" i="17"/>
  <c r="AW215" i="17"/>
  <c r="AU215" i="17"/>
  <c r="AS215" i="17"/>
  <c r="AQ215" i="17"/>
  <c r="AO215" i="17"/>
  <c r="AM215" i="17"/>
  <c r="AK215" i="17"/>
  <c r="AI215" i="17"/>
  <c r="AG215" i="17"/>
  <c r="AE215" i="17"/>
  <c r="AC215" i="17"/>
  <c r="AA215" i="17"/>
  <c r="Y215" i="17"/>
  <c r="W215" i="17"/>
  <c r="U215" i="17"/>
  <c r="S215" i="17"/>
  <c r="Q215" i="17"/>
  <c r="O215" i="17"/>
  <c r="M215" i="17"/>
  <c r="K215" i="17"/>
  <c r="I215" i="17"/>
  <c r="G215" i="17"/>
  <c r="E215" i="17"/>
  <c r="CE214" i="17"/>
  <c r="CC214" i="17"/>
  <c r="CA214" i="17"/>
  <c r="BY214" i="17"/>
  <c r="BW214" i="17"/>
  <c r="BU214" i="17"/>
  <c r="BS214" i="17"/>
  <c r="BQ214" i="17"/>
  <c r="BO214" i="17"/>
  <c r="BM214" i="17"/>
  <c r="BK214" i="17"/>
  <c r="BI214" i="17"/>
  <c r="BG214" i="17"/>
  <c r="BE214" i="17"/>
  <c r="BC214" i="17"/>
  <c r="BA214" i="17"/>
  <c r="AY214" i="17"/>
  <c r="AW214" i="17"/>
  <c r="AU214" i="17"/>
  <c r="AS214" i="17"/>
  <c r="AQ214" i="17"/>
  <c r="AO214" i="17"/>
  <c r="AM214" i="17"/>
  <c r="AK214" i="17"/>
  <c r="AI214" i="17"/>
  <c r="AG214" i="17"/>
  <c r="AE214" i="17"/>
  <c r="AC214" i="17"/>
  <c r="AA214" i="17"/>
  <c r="Y214" i="17"/>
  <c r="W214" i="17"/>
  <c r="U214" i="17"/>
  <c r="S214" i="17"/>
  <c r="Q214" i="17"/>
  <c r="O214" i="17"/>
  <c r="M214" i="17"/>
  <c r="K214" i="17"/>
  <c r="I214" i="17"/>
  <c r="G214" i="17"/>
  <c r="E214" i="17"/>
  <c r="CE213" i="17"/>
  <c r="CC213" i="17"/>
  <c r="CA213" i="17"/>
  <c r="BY213" i="17"/>
  <c r="BW213" i="17"/>
  <c r="BU213" i="17"/>
  <c r="BS213" i="17"/>
  <c r="BQ213" i="17"/>
  <c r="BO213" i="17"/>
  <c r="BM213" i="17"/>
  <c r="BK213" i="17"/>
  <c r="BI213" i="17"/>
  <c r="BG213" i="17"/>
  <c r="BE213" i="17"/>
  <c r="BC213" i="17"/>
  <c r="BA213" i="17"/>
  <c r="AY213" i="17"/>
  <c r="AW213" i="17"/>
  <c r="AU213" i="17"/>
  <c r="AS213" i="17"/>
  <c r="AQ213" i="17"/>
  <c r="AO213" i="17"/>
  <c r="AM213" i="17"/>
  <c r="AK213" i="17"/>
  <c r="AI213" i="17"/>
  <c r="AG213" i="17"/>
  <c r="AE213" i="17"/>
  <c r="AC213" i="17"/>
  <c r="AA213" i="17"/>
  <c r="Y213" i="17"/>
  <c r="W213" i="17"/>
  <c r="U213" i="17"/>
  <c r="S213" i="17"/>
  <c r="Q213" i="17"/>
  <c r="O213" i="17"/>
  <c r="M213" i="17"/>
  <c r="K213" i="17"/>
  <c r="I213" i="17"/>
  <c r="G213" i="17"/>
  <c r="E213" i="17"/>
  <c r="CE212" i="17"/>
  <c r="CC212" i="17"/>
  <c r="CA212" i="17"/>
  <c r="BY212" i="17"/>
  <c r="BW212" i="17"/>
  <c r="BU212" i="17"/>
  <c r="BS212" i="17"/>
  <c r="BQ212" i="17"/>
  <c r="BO212" i="17"/>
  <c r="BM212" i="17"/>
  <c r="BK212" i="17"/>
  <c r="BI212" i="17"/>
  <c r="BG212" i="17"/>
  <c r="BE212" i="17"/>
  <c r="BC212" i="17"/>
  <c r="BA212" i="17"/>
  <c r="AY212" i="17"/>
  <c r="AW212" i="17"/>
  <c r="AU212" i="17"/>
  <c r="AS212" i="17"/>
  <c r="AQ212" i="17"/>
  <c r="AO212" i="17"/>
  <c r="AM212" i="17"/>
  <c r="AK212" i="17"/>
  <c r="AI212" i="17"/>
  <c r="AG212" i="17"/>
  <c r="AE212" i="17"/>
  <c r="AC212" i="17"/>
  <c r="AA212" i="17"/>
  <c r="Y212" i="17"/>
  <c r="W212" i="17"/>
  <c r="U212" i="17"/>
  <c r="S212" i="17"/>
  <c r="Q212" i="17"/>
  <c r="O212" i="17"/>
  <c r="M212" i="17"/>
  <c r="K212" i="17"/>
  <c r="I212" i="17"/>
  <c r="G212" i="17"/>
  <c r="E212" i="17"/>
  <c r="CE211" i="17"/>
  <c r="CC211" i="17"/>
  <c r="CA211" i="17"/>
  <c r="BY211" i="17"/>
  <c r="BW211" i="17"/>
  <c r="BU211" i="17"/>
  <c r="BS211" i="17"/>
  <c r="BQ211" i="17"/>
  <c r="BO211" i="17"/>
  <c r="BM211" i="17"/>
  <c r="BK211" i="17"/>
  <c r="BI211" i="17"/>
  <c r="BG211" i="17"/>
  <c r="BE211" i="17"/>
  <c r="BC211" i="17"/>
  <c r="BA211" i="17"/>
  <c r="AY211" i="17"/>
  <c r="AW211" i="17"/>
  <c r="AU211" i="17"/>
  <c r="AS211" i="17"/>
  <c r="AQ211" i="17"/>
  <c r="AO211" i="17"/>
  <c r="AM211" i="17"/>
  <c r="AK211" i="17"/>
  <c r="AI211" i="17"/>
  <c r="AG211" i="17"/>
  <c r="AE211" i="17"/>
  <c r="AC211" i="17"/>
  <c r="AA211" i="17"/>
  <c r="Y211" i="17"/>
  <c r="W211" i="17"/>
  <c r="U211" i="17"/>
  <c r="S211" i="17"/>
  <c r="Q211" i="17"/>
  <c r="O211" i="17"/>
  <c r="M211" i="17"/>
  <c r="K211" i="17"/>
  <c r="I211" i="17"/>
  <c r="G211" i="17"/>
  <c r="E211" i="17"/>
  <c r="CE210" i="17"/>
  <c r="CC210" i="17"/>
  <c r="CA210" i="17"/>
  <c r="BY210" i="17"/>
  <c r="BW210" i="17"/>
  <c r="BU210" i="17"/>
  <c r="BS210" i="17"/>
  <c r="BQ210" i="17"/>
  <c r="BO210" i="17"/>
  <c r="BM210" i="17"/>
  <c r="BK210" i="17"/>
  <c r="BI210" i="17"/>
  <c r="BG210" i="17"/>
  <c r="BE210" i="17"/>
  <c r="BC210" i="17"/>
  <c r="BA210" i="17"/>
  <c r="AY210" i="17"/>
  <c r="AW210" i="17"/>
  <c r="AU210" i="17"/>
  <c r="AS210" i="17"/>
  <c r="AQ210" i="17"/>
  <c r="AO210" i="17"/>
  <c r="AM210" i="17"/>
  <c r="AK210" i="17"/>
  <c r="AI210" i="17"/>
  <c r="AG210" i="17"/>
  <c r="AE210" i="17"/>
  <c r="AC210" i="17"/>
  <c r="AA210" i="17"/>
  <c r="Y210" i="17"/>
  <c r="W210" i="17"/>
  <c r="U210" i="17"/>
  <c r="S210" i="17"/>
  <c r="Q210" i="17"/>
  <c r="O210" i="17"/>
  <c r="M210" i="17"/>
  <c r="K210" i="17"/>
  <c r="I210" i="17"/>
  <c r="G210" i="17"/>
  <c r="E210" i="17"/>
  <c r="CE209" i="17"/>
  <c r="CC209" i="17"/>
  <c r="CA209" i="17"/>
  <c r="BY209" i="17"/>
  <c r="BW209" i="17"/>
  <c r="BU209" i="17"/>
  <c r="BS209" i="17"/>
  <c r="BQ209" i="17"/>
  <c r="BO209" i="17"/>
  <c r="BM209" i="17"/>
  <c r="BK209" i="17"/>
  <c r="BI209" i="17"/>
  <c r="BG209" i="17"/>
  <c r="BE209" i="17"/>
  <c r="BC209" i="17"/>
  <c r="BA209" i="17"/>
  <c r="AY209" i="17"/>
  <c r="AW209" i="17"/>
  <c r="AU209" i="17"/>
  <c r="AS209" i="17"/>
  <c r="AQ209" i="17"/>
  <c r="AO209" i="17"/>
  <c r="AM209" i="17"/>
  <c r="AK209" i="17"/>
  <c r="AI209" i="17"/>
  <c r="AG209" i="17"/>
  <c r="AE209" i="17"/>
  <c r="AC209" i="17"/>
  <c r="AA209" i="17"/>
  <c r="Y209" i="17"/>
  <c r="W209" i="17"/>
  <c r="U209" i="17"/>
  <c r="S209" i="17"/>
  <c r="Q209" i="17"/>
  <c r="O209" i="17"/>
  <c r="M209" i="17"/>
  <c r="K209" i="17"/>
  <c r="I209" i="17"/>
  <c r="G209" i="17"/>
  <c r="E209" i="17"/>
  <c r="CE208" i="17"/>
  <c r="CC208" i="17"/>
  <c r="CA208" i="17"/>
  <c r="BY208" i="17"/>
  <c r="BW208" i="17"/>
  <c r="BU208" i="17"/>
  <c r="BS208" i="17"/>
  <c r="BQ208" i="17"/>
  <c r="BO208" i="17"/>
  <c r="BM208" i="17"/>
  <c r="BK208" i="17"/>
  <c r="BI208" i="17"/>
  <c r="BG208" i="17"/>
  <c r="BE208" i="17"/>
  <c r="BC208" i="17"/>
  <c r="BA208" i="17"/>
  <c r="AY208" i="17"/>
  <c r="AW208" i="17"/>
  <c r="AU208" i="17"/>
  <c r="AS208" i="17"/>
  <c r="AQ208" i="17"/>
  <c r="AO208" i="17"/>
  <c r="AM208" i="17"/>
  <c r="AK208" i="17"/>
  <c r="AI208" i="17"/>
  <c r="AG208" i="17"/>
  <c r="AE208" i="17"/>
  <c r="AC208" i="17"/>
  <c r="AA208" i="17"/>
  <c r="Y208" i="17"/>
  <c r="W208" i="17"/>
  <c r="U208" i="17"/>
  <c r="S208" i="17"/>
  <c r="Q208" i="17"/>
  <c r="O208" i="17"/>
  <c r="M208" i="17"/>
  <c r="K208" i="17"/>
  <c r="I208" i="17"/>
  <c r="G208" i="17"/>
  <c r="E208" i="17"/>
  <c r="CE207" i="17"/>
  <c r="CC207" i="17"/>
  <c r="CA207" i="17"/>
  <c r="BY207" i="17"/>
  <c r="BW207" i="17"/>
  <c r="BU207" i="17"/>
  <c r="BS207" i="17"/>
  <c r="BQ207" i="17"/>
  <c r="BO207" i="17"/>
  <c r="BM207" i="17"/>
  <c r="BK207" i="17"/>
  <c r="BI207" i="17"/>
  <c r="BG207" i="17"/>
  <c r="BE207" i="17"/>
  <c r="BC207" i="17"/>
  <c r="BA207" i="17"/>
  <c r="AY207" i="17"/>
  <c r="AW207" i="17"/>
  <c r="AU207" i="17"/>
  <c r="AS207" i="17"/>
  <c r="AQ207" i="17"/>
  <c r="AO207" i="17"/>
  <c r="AM207" i="17"/>
  <c r="AK207" i="17"/>
  <c r="AI207" i="17"/>
  <c r="AG207" i="17"/>
  <c r="AE207" i="17"/>
  <c r="AC207" i="17"/>
  <c r="AA207" i="17"/>
  <c r="Y207" i="17"/>
  <c r="W207" i="17"/>
  <c r="U207" i="17"/>
  <c r="S207" i="17"/>
  <c r="Q207" i="17"/>
  <c r="O207" i="17"/>
  <c r="M207" i="17"/>
  <c r="K207" i="17"/>
  <c r="I207" i="17"/>
  <c r="G207" i="17"/>
  <c r="E207" i="17"/>
  <c r="CE206" i="17"/>
  <c r="CC206" i="17"/>
  <c r="CA206" i="17"/>
  <c r="BY206" i="17"/>
  <c r="BW206" i="17"/>
  <c r="BU206" i="17"/>
  <c r="BS206" i="17"/>
  <c r="BQ206" i="17"/>
  <c r="BO206" i="17"/>
  <c r="BM206" i="17"/>
  <c r="BK206" i="17"/>
  <c r="BI206" i="17"/>
  <c r="BG206" i="17"/>
  <c r="BE206" i="17"/>
  <c r="BC206" i="17"/>
  <c r="BA206" i="17"/>
  <c r="AY206" i="17"/>
  <c r="AW206" i="17"/>
  <c r="AU206" i="17"/>
  <c r="AS206" i="17"/>
  <c r="AQ206" i="17"/>
  <c r="AO206" i="17"/>
  <c r="AM206" i="17"/>
  <c r="AK206" i="17"/>
  <c r="AI206" i="17"/>
  <c r="AG206" i="17"/>
  <c r="AE206" i="17"/>
  <c r="AC206" i="17"/>
  <c r="AA206" i="17"/>
  <c r="Y206" i="17"/>
  <c r="W206" i="17"/>
  <c r="U206" i="17"/>
  <c r="S206" i="17"/>
  <c r="Q206" i="17"/>
  <c r="O206" i="17"/>
  <c r="M206" i="17"/>
  <c r="K206" i="17"/>
  <c r="I206" i="17"/>
  <c r="G206" i="17"/>
  <c r="E206" i="17"/>
  <c r="CE205" i="17"/>
  <c r="CC205" i="17"/>
  <c r="CA205" i="17"/>
  <c r="BY205" i="17"/>
  <c r="BW205" i="17"/>
  <c r="BU205" i="17"/>
  <c r="BS205" i="17"/>
  <c r="BQ205" i="17"/>
  <c r="BO205" i="17"/>
  <c r="BM205" i="17"/>
  <c r="BK205" i="17"/>
  <c r="BI205" i="17"/>
  <c r="BG205" i="17"/>
  <c r="BE205" i="17"/>
  <c r="BC205" i="17"/>
  <c r="BA205" i="17"/>
  <c r="AY205" i="17"/>
  <c r="AW205" i="17"/>
  <c r="AU205" i="17"/>
  <c r="AS205" i="17"/>
  <c r="AQ205" i="17"/>
  <c r="AO205" i="17"/>
  <c r="AM205" i="17"/>
  <c r="AK205" i="17"/>
  <c r="AI205" i="17"/>
  <c r="AG205" i="17"/>
  <c r="AE205" i="17"/>
  <c r="AC205" i="17"/>
  <c r="AA205" i="17"/>
  <c r="Y205" i="17"/>
  <c r="W205" i="17"/>
  <c r="U205" i="17"/>
  <c r="S205" i="17"/>
  <c r="Q205" i="17"/>
  <c r="O205" i="17"/>
  <c r="M205" i="17"/>
  <c r="K205" i="17"/>
  <c r="I205" i="17"/>
  <c r="G205" i="17"/>
  <c r="E205" i="17"/>
  <c r="CE204" i="17"/>
  <c r="CC204" i="17"/>
  <c r="CA204" i="17"/>
  <c r="BY204" i="17"/>
  <c r="BW204" i="17"/>
  <c r="BU204" i="17"/>
  <c r="BS204" i="17"/>
  <c r="BQ204" i="17"/>
  <c r="BO204" i="17"/>
  <c r="BM204" i="17"/>
  <c r="BK204" i="17"/>
  <c r="BI204" i="17"/>
  <c r="BG204" i="17"/>
  <c r="BE204" i="17"/>
  <c r="BC204" i="17"/>
  <c r="BA204" i="17"/>
  <c r="AY204" i="17"/>
  <c r="AW204" i="17"/>
  <c r="AU204" i="17"/>
  <c r="AS204" i="17"/>
  <c r="AQ204" i="17"/>
  <c r="AO204" i="17"/>
  <c r="AM204" i="17"/>
  <c r="AK204" i="17"/>
  <c r="AI204" i="17"/>
  <c r="AG204" i="17"/>
  <c r="AE204" i="17"/>
  <c r="AC204" i="17"/>
  <c r="AA204" i="17"/>
  <c r="Y204" i="17"/>
  <c r="W204" i="17"/>
  <c r="U204" i="17"/>
  <c r="S204" i="17"/>
  <c r="Q204" i="17"/>
  <c r="O204" i="17"/>
  <c r="M204" i="17"/>
  <c r="K204" i="17"/>
  <c r="I204" i="17"/>
  <c r="G204" i="17"/>
  <c r="E204" i="17"/>
  <c r="CE203" i="17"/>
  <c r="CC203" i="17"/>
  <c r="CA203" i="17"/>
  <c r="BY203" i="17"/>
  <c r="BW203" i="17"/>
  <c r="BU203" i="17"/>
  <c r="BS203" i="17"/>
  <c r="BQ203" i="17"/>
  <c r="BO203" i="17"/>
  <c r="BM203" i="17"/>
  <c r="BK203" i="17"/>
  <c r="BI203" i="17"/>
  <c r="BG203" i="17"/>
  <c r="BE203" i="17"/>
  <c r="BC203" i="17"/>
  <c r="BA203" i="17"/>
  <c r="AY203" i="17"/>
  <c r="AW203" i="17"/>
  <c r="AU203" i="17"/>
  <c r="AS203" i="17"/>
  <c r="AQ203" i="17"/>
  <c r="AO203" i="17"/>
  <c r="AM203" i="17"/>
  <c r="AK203" i="17"/>
  <c r="AI203" i="17"/>
  <c r="AG203" i="17"/>
  <c r="AE203" i="17"/>
  <c r="AC203" i="17"/>
  <c r="AA203" i="17"/>
  <c r="Y203" i="17"/>
  <c r="W203" i="17"/>
  <c r="U203" i="17"/>
  <c r="S203" i="17"/>
  <c r="Q203" i="17"/>
  <c r="O203" i="17"/>
  <c r="M203" i="17"/>
  <c r="K203" i="17"/>
  <c r="I203" i="17"/>
  <c r="G203" i="17"/>
  <c r="E203" i="17"/>
  <c r="CE202" i="17"/>
  <c r="CC202" i="17"/>
  <c r="CA202" i="17"/>
  <c r="BY202" i="17"/>
  <c r="BW202" i="17"/>
  <c r="BU202" i="17"/>
  <c r="BS202" i="17"/>
  <c r="BQ202" i="17"/>
  <c r="BO202" i="17"/>
  <c r="BM202" i="17"/>
  <c r="BK202" i="17"/>
  <c r="BI202" i="17"/>
  <c r="BG202" i="17"/>
  <c r="BE202" i="17"/>
  <c r="BC202" i="17"/>
  <c r="BA202" i="17"/>
  <c r="AY202" i="17"/>
  <c r="AW202" i="17"/>
  <c r="AU202" i="17"/>
  <c r="AS202" i="17"/>
  <c r="AQ202" i="17"/>
  <c r="AO202" i="17"/>
  <c r="AM202" i="17"/>
  <c r="AK202" i="17"/>
  <c r="AI202" i="17"/>
  <c r="AG202" i="17"/>
  <c r="AE202" i="17"/>
  <c r="AC202" i="17"/>
  <c r="AA202" i="17"/>
  <c r="Y202" i="17"/>
  <c r="W202" i="17"/>
  <c r="U202" i="17"/>
  <c r="S202" i="17"/>
  <c r="Q202" i="17"/>
  <c r="O202" i="17"/>
  <c r="M202" i="17"/>
  <c r="K202" i="17"/>
  <c r="I202" i="17"/>
  <c r="G202" i="17"/>
  <c r="E202" i="17"/>
  <c r="CE201" i="17"/>
  <c r="CC201" i="17"/>
  <c r="CA201" i="17"/>
  <c r="BY201" i="17"/>
  <c r="BW201" i="17"/>
  <c r="BU201" i="17"/>
  <c r="BS201" i="17"/>
  <c r="BQ201" i="17"/>
  <c r="BO201" i="17"/>
  <c r="BM201" i="17"/>
  <c r="BK201" i="17"/>
  <c r="BI201" i="17"/>
  <c r="BG201" i="17"/>
  <c r="BE201" i="17"/>
  <c r="BC201" i="17"/>
  <c r="BA201" i="17"/>
  <c r="AY201" i="17"/>
  <c r="AW201" i="17"/>
  <c r="AU201" i="17"/>
  <c r="AS201" i="17"/>
  <c r="AQ201" i="17"/>
  <c r="AO201" i="17"/>
  <c r="AM201" i="17"/>
  <c r="AK201" i="17"/>
  <c r="AI201" i="17"/>
  <c r="AG201" i="17"/>
  <c r="AE201" i="17"/>
  <c r="AC201" i="17"/>
  <c r="AA201" i="17"/>
  <c r="Y201" i="17"/>
  <c r="W201" i="17"/>
  <c r="U201" i="17"/>
  <c r="S201" i="17"/>
  <c r="Q201" i="17"/>
  <c r="O201" i="17"/>
  <c r="M201" i="17"/>
  <c r="K201" i="17"/>
  <c r="I201" i="17"/>
  <c r="G201" i="17"/>
  <c r="E201" i="17"/>
  <c r="CE200" i="17"/>
  <c r="CC200" i="17"/>
  <c r="CA200" i="17"/>
  <c r="BY200" i="17"/>
  <c r="BW200" i="17"/>
  <c r="BU200" i="17"/>
  <c r="BS200" i="17"/>
  <c r="BQ200" i="17"/>
  <c r="BO200" i="17"/>
  <c r="BM200" i="17"/>
  <c r="BK200" i="17"/>
  <c r="BI200" i="17"/>
  <c r="BG200" i="17"/>
  <c r="BE200" i="17"/>
  <c r="BC200" i="17"/>
  <c r="BA200" i="17"/>
  <c r="AY200" i="17"/>
  <c r="AW200" i="17"/>
  <c r="AU200" i="17"/>
  <c r="AS200" i="17"/>
  <c r="AQ200" i="17"/>
  <c r="AO200" i="17"/>
  <c r="AM200" i="17"/>
  <c r="AK200" i="17"/>
  <c r="AI200" i="17"/>
  <c r="AG200" i="17"/>
  <c r="AE200" i="17"/>
  <c r="AC200" i="17"/>
  <c r="AA200" i="17"/>
  <c r="Y200" i="17"/>
  <c r="W200" i="17"/>
  <c r="U200" i="17"/>
  <c r="S200" i="17"/>
  <c r="Q200" i="17"/>
  <c r="O200" i="17"/>
  <c r="M200" i="17"/>
  <c r="K200" i="17"/>
  <c r="I200" i="17"/>
  <c r="G200" i="17"/>
  <c r="E200" i="17"/>
  <c r="CE199" i="17"/>
  <c r="CC199" i="17"/>
  <c r="CA199" i="17"/>
  <c r="BY199" i="17"/>
  <c r="BW199" i="17"/>
  <c r="BU199" i="17"/>
  <c r="BS199" i="17"/>
  <c r="BQ199" i="17"/>
  <c r="BO199" i="17"/>
  <c r="BM199" i="17"/>
  <c r="BK199" i="17"/>
  <c r="BI199" i="17"/>
  <c r="BG199" i="17"/>
  <c r="BE199" i="17"/>
  <c r="BC199" i="17"/>
  <c r="BA199" i="17"/>
  <c r="AY199" i="17"/>
  <c r="AW199" i="17"/>
  <c r="AU199" i="17"/>
  <c r="AS199" i="17"/>
  <c r="AQ199" i="17"/>
  <c r="AO199" i="17"/>
  <c r="AM199" i="17"/>
  <c r="AK199" i="17"/>
  <c r="AI199" i="17"/>
  <c r="AG199" i="17"/>
  <c r="AE199" i="17"/>
  <c r="AC199" i="17"/>
  <c r="AA199" i="17"/>
  <c r="Y199" i="17"/>
  <c r="W199" i="17"/>
  <c r="U199" i="17"/>
  <c r="S199" i="17"/>
  <c r="Q199" i="17"/>
  <c r="O199" i="17"/>
  <c r="M199" i="17"/>
  <c r="K199" i="17"/>
  <c r="I199" i="17"/>
  <c r="G199" i="17"/>
  <c r="E199" i="17"/>
  <c r="CE198" i="17"/>
  <c r="CC198" i="17"/>
  <c r="CA198" i="17"/>
  <c r="BY198" i="17"/>
  <c r="BW198" i="17"/>
  <c r="BU198" i="17"/>
  <c r="BS198" i="17"/>
  <c r="BQ198" i="17"/>
  <c r="BO198" i="17"/>
  <c r="BM198" i="17"/>
  <c r="BK198" i="17"/>
  <c r="BI198" i="17"/>
  <c r="BG198" i="17"/>
  <c r="BE198" i="17"/>
  <c r="BC198" i="17"/>
  <c r="BA198" i="17"/>
  <c r="AY198" i="17"/>
  <c r="AW198" i="17"/>
  <c r="AU198" i="17"/>
  <c r="AS198" i="17"/>
  <c r="AQ198" i="17"/>
  <c r="AO198" i="17"/>
  <c r="AM198" i="17"/>
  <c r="AK198" i="17"/>
  <c r="AI198" i="17"/>
  <c r="AG198" i="17"/>
  <c r="AE198" i="17"/>
  <c r="AC198" i="17"/>
  <c r="AA198" i="17"/>
  <c r="Y198" i="17"/>
  <c r="W198" i="17"/>
  <c r="U198" i="17"/>
  <c r="S198" i="17"/>
  <c r="Q198" i="17"/>
  <c r="O198" i="17"/>
  <c r="M198" i="17"/>
  <c r="K198" i="17"/>
  <c r="I198" i="17"/>
  <c r="G198" i="17"/>
  <c r="E198" i="17"/>
  <c r="CE197" i="17"/>
  <c r="CC197" i="17"/>
  <c r="CA197" i="17"/>
  <c r="BY197" i="17"/>
  <c r="BW197" i="17"/>
  <c r="BU197" i="17"/>
  <c r="BS197" i="17"/>
  <c r="BQ197" i="17"/>
  <c r="BO197" i="17"/>
  <c r="BM197" i="17"/>
  <c r="BK197" i="17"/>
  <c r="BI197" i="17"/>
  <c r="BG197" i="17"/>
  <c r="BE197" i="17"/>
  <c r="BC197" i="17"/>
  <c r="BA197" i="17"/>
  <c r="AY197" i="17"/>
  <c r="AW197" i="17"/>
  <c r="AU197" i="17"/>
  <c r="AS197" i="17"/>
  <c r="AQ197" i="17"/>
  <c r="AO197" i="17"/>
  <c r="AM197" i="17"/>
  <c r="AK197" i="17"/>
  <c r="AI197" i="17"/>
  <c r="AG197" i="17"/>
  <c r="AE197" i="17"/>
  <c r="AC197" i="17"/>
  <c r="AA197" i="17"/>
  <c r="Y197" i="17"/>
  <c r="W197" i="17"/>
  <c r="U197" i="17"/>
  <c r="S197" i="17"/>
  <c r="Q197" i="17"/>
  <c r="O197" i="17"/>
  <c r="M197" i="17"/>
  <c r="K197" i="17"/>
  <c r="I197" i="17"/>
  <c r="G197" i="17"/>
  <c r="E197" i="17"/>
  <c r="CE196" i="17"/>
  <c r="CC196" i="17"/>
  <c r="CA196" i="17"/>
  <c r="BY196" i="17"/>
  <c r="BW196" i="17"/>
  <c r="BU196" i="17"/>
  <c r="BS196" i="17"/>
  <c r="BQ196" i="17"/>
  <c r="BO196" i="17"/>
  <c r="BM196" i="17"/>
  <c r="BK196" i="17"/>
  <c r="BI196" i="17"/>
  <c r="BG196" i="17"/>
  <c r="BE196" i="17"/>
  <c r="BC196" i="17"/>
  <c r="BA196" i="17"/>
  <c r="AY196" i="17"/>
  <c r="AW196" i="17"/>
  <c r="AU196" i="17"/>
  <c r="AS196" i="17"/>
  <c r="AQ196" i="17"/>
  <c r="AO196" i="17"/>
  <c r="AM196" i="17"/>
  <c r="AK196" i="17"/>
  <c r="AI196" i="17"/>
  <c r="AG196" i="17"/>
  <c r="AE196" i="17"/>
  <c r="AC196" i="17"/>
  <c r="AA196" i="17"/>
  <c r="Y196" i="17"/>
  <c r="W196" i="17"/>
  <c r="U196" i="17"/>
  <c r="S196" i="17"/>
  <c r="Q196" i="17"/>
  <c r="O196" i="17"/>
  <c r="M196" i="17"/>
  <c r="K196" i="17"/>
  <c r="I196" i="17"/>
  <c r="G196" i="17"/>
  <c r="E196" i="17"/>
  <c r="CE195" i="17"/>
  <c r="CC195" i="17"/>
  <c r="CA195" i="17"/>
  <c r="BY195" i="17"/>
  <c r="BW195" i="17"/>
  <c r="BU195" i="17"/>
  <c r="BS195" i="17"/>
  <c r="BQ195" i="17"/>
  <c r="BO195" i="17"/>
  <c r="BM195" i="17"/>
  <c r="BK195" i="17"/>
  <c r="BI195" i="17"/>
  <c r="BG195" i="17"/>
  <c r="BE195" i="17"/>
  <c r="BC195" i="17"/>
  <c r="BA195" i="17"/>
  <c r="AY195" i="17"/>
  <c r="AW195" i="17"/>
  <c r="AU195" i="17"/>
  <c r="AS195" i="17"/>
  <c r="AQ195" i="17"/>
  <c r="AO195" i="17"/>
  <c r="AM195" i="17"/>
  <c r="AK195" i="17"/>
  <c r="AI195" i="17"/>
  <c r="AG195" i="17"/>
  <c r="AE195" i="17"/>
  <c r="AC195" i="17"/>
  <c r="AA195" i="17"/>
  <c r="Y195" i="17"/>
  <c r="W195" i="17"/>
  <c r="U195" i="17"/>
  <c r="S195" i="17"/>
  <c r="Q195" i="17"/>
  <c r="O195" i="17"/>
  <c r="M195" i="17"/>
  <c r="K195" i="17"/>
  <c r="I195" i="17"/>
  <c r="G195" i="17"/>
  <c r="E195" i="17"/>
  <c r="CE194" i="17"/>
  <c r="CC194" i="17"/>
  <c r="CA194" i="17"/>
  <c r="BY194" i="17"/>
  <c r="BW194" i="17"/>
  <c r="BU194" i="17"/>
  <c r="BS194" i="17"/>
  <c r="BQ194" i="17"/>
  <c r="BO194" i="17"/>
  <c r="BM194" i="17"/>
  <c r="BK194" i="17"/>
  <c r="BI194" i="17"/>
  <c r="BG194" i="17"/>
  <c r="BE194" i="17"/>
  <c r="BC194" i="17"/>
  <c r="BA194" i="17"/>
  <c r="AY194" i="17"/>
  <c r="AW194" i="17"/>
  <c r="AU194" i="17"/>
  <c r="AS194" i="17"/>
  <c r="AQ194" i="17"/>
  <c r="AO194" i="17"/>
  <c r="AM194" i="17"/>
  <c r="AK194" i="17"/>
  <c r="AI194" i="17"/>
  <c r="AG194" i="17"/>
  <c r="AE194" i="17"/>
  <c r="AC194" i="17"/>
  <c r="AA194" i="17"/>
  <c r="Y194" i="17"/>
  <c r="W194" i="17"/>
  <c r="U194" i="17"/>
  <c r="S194" i="17"/>
  <c r="Q194" i="17"/>
  <c r="O194" i="17"/>
  <c r="M194" i="17"/>
  <c r="K194" i="17"/>
  <c r="I194" i="17"/>
  <c r="G194" i="17"/>
  <c r="E194" i="17"/>
  <c r="CE193" i="17"/>
  <c r="CC193" i="17"/>
  <c r="CA193" i="17"/>
  <c r="BY193" i="17"/>
  <c r="BW193" i="17"/>
  <c r="BU193" i="17"/>
  <c r="BS193" i="17"/>
  <c r="BQ193" i="17"/>
  <c r="BO193" i="17"/>
  <c r="BM193" i="17"/>
  <c r="BK193" i="17"/>
  <c r="BI193" i="17"/>
  <c r="BG193" i="17"/>
  <c r="BE193" i="17"/>
  <c r="BC193" i="17"/>
  <c r="BA193" i="17"/>
  <c r="AY193" i="17"/>
  <c r="AW193" i="17"/>
  <c r="AU193" i="17"/>
  <c r="AS193" i="17"/>
  <c r="AQ193" i="17"/>
  <c r="AO193" i="17"/>
  <c r="AM193" i="17"/>
  <c r="AK193" i="17"/>
  <c r="AI193" i="17"/>
  <c r="AG193" i="17"/>
  <c r="AE193" i="17"/>
  <c r="AC193" i="17"/>
  <c r="AA193" i="17"/>
  <c r="Y193" i="17"/>
  <c r="W193" i="17"/>
  <c r="U193" i="17"/>
  <c r="S193" i="17"/>
  <c r="Q193" i="17"/>
  <c r="O193" i="17"/>
  <c r="M193" i="17"/>
  <c r="K193" i="17"/>
  <c r="I193" i="17"/>
  <c r="G193" i="17"/>
  <c r="E193" i="17"/>
  <c r="CE192" i="17"/>
  <c r="CC192" i="17"/>
  <c r="CA192" i="17"/>
  <c r="BY192" i="17"/>
  <c r="BW192" i="17"/>
  <c r="BU192" i="17"/>
  <c r="BS192" i="17"/>
  <c r="BQ192" i="17"/>
  <c r="BO192" i="17"/>
  <c r="BM192" i="17"/>
  <c r="BK192" i="17"/>
  <c r="BI192" i="17"/>
  <c r="BG192" i="17"/>
  <c r="BE192" i="17"/>
  <c r="BC192" i="17"/>
  <c r="BA192" i="17"/>
  <c r="AY192" i="17"/>
  <c r="AW192" i="17"/>
  <c r="AU192" i="17"/>
  <c r="AS192" i="17"/>
  <c r="AQ192" i="17"/>
  <c r="AO192" i="17"/>
  <c r="AM192" i="17"/>
  <c r="AK192" i="17"/>
  <c r="AI192" i="17"/>
  <c r="AG192" i="17"/>
  <c r="AE192" i="17"/>
  <c r="AC192" i="17"/>
  <c r="AA192" i="17"/>
  <c r="Y192" i="17"/>
  <c r="W192" i="17"/>
  <c r="U192" i="17"/>
  <c r="S192" i="17"/>
  <c r="Q192" i="17"/>
  <c r="O192" i="17"/>
  <c r="M192" i="17"/>
  <c r="K192" i="17"/>
  <c r="I192" i="17"/>
  <c r="G192" i="17"/>
  <c r="E192" i="17"/>
  <c r="CE191" i="17"/>
  <c r="CC191" i="17"/>
  <c r="CA191" i="17"/>
  <c r="BY191" i="17"/>
  <c r="BW191" i="17"/>
  <c r="BU191" i="17"/>
  <c r="BS191" i="17"/>
  <c r="BQ191" i="17"/>
  <c r="BO191" i="17"/>
  <c r="BM191" i="17"/>
  <c r="BK191" i="17"/>
  <c r="BI191" i="17"/>
  <c r="BG191" i="17"/>
  <c r="BE191" i="17"/>
  <c r="BC191" i="17"/>
  <c r="BA191" i="17"/>
  <c r="AY191" i="17"/>
  <c r="AW191" i="17"/>
  <c r="AU191" i="17"/>
  <c r="AS191" i="17"/>
  <c r="AQ191" i="17"/>
  <c r="AO191" i="17"/>
  <c r="AM191" i="17"/>
  <c r="AK191" i="17"/>
  <c r="AI191" i="17"/>
  <c r="AG191" i="17"/>
  <c r="AE191" i="17"/>
  <c r="AC191" i="17"/>
  <c r="AA191" i="17"/>
  <c r="Y191" i="17"/>
  <c r="W191" i="17"/>
  <c r="U191" i="17"/>
  <c r="S191" i="17"/>
  <c r="Q191" i="17"/>
  <c r="O191" i="17"/>
  <c r="M191" i="17"/>
  <c r="K191" i="17"/>
  <c r="I191" i="17"/>
  <c r="G191" i="17"/>
  <c r="E191" i="17"/>
  <c r="CE190" i="17"/>
  <c r="CC190" i="17"/>
  <c r="CA190" i="17"/>
  <c r="BY190" i="17"/>
  <c r="BW190" i="17"/>
  <c r="BU190" i="17"/>
  <c r="BS190" i="17"/>
  <c r="BQ190" i="17"/>
  <c r="BO190" i="17"/>
  <c r="BM190" i="17"/>
  <c r="BK190" i="17"/>
  <c r="BI190" i="17"/>
  <c r="BG190" i="17"/>
  <c r="BE190" i="17"/>
  <c r="BC190" i="17"/>
  <c r="BA190" i="17"/>
  <c r="AY190" i="17"/>
  <c r="AW190" i="17"/>
  <c r="AU190" i="17"/>
  <c r="AS190" i="17"/>
  <c r="AQ190" i="17"/>
  <c r="AO190" i="17"/>
  <c r="AM190" i="17"/>
  <c r="AK190" i="17"/>
  <c r="AI190" i="17"/>
  <c r="AG190" i="17"/>
  <c r="AE190" i="17"/>
  <c r="AC190" i="17"/>
  <c r="AA190" i="17"/>
  <c r="Y190" i="17"/>
  <c r="W190" i="17"/>
  <c r="U190" i="17"/>
  <c r="S190" i="17"/>
  <c r="Q190" i="17"/>
  <c r="O190" i="17"/>
  <c r="M190" i="17"/>
  <c r="K190" i="17"/>
  <c r="I190" i="17"/>
  <c r="G190" i="17"/>
  <c r="E190" i="17"/>
  <c r="CE189" i="17"/>
  <c r="CC189" i="17"/>
  <c r="CA189" i="17"/>
  <c r="BY189" i="17"/>
  <c r="BW189" i="17"/>
  <c r="BU189" i="17"/>
  <c r="BS189" i="17"/>
  <c r="BQ189" i="17"/>
  <c r="BO189" i="17"/>
  <c r="BM189" i="17"/>
  <c r="BK189" i="17"/>
  <c r="BI189" i="17"/>
  <c r="BG189" i="17"/>
  <c r="BE189" i="17"/>
  <c r="BC189" i="17"/>
  <c r="BA189" i="17"/>
  <c r="AY189" i="17"/>
  <c r="AW189" i="17"/>
  <c r="AU189" i="17"/>
  <c r="AS189" i="17"/>
  <c r="AQ189" i="17"/>
  <c r="AO189" i="17"/>
  <c r="AM189" i="17"/>
  <c r="AK189" i="17"/>
  <c r="AI189" i="17"/>
  <c r="AG189" i="17"/>
  <c r="AE189" i="17"/>
  <c r="AC189" i="17"/>
  <c r="AA189" i="17"/>
  <c r="Y189" i="17"/>
  <c r="W189" i="17"/>
  <c r="U189" i="17"/>
  <c r="S189" i="17"/>
  <c r="Q189" i="17"/>
  <c r="O189" i="17"/>
  <c r="M189" i="17"/>
  <c r="K189" i="17"/>
  <c r="I189" i="17"/>
  <c r="G189" i="17"/>
  <c r="E189" i="17"/>
  <c r="CE188" i="17"/>
  <c r="CC188" i="17"/>
  <c r="CA188" i="17"/>
  <c r="BY188" i="17"/>
  <c r="BW188" i="17"/>
  <c r="BU188" i="17"/>
  <c r="BS188" i="17"/>
  <c r="BQ188" i="17"/>
  <c r="BO188" i="17"/>
  <c r="BM188" i="17"/>
  <c r="BK188" i="17"/>
  <c r="BI188" i="17"/>
  <c r="BG188" i="17"/>
  <c r="BE188" i="17"/>
  <c r="BC188" i="17"/>
  <c r="BA188" i="17"/>
  <c r="AY188" i="17"/>
  <c r="AW188" i="17"/>
  <c r="AU188" i="17"/>
  <c r="AS188" i="17"/>
  <c r="AQ188" i="17"/>
  <c r="AO188" i="17"/>
  <c r="AM188" i="17"/>
  <c r="AK188" i="17"/>
  <c r="AI188" i="17"/>
  <c r="AG188" i="17"/>
  <c r="AE188" i="17"/>
  <c r="AC188" i="17"/>
  <c r="AA188" i="17"/>
  <c r="Y188" i="17"/>
  <c r="W188" i="17"/>
  <c r="U188" i="17"/>
  <c r="S188" i="17"/>
  <c r="Q188" i="17"/>
  <c r="O188" i="17"/>
  <c r="M188" i="17"/>
  <c r="K188" i="17"/>
  <c r="I188" i="17"/>
  <c r="G188" i="17"/>
  <c r="E188" i="17"/>
  <c r="CE187" i="17"/>
  <c r="CC187" i="17"/>
  <c r="CA187" i="17"/>
  <c r="BY187" i="17"/>
  <c r="BW187" i="17"/>
  <c r="BU187" i="17"/>
  <c r="BS187" i="17"/>
  <c r="BQ187" i="17"/>
  <c r="BO187" i="17"/>
  <c r="BM187" i="17"/>
  <c r="BK187" i="17"/>
  <c r="BI187" i="17"/>
  <c r="BG187" i="17"/>
  <c r="BE187" i="17"/>
  <c r="BC187" i="17"/>
  <c r="BA187" i="17"/>
  <c r="AY187" i="17"/>
  <c r="AW187" i="17"/>
  <c r="AU187" i="17"/>
  <c r="AS187" i="17"/>
  <c r="AQ187" i="17"/>
  <c r="AO187" i="17"/>
  <c r="AM187" i="17"/>
  <c r="AK187" i="17"/>
  <c r="AI187" i="17"/>
  <c r="AG187" i="17"/>
  <c r="AE187" i="17"/>
  <c r="AC187" i="17"/>
  <c r="AA187" i="17"/>
  <c r="Y187" i="17"/>
  <c r="W187" i="17"/>
  <c r="U187" i="17"/>
  <c r="S187" i="17"/>
  <c r="Q187" i="17"/>
  <c r="O187" i="17"/>
  <c r="M187" i="17"/>
  <c r="K187" i="17"/>
  <c r="I187" i="17"/>
  <c r="G187" i="17"/>
  <c r="E187" i="17"/>
  <c r="CE186" i="17"/>
  <c r="CC186" i="17"/>
  <c r="CA186" i="17"/>
  <c r="BY186" i="17"/>
  <c r="BW186" i="17"/>
  <c r="BU186" i="17"/>
  <c r="BS186" i="17"/>
  <c r="BQ186" i="17"/>
  <c r="BO186" i="17"/>
  <c r="BM186" i="17"/>
  <c r="BK186" i="17"/>
  <c r="BI186" i="17"/>
  <c r="BG186" i="17"/>
  <c r="BE186" i="17"/>
  <c r="BC186" i="17"/>
  <c r="BA186" i="17"/>
  <c r="AY186" i="17"/>
  <c r="AW186" i="17"/>
  <c r="AU186" i="17"/>
  <c r="AS186" i="17"/>
  <c r="AQ186" i="17"/>
  <c r="AO186" i="17"/>
  <c r="AM186" i="17"/>
  <c r="AK186" i="17"/>
  <c r="AI186" i="17"/>
  <c r="AG186" i="17"/>
  <c r="AE186" i="17"/>
  <c r="AC186" i="17"/>
  <c r="AA186" i="17"/>
  <c r="Y186" i="17"/>
  <c r="W186" i="17"/>
  <c r="U186" i="17"/>
  <c r="S186" i="17"/>
  <c r="Q186" i="17"/>
  <c r="O186" i="17"/>
  <c r="M186" i="17"/>
  <c r="K186" i="17"/>
  <c r="I186" i="17"/>
  <c r="G186" i="17"/>
  <c r="E186" i="17"/>
  <c r="CE185" i="17"/>
  <c r="CC185" i="17"/>
  <c r="CA185" i="17"/>
  <c r="BY185" i="17"/>
  <c r="BW185" i="17"/>
  <c r="BU185" i="17"/>
  <c r="BS185" i="17"/>
  <c r="BQ185" i="17"/>
  <c r="BO185" i="17"/>
  <c r="BM185" i="17"/>
  <c r="BK185" i="17"/>
  <c r="BI185" i="17"/>
  <c r="BG185" i="17"/>
  <c r="BE185" i="17"/>
  <c r="BC185" i="17"/>
  <c r="BA185" i="17"/>
  <c r="AY185" i="17"/>
  <c r="AW185" i="17"/>
  <c r="AU185" i="17"/>
  <c r="AS185" i="17"/>
  <c r="AQ185" i="17"/>
  <c r="AO185" i="17"/>
  <c r="AM185" i="17"/>
  <c r="AK185" i="17"/>
  <c r="AI185" i="17"/>
  <c r="AG185" i="17"/>
  <c r="AE185" i="17"/>
  <c r="AC185" i="17"/>
  <c r="AA185" i="17"/>
  <c r="Y185" i="17"/>
  <c r="W185" i="17"/>
  <c r="U185" i="17"/>
  <c r="S185" i="17"/>
  <c r="Q185" i="17"/>
  <c r="O185" i="17"/>
  <c r="M185" i="17"/>
  <c r="K185" i="17"/>
  <c r="I185" i="17"/>
  <c r="G185" i="17"/>
  <c r="E185" i="17"/>
  <c r="CE184" i="17"/>
  <c r="CC184" i="17"/>
  <c r="CA184" i="17"/>
  <c r="BY184" i="17"/>
  <c r="BW184" i="17"/>
  <c r="BU184" i="17"/>
  <c r="BS184" i="17"/>
  <c r="BQ184" i="17"/>
  <c r="BO184" i="17"/>
  <c r="BM184" i="17"/>
  <c r="BK184" i="17"/>
  <c r="BI184" i="17"/>
  <c r="BG184" i="17"/>
  <c r="BE184" i="17"/>
  <c r="BC184" i="17"/>
  <c r="BA184" i="17"/>
  <c r="AY184" i="17"/>
  <c r="AW184" i="17"/>
  <c r="AU184" i="17"/>
  <c r="AS184" i="17"/>
  <c r="AQ184" i="17"/>
  <c r="AO184" i="17"/>
  <c r="AM184" i="17"/>
  <c r="AK184" i="17"/>
  <c r="AI184" i="17"/>
  <c r="AG184" i="17"/>
  <c r="AE184" i="17"/>
  <c r="AC184" i="17"/>
  <c r="AA184" i="17"/>
  <c r="Y184" i="17"/>
  <c r="W184" i="17"/>
  <c r="U184" i="17"/>
  <c r="S184" i="17"/>
  <c r="Q184" i="17"/>
  <c r="O184" i="17"/>
  <c r="M184" i="17"/>
  <c r="K184" i="17"/>
  <c r="I184" i="17"/>
  <c r="G184" i="17"/>
  <c r="E184" i="17"/>
  <c r="CE183" i="17"/>
  <c r="CC183" i="17"/>
  <c r="CA183" i="17"/>
  <c r="BY183" i="17"/>
  <c r="BW183" i="17"/>
  <c r="BU183" i="17"/>
  <c r="BS183" i="17"/>
  <c r="BQ183" i="17"/>
  <c r="BO183" i="17"/>
  <c r="BM183" i="17"/>
  <c r="BK183" i="17"/>
  <c r="BI183" i="17"/>
  <c r="BG183" i="17"/>
  <c r="BE183" i="17"/>
  <c r="BC183" i="17"/>
  <c r="BA183" i="17"/>
  <c r="AY183" i="17"/>
  <c r="AW183" i="17"/>
  <c r="AU183" i="17"/>
  <c r="AS183" i="17"/>
  <c r="AQ183" i="17"/>
  <c r="AO183" i="17"/>
  <c r="AM183" i="17"/>
  <c r="AK183" i="17"/>
  <c r="AI183" i="17"/>
  <c r="AG183" i="17"/>
  <c r="AE183" i="17"/>
  <c r="AC183" i="17"/>
  <c r="AA183" i="17"/>
  <c r="Y183" i="17"/>
  <c r="W183" i="17"/>
  <c r="U183" i="17"/>
  <c r="S183" i="17"/>
  <c r="Q183" i="17"/>
  <c r="O183" i="17"/>
  <c r="M183" i="17"/>
  <c r="K183" i="17"/>
  <c r="I183" i="17"/>
  <c r="G183" i="17"/>
  <c r="E183" i="17"/>
  <c r="CE182" i="17"/>
  <c r="CC182" i="17"/>
  <c r="CA182" i="17"/>
  <c r="BY182" i="17"/>
  <c r="BW182" i="17"/>
  <c r="BU182" i="17"/>
  <c r="BS182" i="17"/>
  <c r="BQ182" i="17"/>
  <c r="BO182" i="17"/>
  <c r="BM182" i="17"/>
  <c r="BK182" i="17"/>
  <c r="BI182" i="17"/>
  <c r="BG182" i="17"/>
  <c r="BE182" i="17"/>
  <c r="BC182" i="17"/>
  <c r="BA182" i="17"/>
  <c r="AY182" i="17"/>
  <c r="AW182" i="17"/>
  <c r="AU182" i="17"/>
  <c r="AS182" i="17"/>
  <c r="AQ182" i="17"/>
  <c r="AO182" i="17"/>
  <c r="AM182" i="17"/>
  <c r="AK182" i="17"/>
  <c r="AI182" i="17"/>
  <c r="AG182" i="17"/>
  <c r="AE182" i="17"/>
  <c r="AC182" i="17"/>
  <c r="AA182" i="17"/>
  <c r="Y182" i="17"/>
  <c r="W182" i="17"/>
  <c r="U182" i="17"/>
  <c r="S182" i="17"/>
  <c r="Q182" i="17"/>
  <c r="O182" i="17"/>
  <c r="M182" i="17"/>
  <c r="K182" i="17"/>
  <c r="I182" i="17"/>
  <c r="G182" i="17"/>
  <c r="E182" i="17"/>
  <c r="CE181" i="17"/>
  <c r="CC181" i="17"/>
  <c r="CA181" i="17"/>
  <c r="BY181" i="17"/>
  <c r="BW181" i="17"/>
  <c r="BU181" i="17"/>
  <c r="BS181" i="17"/>
  <c r="BQ181" i="17"/>
  <c r="BO181" i="17"/>
  <c r="BM181" i="17"/>
  <c r="BK181" i="17"/>
  <c r="BI181" i="17"/>
  <c r="BG181" i="17"/>
  <c r="BE181" i="17"/>
  <c r="BC181" i="17"/>
  <c r="BA181" i="17"/>
  <c r="AY181" i="17"/>
  <c r="AW181" i="17"/>
  <c r="AU181" i="17"/>
  <c r="AS181" i="17"/>
  <c r="AQ181" i="17"/>
  <c r="AO181" i="17"/>
  <c r="AM181" i="17"/>
  <c r="AK181" i="17"/>
  <c r="AI181" i="17"/>
  <c r="AG181" i="17"/>
  <c r="AE181" i="17"/>
  <c r="AC181" i="17"/>
  <c r="AA181" i="17"/>
  <c r="Y181" i="17"/>
  <c r="W181" i="17"/>
  <c r="U181" i="17"/>
  <c r="S181" i="17"/>
  <c r="Q181" i="17"/>
  <c r="O181" i="17"/>
  <c r="M181" i="17"/>
  <c r="K181" i="17"/>
  <c r="I181" i="17"/>
  <c r="G181" i="17"/>
  <c r="E181" i="17"/>
  <c r="CE180" i="17"/>
  <c r="CC180" i="17"/>
  <c r="CA180" i="17"/>
  <c r="BY180" i="17"/>
  <c r="BW180" i="17"/>
  <c r="BU180" i="17"/>
  <c r="BS180" i="17"/>
  <c r="BQ180" i="17"/>
  <c r="BO180" i="17"/>
  <c r="BM180" i="17"/>
  <c r="BK180" i="17"/>
  <c r="BI180" i="17"/>
  <c r="BG180" i="17"/>
  <c r="BE180" i="17"/>
  <c r="BC180" i="17"/>
  <c r="BA180" i="17"/>
  <c r="AY180" i="17"/>
  <c r="AW180" i="17"/>
  <c r="AU180" i="17"/>
  <c r="AS180" i="17"/>
  <c r="AQ180" i="17"/>
  <c r="AO180" i="17"/>
  <c r="AM180" i="17"/>
  <c r="AK180" i="17"/>
  <c r="AI180" i="17"/>
  <c r="AG180" i="17"/>
  <c r="AE180" i="17"/>
  <c r="AC180" i="17"/>
  <c r="AA180" i="17"/>
  <c r="Y180" i="17"/>
  <c r="W180" i="17"/>
  <c r="U180" i="17"/>
  <c r="S180" i="17"/>
  <c r="Q180" i="17"/>
  <c r="O180" i="17"/>
  <c r="M180" i="17"/>
  <c r="K180" i="17"/>
  <c r="I180" i="17"/>
  <c r="G180" i="17"/>
  <c r="E180" i="17"/>
  <c r="CE179" i="17"/>
  <c r="CC179" i="17"/>
  <c r="CA179" i="17"/>
  <c r="BY179" i="17"/>
  <c r="BW179" i="17"/>
  <c r="BU179" i="17"/>
  <c r="BS179" i="17"/>
  <c r="BQ179" i="17"/>
  <c r="BO179" i="17"/>
  <c r="BM179" i="17"/>
  <c r="BK179" i="17"/>
  <c r="BI179" i="17"/>
  <c r="BG179" i="17"/>
  <c r="BE179" i="17"/>
  <c r="BC179" i="17"/>
  <c r="BA179" i="17"/>
  <c r="AY179" i="17"/>
  <c r="AW179" i="17"/>
  <c r="AU179" i="17"/>
  <c r="AS179" i="17"/>
  <c r="AQ179" i="17"/>
  <c r="AO179" i="17"/>
  <c r="AM179" i="17"/>
  <c r="AK179" i="17"/>
  <c r="AI179" i="17"/>
  <c r="AG179" i="17"/>
  <c r="AE179" i="17"/>
  <c r="AC179" i="17"/>
  <c r="AA179" i="17"/>
  <c r="Y179" i="17"/>
  <c r="W179" i="17"/>
  <c r="U179" i="17"/>
  <c r="S179" i="17"/>
  <c r="Q179" i="17"/>
  <c r="O179" i="17"/>
  <c r="M179" i="17"/>
  <c r="K179" i="17"/>
  <c r="I179" i="17"/>
  <c r="G179" i="17"/>
  <c r="E179" i="17"/>
  <c r="CE178" i="17"/>
  <c r="CC178" i="17"/>
  <c r="CA178" i="17"/>
  <c r="BY178" i="17"/>
  <c r="BW178" i="17"/>
  <c r="BU178" i="17"/>
  <c r="BS178" i="17"/>
  <c r="BQ178" i="17"/>
  <c r="BO178" i="17"/>
  <c r="BM178" i="17"/>
  <c r="BK178" i="17"/>
  <c r="BI178" i="17"/>
  <c r="BG178" i="17"/>
  <c r="BE178" i="17"/>
  <c r="BC178" i="17"/>
  <c r="BA178" i="17"/>
  <c r="AY178" i="17"/>
  <c r="AW178" i="17"/>
  <c r="AU178" i="17"/>
  <c r="AS178" i="17"/>
  <c r="AQ178" i="17"/>
  <c r="AO178" i="17"/>
  <c r="AM178" i="17"/>
  <c r="AK178" i="17"/>
  <c r="AI178" i="17"/>
  <c r="AG178" i="17"/>
  <c r="AE178" i="17"/>
  <c r="AC178" i="17"/>
  <c r="AA178" i="17"/>
  <c r="Y178" i="17"/>
  <c r="W178" i="17"/>
  <c r="U178" i="17"/>
  <c r="S178" i="17"/>
  <c r="Q178" i="17"/>
  <c r="O178" i="17"/>
  <c r="M178" i="17"/>
  <c r="K178" i="17"/>
  <c r="I178" i="17"/>
  <c r="G178" i="17"/>
  <c r="E178" i="17"/>
  <c r="CE177" i="17"/>
  <c r="CC177" i="17"/>
  <c r="CA177" i="17"/>
  <c r="BY177" i="17"/>
  <c r="BW177" i="17"/>
  <c r="BU177" i="17"/>
  <c r="BS177" i="17"/>
  <c r="BQ177" i="17"/>
  <c r="BO177" i="17"/>
  <c r="BM177" i="17"/>
  <c r="BK177" i="17"/>
  <c r="BI177" i="17"/>
  <c r="BG177" i="17"/>
  <c r="BE177" i="17"/>
  <c r="BC177" i="17"/>
  <c r="BA177" i="17"/>
  <c r="AY177" i="17"/>
  <c r="AW177" i="17"/>
  <c r="AU177" i="17"/>
  <c r="AS177" i="17"/>
  <c r="AQ177" i="17"/>
  <c r="AO177" i="17"/>
  <c r="AM177" i="17"/>
  <c r="AK177" i="17"/>
  <c r="AI177" i="17"/>
  <c r="AG177" i="17"/>
  <c r="AE177" i="17"/>
  <c r="AC177" i="17"/>
  <c r="AA177" i="17"/>
  <c r="Y177" i="17"/>
  <c r="W177" i="17"/>
  <c r="U177" i="17"/>
  <c r="S177" i="17"/>
  <c r="Q177" i="17"/>
  <c r="O177" i="17"/>
  <c r="M177" i="17"/>
  <c r="K177" i="17"/>
  <c r="I177" i="17"/>
  <c r="G177" i="17"/>
  <c r="E177" i="17"/>
  <c r="CE176" i="17"/>
  <c r="CC176" i="17"/>
  <c r="CA176" i="17"/>
  <c r="BY176" i="17"/>
  <c r="BW176" i="17"/>
  <c r="BU176" i="17"/>
  <c r="BS176" i="17"/>
  <c r="BQ176" i="17"/>
  <c r="BO176" i="17"/>
  <c r="BM176" i="17"/>
  <c r="BK176" i="17"/>
  <c r="BI176" i="17"/>
  <c r="BG176" i="17"/>
  <c r="BE176" i="17"/>
  <c r="BC176" i="17"/>
  <c r="BA176" i="17"/>
  <c r="AY176" i="17"/>
  <c r="AW176" i="17"/>
  <c r="AU176" i="17"/>
  <c r="AS176" i="17"/>
  <c r="AQ176" i="17"/>
  <c r="AO176" i="17"/>
  <c r="AM176" i="17"/>
  <c r="AK176" i="17"/>
  <c r="AI176" i="17"/>
  <c r="AG176" i="17"/>
  <c r="AE176" i="17"/>
  <c r="AC176" i="17"/>
  <c r="AA176" i="17"/>
  <c r="Y176" i="17"/>
  <c r="W176" i="17"/>
  <c r="U176" i="17"/>
  <c r="S176" i="17"/>
  <c r="Q176" i="17"/>
  <c r="O176" i="17"/>
  <c r="M176" i="17"/>
  <c r="K176" i="17"/>
  <c r="I176" i="17"/>
  <c r="G176" i="17"/>
  <c r="E176" i="17"/>
  <c r="CE175" i="17"/>
  <c r="CC175" i="17"/>
  <c r="CA175" i="17"/>
  <c r="BY175" i="17"/>
  <c r="BW175" i="17"/>
  <c r="BU175" i="17"/>
  <c r="BS175" i="17"/>
  <c r="BQ175" i="17"/>
  <c r="BO175" i="17"/>
  <c r="BM175" i="17"/>
  <c r="BK175" i="17"/>
  <c r="BI175" i="17"/>
  <c r="BG175" i="17"/>
  <c r="BE175" i="17"/>
  <c r="BC175" i="17"/>
  <c r="BA175" i="17"/>
  <c r="AY175" i="17"/>
  <c r="AW175" i="17"/>
  <c r="AU175" i="17"/>
  <c r="AS175" i="17"/>
  <c r="AQ175" i="17"/>
  <c r="AO175" i="17"/>
  <c r="AM175" i="17"/>
  <c r="AK175" i="17"/>
  <c r="AI175" i="17"/>
  <c r="AG175" i="17"/>
  <c r="AE175" i="17"/>
  <c r="AC175" i="17"/>
  <c r="AA175" i="17"/>
  <c r="Y175" i="17"/>
  <c r="W175" i="17"/>
  <c r="U175" i="17"/>
  <c r="S175" i="17"/>
  <c r="Q175" i="17"/>
  <c r="O175" i="17"/>
  <c r="M175" i="17"/>
  <c r="K175" i="17"/>
  <c r="I175" i="17"/>
  <c r="G175" i="17"/>
  <c r="E175" i="17"/>
  <c r="CE174" i="17"/>
  <c r="CC174" i="17"/>
  <c r="CA174" i="17"/>
  <c r="BY174" i="17"/>
  <c r="BW174" i="17"/>
  <c r="BU174" i="17"/>
  <c r="BS174" i="17"/>
  <c r="BQ174" i="17"/>
  <c r="BO174" i="17"/>
  <c r="BM174" i="17"/>
  <c r="BK174" i="17"/>
  <c r="BI174" i="17"/>
  <c r="BG174" i="17"/>
  <c r="BE174" i="17"/>
  <c r="BC174" i="17"/>
  <c r="BA174" i="17"/>
  <c r="AY174" i="17"/>
  <c r="AW174" i="17"/>
  <c r="AU174" i="17"/>
  <c r="AS174" i="17"/>
  <c r="AQ174" i="17"/>
  <c r="AO174" i="17"/>
  <c r="AM174" i="17"/>
  <c r="AK174" i="17"/>
  <c r="AI174" i="17"/>
  <c r="AG174" i="17"/>
  <c r="AE174" i="17"/>
  <c r="AC174" i="17"/>
  <c r="AA174" i="17"/>
  <c r="Y174" i="17"/>
  <c r="W174" i="17"/>
  <c r="U174" i="17"/>
  <c r="S174" i="17"/>
  <c r="Q174" i="17"/>
  <c r="O174" i="17"/>
  <c r="M174" i="17"/>
  <c r="K174" i="17"/>
  <c r="I174" i="17"/>
  <c r="G174" i="17"/>
  <c r="E174" i="17"/>
  <c r="CE173" i="17"/>
  <c r="CC173" i="17"/>
  <c r="CA173" i="17"/>
  <c r="BY173" i="17"/>
  <c r="BW173" i="17"/>
  <c r="BU173" i="17"/>
  <c r="BS173" i="17"/>
  <c r="BQ173" i="17"/>
  <c r="BO173" i="17"/>
  <c r="BM173" i="17"/>
  <c r="BK173" i="17"/>
  <c r="BI173" i="17"/>
  <c r="BG173" i="17"/>
  <c r="BE173" i="17"/>
  <c r="BC173" i="17"/>
  <c r="BA173" i="17"/>
  <c r="AY173" i="17"/>
  <c r="AW173" i="17"/>
  <c r="AU173" i="17"/>
  <c r="AS173" i="17"/>
  <c r="AQ173" i="17"/>
  <c r="AO173" i="17"/>
  <c r="AM173" i="17"/>
  <c r="AK173" i="17"/>
  <c r="AI173" i="17"/>
  <c r="AG173" i="17"/>
  <c r="AE173" i="17"/>
  <c r="AC173" i="17"/>
  <c r="AA173" i="17"/>
  <c r="Y173" i="17"/>
  <c r="W173" i="17"/>
  <c r="U173" i="17"/>
  <c r="S173" i="17"/>
  <c r="Q173" i="17"/>
  <c r="O173" i="17"/>
  <c r="M173" i="17"/>
  <c r="K173" i="17"/>
  <c r="I173" i="17"/>
  <c r="G173" i="17"/>
  <c r="E173" i="17"/>
  <c r="CE172" i="17"/>
  <c r="CC172" i="17"/>
  <c r="CA172" i="17"/>
  <c r="BY172" i="17"/>
  <c r="BW172" i="17"/>
  <c r="BU172" i="17"/>
  <c r="BS172" i="17"/>
  <c r="BQ172" i="17"/>
  <c r="BO172" i="17"/>
  <c r="BM172" i="17"/>
  <c r="BK172" i="17"/>
  <c r="BI172" i="17"/>
  <c r="BG172" i="17"/>
  <c r="BE172" i="17"/>
  <c r="BC172" i="17"/>
  <c r="BA172" i="17"/>
  <c r="AY172" i="17"/>
  <c r="AW172" i="17"/>
  <c r="AU172" i="17"/>
  <c r="AS172" i="17"/>
  <c r="AQ172" i="17"/>
  <c r="AO172" i="17"/>
  <c r="AM172" i="17"/>
  <c r="AK172" i="17"/>
  <c r="AI172" i="17"/>
  <c r="AG172" i="17"/>
  <c r="AE172" i="17"/>
  <c r="AC172" i="17"/>
  <c r="AA172" i="17"/>
  <c r="Y172" i="17"/>
  <c r="W172" i="17"/>
  <c r="U172" i="17"/>
  <c r="S172" i="17"/>
  <c r="Q172" i="17"/>
  <c r="O172" i="17"/>
  <c r="M172" i="17"/>
  <c r="K172" i="17"/>
  <c r="I172" i="17"/>
  <c r="G172" i="17"/>
  <c r="E172" i="17"/>
  <c r="CE171" i="17"/>
  <c r="CC171" i="17"/>
  <c r="CA171" i="17"/>
  <c r="BY171" i="17"/>
  <c r="BW171" i="17"/>
  <c r="BU171" i="17"/>
  <c r="BS171" i="17"/>
  <c r="BQ171" i="17"/>
  <c r="BO171" i="17"/>
  <c r="BM171" i="17"/>
  <c r="BK171" i="17"/>
  <c r="BI171" i="17"/>
  <c r="BG171" i="17"/>
  <c r="BE171" i="17"/>
  <c r="BC171" i="17"/>
  <c r="BA171" i="17"/>
  <c r="AY171" i="17"/>
  <c r="AW171" i="17"/>
  <c r="AU171" i="17"/>
  <c r="AS171" i="17"/>
  <c r="AQ171" i="17"/>
  <c r="AO171" i="17"/>
  <c r="AM171" i="17"/>
  <c r="AK171" i="17"/>
  <c r="AI171" i="17"/>
  <c r="AG171" i="17"/>
  <c r="AE171" i="17"/>
  <c r="AC171" i="17"/>
  <c r="AA171" i="17"/>
  <c r="Y171" i="17"/>
  <c r="W171" i="17"/>
  <c r="U171" i="17"/>
  <c r="S171" i="17"/>
  <c r="Q171" i="17"/>
  <c r="O171" i="17"/>
  <c r="M171" i="17"/>
  <c r="K171" i="17"/>
  <c r="I171" i="17"/>
  <c r="G171" i="17"/>
  <c r="E171" i="17"/>
  <c r="CE170" i="17"/>
  <c r="CC170" i="17"/>
  <c r="CA170" i="17"/>
  <c r="BY170" i="17"/>
  <c r="BW170" i="17"/>
  <c r="BU170" i="17"/>
  <c r="BS170" i="17"/>
  <c r="BQ170" i="17"/>
  <c r="BO170" i="17"/>
  <c r="BM170" i="17"/>
  <c r="BK170" i="17"/>
  <c r="BI170" i="17"/>
  <c r="BG170" i="17"/>
  <c r="BE170" i="17"/>
  <c r="BC170" i="17"/>
  <c r="BA170" i="17"/>
  <c r="AY170" i="17"/>
  <c r="AW170" i="17"/>
  <c r="AU170" i="17"/>
  <c r="AS170" i="17"/>
  <c r="AQ170" i="17"/>
  <c r="AO170" i="17"/>
  <c r="AM170" i="17"/>
  <c r="AK170" i="17"/>
  <c r="AI170" i="17"/>
  <c r="AG170" i="17"/>
  <c r="AE170" i="17"/>
  <c r="AC170" i="17"/>
  <c r="AA170" i="17"/>
  <c r="Y170" i="17"/>
  <c r="W170" i="17"/>
  <c r="U170" i="17"/>
  <c r="S170" i="17"/>
  <c r="Q170" i="17"/>
  <c r="O170" i="17"/>
  <c r="M170" i="17"/>
  <c r="K170" i="17"/>
  <c r="I170" i="17"/>
  <c r="G170" i="17"/>
  <c r="E170" i="17"/>
  <c r="CE169" i="17"/>
  <c r="CC169" i="17"/>
  <c r="CA169" i="17"/>
  <c r="BY169" i="17"/>
  <c r="BW169" i="17"/>
  <c r="BU169" i="17"/>
  <c r="BS169" i="17"/>
  <c r="BQ169" i="17"/>
  <c r="BO169" i="17"/>
  <c r="BM169" i="17"/>
  <c r="BK169" i="17"/>
  <c r="BI169" i="17"/>
  <c r="BG169" i="17"/>
  <c r="BE169" i="17"/>
  <c r="BC169" i="17"/>
  <c r="BA169" i="17"/>
  <c r="AY169" i="17"/>
  <c r="AW169" i="17"/>
  <c r="AU169" i="17"/>
  <c r="AS169" i="17"/>
  <c r="AQ169" i="17"/>
  <c r="AO169" i="17"/>
  <c r="AM169" i="17"/>
  <c r="AK169" i="17"/>
  <c r="AI169" i="17"/>
  <c r="AG169" i="17"/>
  <c r="AE169" i="17"/>
  <c r="AC169" i="17"/>
  <c r="AA169" i="17"/>
  <c r="Y169" i="17"/>
  <c r="W169" i="17"/>
  <c r="U169" i="17"/>
  <c r="S169" i="17"/>
  <c r="Q169" i="17"/>
  <c r="O169" i="17"/>
  <c r="M169" i="17"/>
  <c r="K169" i="17"/>
  <c r="I169" i="17"/>
  <c r="G169" i="17"/>
  <c r="E169" i="17"/>
  <c r="CE168" i="17"/>
  <c r="CC168" i="17"/>
  <c r="CA168" i="17"/>
  <c r="BY168" i="17"/>
  <c r="BW168" i="17"/>
  <c r="BU168" i="17"/>
  <c r="BS168" i="17"/>
  <c r="BQ168" i="17"/>
  <c r="BO168" i="17"/>
  <c r="BM168" i="17"/>
  <c r="BK168" i="17"/>
  <c r="BI168" i="17"/>
  <c r="BG168" i="17"/>
  <c r="BE168" i="17"/>
  <c r="BC168" i="17"/>
  <c r="BA168" i="17"/>
  <c r="AY168" i="17"/>
  <c r="AW168" i="17"/>
  <c r="AU168" i="17"/>
  <c r="AS168" i="17"/>
  <c r="AQ168" i="17"/>
  <c r="AO168" i="17"/>
  <c r="AM168" i="17"/>
  <c r="AK168" i="17"/>
  <c r="AI168" i="17"/>
  <c r="AG168" i="17"/>
  <c r="AE168" i="17"/>
  <c r="AC168" i="17"/>
  <c r="AA168" i="17"/>
  <c r="Y168" i="17"/>
  <c r="W168" i="17"/>
  <c r="U168" i="17"/>
  <c r="S168" i="17"/>
  <c r="Q168" i="17"/>
  <c r="O168" i="17"/>
  <c r="M168" i="17"/>
  <c r="K168" i="17"/>
  <c r="I168" i="17"/>
  <c r="G168" i="17"/>
  <c r="E168" i="17"/>
  <c r="CE167" i="17"/>
  <c r="CC167" i="17"/>
  <c r="CA167" i="17"/>
  <c r="BY167" i="17"/>
  <c r="BW167" i="17"/>
  <c r="BU167" i="17"/>
  <c r="BS167" i="17"/>
  <c r="BQ167" i="17"/>
  <c r="BO167" i="17"/>
  <c r="BM167" i="17"/>
  <c r="BK167" i="17"/>
  <c r="BI167" i="17"/>
  <c r="BG167" i="17"/>
  <c r="BE167" i="17"/>
  <c r="BC167" i="17"/>
  <c r="BA167" i="17"/>
  <c r="AY167" i="17"/>
  <c r="AW167" i="17"/>
  <c r="AU167" i="17"/>
  <c r="AS167" i="17"/>
  <c r="AQ167" i="17"/>
  <c r="AO167" i="17"/>
  <c r="AM167" i="17"/>
  <c r="AK167" i="17"/>
  <c r="AI167" i="17"/>
  <c r="AG167" i="17"/>
  <c r="AE167" i="17"/>
  <c r="AC167" i="17"/>
  <c r="AA167" i="17"/>
  <c r="Y167" i="17"/>
  <c r="W167" i="17"/>
  <c r="U167" i="17"/>
  <c r="S167" i="17"/>
  <c r="Q167" i="17"/>
  <c r="O167" i="17"/>
  <c r="M167" i="17"/>
  <c r="K167" i="17"/>
  <c r="I167" i="17"/>
  <c r="G167" i="17"/>
  <c r="E167" i="17"/>
  <c r="CE166" i="17"/>
  <c r="CC166" i="17"/>
  <c r="CA166" i="17"/>
  <c r="BY166" i="17"/>
  <c r="BW166" i="17"/>
  <c r="BU166" i="17"/>
  <c r="BS166" i="17"/>
  <c r="BQ166" i="17"/>
  <c r="BO166" i="17"/>
  <c r="BM166" i="17"/>
  <c r="BK166" i="17"/>
  <c r="BI166" i="17"/>
  <c r="BG166" i="17"/>
  <c r="BE166" i="17"/>
  <c r="BC166" i="17"/>
  <c r="BA166" i="17"/>
  <c r="AY166" i="17"/>
  <c r="AW166" i="17"/>
  <c r="AU166" i="17"/>
  <c r="AS166" i="17"/>
  <c r="AQ166" i="17"/>
  <c r="AO166" i="17"/>
  <c r="AM166" i="17"/>
  <c r="AK166" i="17"/>
  <c r="AI166" i="17"/>
  <c r="AG166" i="17"/>
  <c r="AE166" i="17"/>
  <c r="AC166" i="17"/>
  <c r="AA166" i="17"/>
  <c r="Y166" i="17"/>
  <c r="W166" i="17"/>
  <c r="U166" i="17"/>
  <c r="S166" i="17"/>
  <c r="Q166" i="17"/>
  <c r="O166" i="17"/>
  <c r="M166" i="17"/>
  <c r="K166" i="17"/>
  <c r="I166" i="17"/>
  <c r="G166" i="17"/>
  <c r="E166" i="17"/>
  <c r="CE165" i="17"/>
  <c r="CC165" i="17"/>
  <c r="CA165" i="17"/>
  <c r="BY165" i="17"/>
  <c r="BW165" i="17"/>
  <c r="BU165" i="17"/>
  <c r="BS165" i="17"/>
  <c r="BQ165" i="17"/>
  <c r="BO165" i="17"/>
  <c r="BM165" i="17"/>
  <c r="BK165" i="17"/>
  <c r="BI165" i="17"/>
  <c r="BG165" i="17"/>
  <c r="BE165" i="17"/>
  <c r="BC165" i="17"/>
  <c r="BA165" i="17"/>
  <c r="AY165" i="17"/>
  <c r="AW165" i="17"/>
  <c r="AU165" i="17"/>
  <c r="AS165" i="17"/>
  <c r="AQ165" i="17"/>
  <c r="AO165" i="17"/>
  <c r="AM165" i="17"/>
  <c r="AK165" i="17"/>
  <c r="AI165" i="17"/>
  <c r="AG165" i="17"/>
  <c r="AE165" i="17"/>
  <c r="AC165" i="17"/>
  <c r="AA165" i="17"/>
  <c r="Y165" i="17"/>
  <c r="W165" i="17"/>
  <c r="U165" i="17"/>
  <c r="S165" i="17"/>
  <c r="Q165" i="17"/>
  <c r="O165" i="17"/>
  <c r="M165" i="17"/>
  <c r="K165" i="17"/>
  <c r="I165" i="17"/>
  <c r="G165" i="17"/>
  <c r="E165" i="17"/>
  <c r="CE164" i="17"/>
  <c r="CC164" i="17"/>
  <c r="CA164" i="17"/>
  <c r="BY164" i="17"/>
  <c r="BW164" i="17"/>
  <c r="BU164" i="17"/>
  <c r="BS164" i="17"/>
  <c r="BQ164" i="17"/>
  <c r="BO164" i="17"/>
  <c r="BM164" i="17"/>
  <c r="BK164" i="17"/>
  <c r="BI164" i="17"/>
  <c r="BG164" i="17"/>
  <c r="BE164" i="17"/>
  <c r="BC164" i="17"/>
  <c r="BA164" i="17"/>
  <c r="AY164" i="17"/>
  <c r="AW164" i="17"/>
  <c r="AU164" i="17"/>
  <c r="AS164" i="17"/>
  <c r="AQ164" i="17"/>
  <c r="AO164" i="17"/>
  <c r="AM164" i="17"/>
  <c r="AK164" i="17"/>
  <c r="AI164" i="17"/>
  <c r="AG164" i="17"/>
  <c r="AE164" i="17"/>
  <c r="AC164" i="17"/>
  <c r="AA164" i="17"/>
  <c r="Y164" i="17"/>
  <c r="W164" i="17"/>
  <c r="U164" i="17"/>
  <c r="S164" i="17"/>
  <c r="Q164" i="17"/>
  <c r="O164" i="17"/>
  <c r="M164" i="17"/>
  <c r="K164" i="17"/>
  <c r="I164" i="17"/>
  <c r="G164" i="17"/>
  <c r="E164" i="17"/>
  <c r="CE163" i="17"/>
  <c r="CC163" i="17"/>
  <c r="CA163" i="17"/>
  <c r="BY163" i="17"/>
  <c r="BW163" i="17"/>
  <c r="BU163" i="17"/>
  <c r="BS163" i="17"/>
  <c r="BQ163" i="17"/>
  <c r="BO163" i="17"/>
  <c r="BM163" i="17"/>
  <c r="BK163" i="17"/>
  <c r="BI163" i="17"/>
  <c r="BG163" i="17"/>
  <c r="BE163" i="17"/>
  <c r="BC163" i="17"/>
  <c r="BA163" i="17"/>
  <c r="AY163" i="17"/>
  <c r="AW163" i="17"/>
  <c r="AU163" i="17"/>
  <c r="AS163" i="17"/>
  <c r="AQ163" i="17"/>
  <c r="AO163" i="17"/>
  <c r="AM163" i="17"/>
  <c r="AK163" i="17"/>
  <c r="AI163" i="17"/>
  <c r="AG163" i="17"/>
  <c r="AE163" i="17"/>
  <c r="AC163" i="17"/>
  <c r="AA163" i="17"/>
  <c r="Y163" i="17"/>
  <c r="W163" i="17"/>
  <c r="U163" i="17"/>
  <c r="S163" i="17"/>
  <c r="Q163" i="17"/>
  <c r="O163" i="17"/>
  <c r="M163" i="17"/>
  <c r="K163" i="17"/>
  <c r="I163" i="17"/>
  <c r="G163" i="17"/>
  <c r="E163" i="17"/>
  <c r="CE162" i="17"/>
  <c r="CC162" i="17"/>
  <c r="CA162" i="17"/>
  <c r="BY162" i="17"/>
  <c r="BW162" i="17"/>
  <c r="BU162" i="17"/>
  <c r="BS162" i="17"/>
  <c r="BQ162" i="17"/>
  <c r="BO162" i="17"/>
  <c r="BM162" i="17"/>
  <c r="BK162" i="17"/>
  <c r="BI162" i="17"/>
  <c r="BG162" i="17"/>
  <c r="BE162" i="17"/>
  <c r="BC162" i="17"/>
  <c r="BA162" i="17"/>
  <c r="AY162" i="17"/>
  <c r="AW162" i="17"/>
  <c r="AU162" i="17"/>
  <c r="AS162" i="17"/>
  <c r="AQ162" i="17"/>
  <c r="AO162" i="17"/>
  <c r="AM162" i="17"/>
  <c r="AK162" i="17"/>
  <c r="AI162" i="17"/>
  <c r="AG162" i="17"/>
  <c r="AE162" i="17"/>
  <c r="AC162" i="17"/>
  <c r="AA162" i="17"/>
  <c r="Y162" i="17"/>
  <c r="W162" i="17"/>
  <c r="U162" i="17"/>
  <c r="S162" i="17"/>
  <c r="Q162" i="17"/>
  <c r="O162" i="17"/>
  <c r="M162" i="17"/>
  <c r="K162" i="17"/>
  <c r="I162" i="17"/>
  <c r="G162" i="17"/>
  <c r="E162" i="17"/>
  <c r="CE161" i="17"/>
  <c r="CC161" i="17"/>
  <c r="CA161" i="17"/>
  <c r="BY161" i="17"/>
  <c r="BW161" i="17"/>
  <c r="BU161" i="17"/>
  <c r="BS161" i="17"/>
  <c r="BQ161" i="17"/>
  <c r="BO161" i="17"/>
  <c r="BM161" i="17"/>
  <c r="BK161" i="17"/>
  <c r="BI161" i="17"/>
  <c r="BG161" i="17"/>
  <c r="BE161" i="17"/>
  <c r="BC161" i="17"/>
  <c r="BA161" i="17"/>
  <c r="AY161" i="17"/>
  <c r="AW161" i="17"/>
  <c r="AU161" i="17"/>
  <c r="AS161" i="17"/>
  <c r="AQ161" i="17"/>
  <c r="AO161" i="17"/>
  <c r="AM161" i="17"/>
  <c r="AK161" i="17"/>
  <c r="AI161" i="17"/>
  <c r="AG161" i="17"/>
  <c r="AE161" i="17"/>
  <c r="AC161" i="17"/>
  <c r="AA161" i="17"/>
  <c r="Y161" i="17"/>
  <c r="W161" i="17"/>
  <c r="U161" i="17"/>
  <c r="S161" i="17"/>
  <c r="Q161" i="17"/>
  <c r="O161" i="17"/>
  <c r="M161" i="17"/>
  <c r="K161" i="17"/>
  <c r="I161" i="17"/>
  <c r="G161" i="17"/>
  <c r="E161" i="17"/>
  <c r="CE160" i="17"/>
  <c r="CC160" i="17"/>
  <c r="CA160" i="17"/>
  <c r="BY160" i="17"/>
  <c r="BW160" i="17"/>
  <c r="BU160" i="17"/>
  <c r="BS160" i="17"/>
  <c r="BQ160" i="17"/>
  <c r="BO160" i="17"/>
  <c r="BM160" i="17"/>
  <c r="BK160" i="17"/>
  <c r="BI160" i="17"/>
  <c r="BG160" i="17"/>
  <c r="BE160" i="17"/>
  <c r="BC160" i="17"/>
  <c r="BA160" i="17"/>
  <c r="AY160" i="17"/>
  <c r="AW160" i="17"/>
  <c r="AU160" i="17"/>
  <c r="AS160" i="17"/>
  <c r="AQ160" i="17"/>
  <c r="AO160" i="17"/>
  <c r="AM160" i="17"/>
  <c r="AK160" i="17"/>
  <c r="AI160" i="17"/>
  <c r="AG160" i="17"/>
  <c r="AE160" i="17"/>
  <c r="AC160" i="17"/>
  <c r="AA160" i="17"/>
  <c r="Y160" i="17"/>
  <c r="W160" i="17"/>
  <c r="U160" i="17"/>
  <c r="S160" i="17"/>
  <c r="Q160" i="17"/>
  <c r="O160" i="17"/>
  <c r="M160" i="17"/>
  <c r="K160" i="17"/>
  <c r="I160" i="17"/>
  <c r="G160" i="17"/>
  <c r="E160" i="17"/>
  <c r="CE159" i="17"/>
  <c r="CC159" i="17"/>
  <c r="CA159" i="17"/>
  <c r="BY159" i="17"/>
  <c r="BW159" i="17"/>
  <c r="BU159" i="17"/>
  <c r="BS159" i="17"/>
  <c r="BQ159" i="17"/>
  <c r="BO159" i="17"/>
  <c r="BM159" i="17"/>
  <c r="BK159" i="17"/>
  <c r="BI159" i="17"/>
  <c r="BG159" i="17"/>
  <c r="BE159" i="17"/>
  <c r="BC159" i="17"/>
  <c r="BA159" i="17"/>
  <c r="AY159" i="17"/>
  <c r="AW159" i="17"/>
  <c r="AU159" i="17"/>
  <c r="AS159" i="17"/>
  <c r="AQ159" i="17"/>
  <c r="AO159" i="17"/>
  <c r="AM159" i="17"/>
  <c r="AK159" i="17"/>
  <c r="AI159" i="17"/>
  <c r="AG159" i="17"/>
  <c r="AE159" i="17"/>
  <c r="AC159" i="17"/>
  <c r="AA159" i="17"/>
  <c r="Y159" i="17"/>
  <c r="W159" i="17"/>
  <c r="U159" i="17"/>
  <c r="S159" i="17"/>
  <c r="Q159" i="17"/>
  <c r="O159" i="17"/>
  <c r="M159" i="17"/>
  <c r="K159" i="17"/>
  <c r="I159" i="17"/>
  <c r="G159" i="17"/>
  <c r="E159" i="17"/>
  <c r="CE158" i="17"/>
  <c r="CC158" i="17"/>
  <c r="CA158" i="17"/>
  <c r="BY158" i="17"/>
  <c r="BW158" i="17"/>
  <c r="BU158" i="17"/>
  <c r="BS158" i="17"/>
  <c r="BQ158" i="17"/>
  <c r="BO158" i="17"/>
  <c r="BM158" i="17"/>
  <c r="BK158" i="17"/>
  <c r="BI158" i="17"/>
  <c r="BG158" i="17"/>
  <c r="BE158" i="17"/>
  <c r="BC158" i="17"/>
  <c r="BA158" i="17"/>
  <c r="AY158" i="17"/>
  <c r="AW158" i="17"/>
  <c r="AU158" i="17"/>
  <c r="AS158" i="17"/>
  <c r="AQ158" i="17"/>
  <c r="AO158" i="17"/>
  <c r="AM158" i="17"/>
  <c r="AK158" i="17"/>
  <c r="AI158" i="17"/>
  <c r="AG158" i="17"/>
  <c r="AE158" i="17"/>
  <c r="AC158" i="17"/>
  <c r="AA158" i="17"/>
  <c r="Y158" i="17"/>
  <c r="W158" i="17"/>
  <c r="U158" i="17"/>
  <c r="S158" i="17"/>
  <c r="Q158" i="17"/>
  <c r="O158" i="17"/>
  <c r="M158" i="17"/>
  <c r="K158" i="17"/>
  <c r="I158" i="17"/>
  <c r="G158" i="17"/>
  <c r="E158" i="17"/>
  <c r="CE157" i="17"/>
  <c r="CC157" i="17"/>
  <c r="CA157" i="17"/>
  <c r="BY157" i="17"/>
  <c r="BW157" i="17"/>
  <c r="BU157" i="17"/>
  <c r="BS157" i="17"/>
  <c r="BQ157" i="17"/>
  <c r="BO157" i="17"/>
  <c r="BM157" i="17"/>
  <c r="BK157" i="17"/>
  <c r="BI157" i="17"/>
  <c r="BG157" i="17"/>
  <c r="BE157" i="17"/>
  <c r="BC157" i="17"/>
  <c r="BA157" i="17"/>
  <c r="AY157" i="17"/>
  <c r="AW157" i="17"/>
  <c r="AU157" i="17"/>
  <c r="AS157" i="17"/>
  <c r="AQ157" i="17"/>
  <c r="AO157" i="17"/>
  <c r="AM157" i="17"/>
  <c r="AK157" i="17"/>
  <c r="AI157" i="17"/>
  <c r="AG157" i="17"/>
  <c r="AE157" i="17"/>
  <c r="AC157" i="17"/>
  <c r="AA157" i="17"/>
  <c r="Y157" i="17"/>
  <c r="W157" i="17"/>
  <c r="U157" i="17"/>
  <c r="S157" i="17"/>
  <c r="Q157" i="17"/>
  <c r="O157" i="17"/>
  <c r="M157" i="17"/>
  <c r="K157" i="17"/>
  <c r="I157" i="17"/>
  <c r="G157" i="17"/>
  <c r="E157" i="17"/>
  <c r="CE156" i="17"/>
  <c r="CC156" i="17"/>
  <c r="CA156" i="17"/>
  <c r="BY156" i="17"/>
  <c r="BW156" i="17"/>
  <c r="BU156" i="17"/>
  <c r="BS156" i="17"/>
  <c r="BQ156" i="17"/>
  <c r="BO156" i="17"/>
  <c r="BM156" i="17"/>
  <c r="BK156" i="17"/>
  <c r="BI156" i="17"/>
  <c r="BG156" i="17"/>
  <c r="BE156" i="17"/>
  <c r="BC156" i="17"/>
  <c r="BA156" i="17"/>
  <c r="AY156" i="17"/>
  <c r="AW156" i="17"/>
  <c r="AU156" i="17"/>
  <c r="AS156" i="17"/>
  <c r="AQ156" i="17"/>
  <c r="AO156" i="17"/>
  <c r="AM156" i="17"/>
  <c r="AK156" i="17"/>
  <c r="AI156" i="17"/>
  <c r="AG156" i="17"/>
  <c r="AE156" i="17"/>
  <c r="AC156" i="17"/>
  <c r="AA156" i="17"/>
  <c r="Y156" i="17"/>
  <c r="W156" i="17"/>
  <c r="U156" i="17"/>
  <c r="S156" i="17"/>
  <c r="Q156" i="17"/>
  <c r="O156" i="17"/>
  <c r="M156" i="17"/>
  <c r="K156" i="17"/>
  <c r="I156" i="17"/>
  <c r="G156" i="17"/>
  <c r="E156" i="17"/>
  <c r="CE155" i="17"/>
  <c r="CC155" i="17"/>
  <c r="CA155" i="17"/>
  <c r="BY155" i="17"/>
  <c r="BW155" i="17"/>
  <c r="BU155" i="17"/>
  <c r="BS155" i="17"/>
  <c r="BQ155" i="17"/>
  <c r="BO155" i="17"/>
  <c r="BM155" i="17"/>
  <c r="BK155" i="17"/>
  <c r="BI155" i="17"/>
  <c r="BG155" i="17"/>
  <c r="BE155" i="17"/>
  <c r="BC155" i="17"/>
  <c r="BA155" i="17"/>
  <c r="AY155" i="17"/>
  <c r="AW155" i="17"/>
  <c r="AU155" i="17"/>
  <c r="AS155" i="17"/>
  <c r="AQ155" i="17"/>
  <c r="AO155" i="17"/>
  <c r="AM155" i="17"/>
  <c r="AK155" i="17"/>
  <c r="AI155" i="17"/>
  <c r="AG155" i="17"/>
  <c r="AE155" i="17"/>
  <c r="AC155" i="17"/>
  <c r="AA155" i="17"/>
  <c r="Y155" i="17"/>
  <c r="W155" i="17"/>
  <c r="U155" i="17"/>
  <c r="S155" i="17"/>
  <c r="Q155" i="17"/>
  <c r="O155" i="17"/>
  <c r="M155" i="17"/>
  <c r="K155" i="17"/>
  <c r="I155" i="17"/>
  <c r="G155" i="17"/>
  <c r="E155" i="17"/>
  <c r="CE154" i="17"/>
  <c r="CC154" i="17"/>
  <c r="CA154" i="17"/>
  <c r="BY154" i="17"/>
  <c r="BW154" i="17"/>
  <c r="BU154" i="17"/>
  <c r="BS154" i="17"/>
  <c r="BQ154" i="17"/>
  <c r="BO154" i="17"/>
  <c r="BM154" i="17"/>
  <c r="BK154" i="17"/>
  <c r="BI154" i="17"/>
  <c r="BG154" i="17"/>
  <c r="BE154" i="17"/>
  <c r="BC154" i="17"/>
  <c r="BA154" i="17"/>
  <c r="AY154" i="17"/>
  <c r="AW154" i="17"/>
  <c r="AU154" i="17"/>
  <c r="AS154" i="17"/>
  <c r="AQ154" i="17"/>
  <c r="AO154" i="17"/>
  <c r="AM154" i="17"/>
  <c r="AK154" i="17"/>
  <c r="AI154" i="17"/>
  <c r="AG154" i="17"/>
  <c r="AE154" i="17"/>
  <c r="AC154" i="17"/>
  <c r="AA154" i="17"/>
  <c r="Y154" i="17"/>
  <c r="W154" i="17"/>
  <c r="U154" i="17"/>
  <c r="S154" i="17"/>
  <c r="Q154" i="17"/>
  <c r="O154" i="17"/>
  <c r="M154" i="17"/>
  <c r="K154" i="17"/>
  <c r="I154" i="17"/>
  <c r="G154" i="17"/>
  <c r="E154" i="17"/>
  <c r="CE153" i="17"/>
  <c r="CC153" i="17"/>
  <c r="CA153" i="17"/>
  <c r="BY153" i="17"/>
  <c r="BW153" i="17"/>
  <c r="BU153" i="17"/>
  <c r="BS153" i="17"/>
  <c r="BQ153" i="17"/>
  <c r="BO153" i="17"/>
  <c r="BM153" i="17"/>
  <c r="BK153" i="17"/>
  <c r="BI153" i="17"/>
  <c r="BG153" i="17"/>
  <c r="BE153" i="17"/>
  <c r="BC153" i="17"/>
  <c r="BA153" i="17"/>
  <c r="AY153" i="17"/>
  <c r="AW153" i="17"/>
  <c r="AU153" i="17"/>
  <c r="AS153" i="17"/>
  <c r="AQ153" i="17"/>
  <c r="AO153" i="17"/>
  <c r="AM153" i="17"/>
  <c r="AK153" i="17"/>
  <c r="AI153" i="17"/>
  <c r="AG153" i="17"/>
  <c r="AE153" i="17"/>
  <c r="AC153" i="17"/>
  <c r="AA153" i="17"/>
  <c r="Y153" i="17"/>
  <c r="W153" i="17"/>
  <c r="U153" i="17"/>
  <c r="S153" i="17"/>
  <c r="Q153" i="17"/>
  <c r="O153" i="17"/>
  <c r="M153" i="17"/>
  <c r="K153" i="17"/>
  <c r="I153" i="17"/>
  <c r="G153" i="17"/>
  <c r="E153" i="17"/>
  <c r="CE152" i="17"/>
  <c r="CC152" i="17"/>
  <c r="CA152" i="17"/>
  <c r="BY152" i="17"/>
  <c r="BW152" i="17"/>
  <c r="BU152" i="17"/>
  <c r="BS152" i="17"/>
  <c r="BQ152" i="17"/>
  <c r="BO152" i="17"/>
  <c r="BM152" i="17"/>
  <c r="BK152" i="17"/>
  <c r="BI152" i="17"/>
  <c r="BG152" i="17"/>
  <c r="BE152" i="17"/>
  <c r="BC152" i="17"/>
  <c r="BA152" i="17"/>
  <c r="AY152" i="17"/>
  <c r="AW152" i="17"/>
  <c r="AU152" i="17"/>
  <c r="AS152" i="17"/>
  <c r="AQ152" i="17"/>
  <c r="AO152" i="17"/>
  <c r="AM152" i="17"/>
  <c r="AK152" i="17"/>
  <c r="AI152" i="17"/>
  <c r="AG152" i="17"/>
  <c r="AE152" i="17"/>
  <c r="AC152" i="17"/>
  <c r="AA152" i="17"/>
  <c r="Y152" i="17"/>
  <c r="W152" i="17"/>
  <c r="U152" i="17"/>
  <c r="S152" i="17"/>
  <c r="Q152" i="17"/>
  <c r="O152" i="17"/>
  <c r="M152" i="17"/>
  <c r="K152" i="17"/>
  <c r="I152" i="17"/>
  <c r="G152" i="17"/>
  <c r="E152" i="17"/>
  <c r="CE151" i="17"/>
  <c r="CC151" i="17"/>
  <c r="CA151" i="17"/>
  <c r="BY151" i="17"/>
  <c r="BW151" i="17"/>
  <c r="BU151" i="17"/>
  <c r="BS151" i="17"/>
  <c r="BQ151" i="17"/>
  <c r="BO151" i="17"/>
  <c r="BM151" i="17"/>
  <c r="BK151" i="17"/>
  <c r="BI151" i="17"/>
  <c r="BG151" i="17"/>
  <c r="BE151" i="17"/>
  <c r="BC151" i="17"/>
  <c r="BA151" i="17"/>
  <c r="AY151" i="17"/>
  <c r="AW151" i="17"/>
  <c r="AU151" i="17"/>
  <c r="AS151" i="17"/>
  <c r="AQ151" i="17"/>
  <c r="AO151" i="17"/>
  <c r="AM151" i="17"/>
  <c r="AK151" i="17"/>
  <c r="AI151" i="17"/>
  <c r="AG151" i="17"/>
  <c r="AE151" i="17"/>
  <c r="AC151" i="17"/>
  <c r="AA151" i="17"/>
  <c r="Y151" i="17"/>
  <c r="W151" i="17"/>
  <c r="U151" i="17"/>
  <c r="S151" i="17"/>
  <c r="Q151" i="17"/>
  <c r="O151" i="17"/>
  <c r="M151" i="17"/>
  <c r="K151" i="17"/>
  <c r="I151" i="17"/>
  <c r="G151" i="17"/>
  <c r="E151" i="17"/>
  <c r="CE150" i="17"/>
  <c r="CC150" i="17"/>
  <c r="CA150" i="17"/>
  <c r="BY150" i="17"/>
  <c r="BW150" i="17"/>
  <c r="BU150" i="17"/>
  <c r="BS150" i="17"/>
  <c r="BQ150" i="17"/>
  <c r="BO150" i="17"/>
  <c r="BM150" i="17"/>
  <c r="BK150" i="17"/>
  <c r="BI150" i="17"/>
  <c r="BG150" i="17"/>
  <c r="BE150" i="17"/>
  <c r="BC150" i="17"/>
  <c r="BA150" i="17"/>
  <c r="AY150" i="17"/>
  <c r="AW150" i="17"/>
  <c r="AU150" i="17"/>
  <c r="AS150" i="17"/>
  <c r="AQ150" i="17"/>
  <c r="AO150" i="17"/>
  <c r="AM150" i="17"/>
  <c r="AK150" i="17"/>
  <c r="AI150" i="17"/>
  <c r="AG150" i="17"/>
  <c r="AE150" i="17"/>
  <c r="AC150" i="17"/>
  <c r="AA150" i="17"/>
  <c r="Y150" i="17"/>
  <c r="W150" i="17"/>
  <c r="U150" i="17"/>
  <c r="S150" i="17"/>
  <c r="Q150" i="17"/>
  <c r="O150" i="17"/>
  <c r="M150" i="17"/>
  <c r="K150" i="17"/>
  <c r="I150" i="17"/>
  <c r="G150" i="17"/>
  <c r="E150" i="17"/>
  <c r="CE149" i="17"/>
  <c r="CC149" i="17"/>
  <c r="CA149" i="17"/>
  <c r="BY149" i="17"/>
  <c r="BW149" i="17"/>
  <c r="BU149" i="17"/>
  <c r="BS149" i="17"/>
  <c r="BQ149" i="17"/>
  <c r="BO149" i="17"/>
  <c r="BM149" i="17"/>
  <c r="BK149" i="17"/>
  <c r="BI149" i="17"/>
  <c r="BG149" i="17"/>
  <c r="BE149" i="17"/>
  <c r="BC149" i="17"/>
  <c r="BA149" i="17"/>
  <c r="AY149" i="17"/>
  <c r="AW149" i="17"/>
  <c r="AU149" i="17"/>
  <c r="AS149" i="17"/>
  <c r="AQ149" i="17"/>
  <c r="AO149" i="17"/>
  <c r="AM149" i="17"/>
  <c r="AK149" i="17"/>
  <c r="AI149" i="17"/>
  <c r="AG149" i="17"/>
  <c r="AE149" i="17"/>
  <c r="AC149" i="17"/>
  <c r="AA149" i="17"/>
  <c r="Y149" i="17"/>
  <c r="W149" i="17"/>
  <c r="U149" i="17"/>
  <c r="S149" i="17"/>
  <c r="Q149" i="17"/>
  <c r="O149" i="17"/>
  <c r="M149" i="17"/>
  <c r="K149" i="17"/>
  <c r="I149" i="17"/>
  <c r="G149" i="17"/>
  <c r="E149" i="17"/>
  <c r="CE148" i="17"/>
  <c r="CC148" i="17"/>
  <c r="CA148" i="17"/>
  <c r="BY148" i="17"/>
  <c r="BW148" i="17"/>
  <c r="BU148" i="17"/>
  <c r="BS148" i="17"/>
  <c r="BQ148" i="17"/>
  <c r="BO148" i="17"/>
  <c r="BM148" i="17"/>
  <c r="BK148" i="17"/>
  <c r="BI148" i="17"/>
  <c r="BG148" i="17"/>
  <c r="BE148" i="17"/>
  <c r="BC148" i="17"/>
  <c r="BA148" i="17"/>
  <c r="AY148" i="17"/>
  <c r="AW148" i="17"/>
  <c r="AU148" i="17"/>
  <c r="AS148" i="17"/>
  <c r="AQ148" i="17"/>
  <c r="AO148" i="17"/>
  <c r="AM148" i="17"/>
  <c r="AK148" i="17"/>
  <c r="AI148" i="17"/>
  <c r="AG148" i="17"/>
  <c r="AE148" i="17"/>
  <c r="AC148" i="17"/>
  <c r="AA148" i="17"/>
  <c r="Y148" i="17"/>
  <c r="W148" i="17"/>
  <c r="U148" i="17"/>
  <c r="S148" i="17"/>
  <c r="Q148" i="17"/>
  <c r="O148" i="17"/>
  <c r="M148" i="17"/>
  <c r="K148" i="17"/>
  <c r="I148" i="17"/>
  <c r="G148" i="17"/>
  <c r="E148" i="17"/>
  <c r="CE147" i="17"/>
  <c r="CC147" i="17"/>
  <c r="CA147" i="17"/>
  <c r="BY147" i="17"/>
  <c r="BW147" i="17"/>
  <c r="BU147" i="17"/>
  <c r="BS147" i="17"/>
  <c r="BQ147" i="17"/>
  <c r="BO147" i="17"/>
  <c r="BM147" i="17"/>
  <c r="BK147" i="17"/>
  <c r="BI147" i="17"/>
  <c r="BG147" i="17"/>
  <c r="BE147" i="17"/>
  <c r="BC147" i="17"/>
  <c r="BA147" i="17"/>
  <c r="AY147" i="17"/>
  <c r="AW147" i="17"/>
  <c r="AU147" i="17"/>
  <c r="AS147" i="17"/>
  <c r="AQ147" i="17"/>
  <c r="AO147" i="17"/>
  <c r="AM147" i="17"/>
  <c r="AK147" i="17"/>
  <c r="AI147" i="17"/>
  <c r="AG147" i="17"/>
  <c r="AE147" i="17"/>
  <c r="AC147" i="17"/>
  <c r="AA147" i="17"/>
  <c r="Y147" i="17"/>
  <c r="W147" i="17"/>
  <c r="U147" i="17"/>
  <c r="S147" i="17"/>
  <c r="Q147" i="17"/>
  <c r="O147" i="17"/>
  <c r="M147" i="17"/>
  <c r="K147" i="17"/>
  <c r="I147" i="17"/>
  <c r="G147" i="17"/>
  <c r="E147" i="17"/>
  <c r="CE146" i="17"/>
  <c r="CC146" i="17"/>
  <c r="CA146" i="17"/>
  <c r="BY146" i="17"/>
  <c r="BW146" i="17"/>
  <c r="BU146" i="17"/>
  <c r="BS146" i="17"/>
  <c r="BQ146" i="17"/>
  <c r="BO146" i="17"/>
  <c r="BM146" i="17"/>
  <c r="BK146" i="17"/>
  <c r="BI146" i="17"/>
  <c r="BG146" i="17"/>
  <c r="BE146" i="17"/>
  <c r="BC146" i="17"/>
  <c r="BA146" i="17"/>
  <c r="AY146" i="17"/>
  <c r="AW146" i="17"/>
  <c r="AU146" i="17"/>
  <c r="AS146" i="17"/>
  <c r="AQ146" i="17"/>
  <c r="AO146" i="17"/>
  <c r="AM146" i="17"/>
  <c r="AK146" i="17"/>
  <c r="AI146" i="17"/>
  <c r="AG146" i="17"/>
  <c r="AE146" i="17"/>
  <c r="AC146" i="17"/>
  <c r="AA146" i="17"/>
  <c r="Y146" i="17"/>
  <c r="W146" i="17"/>
  <c r="U146" i="17"/>
  <c r="S146" i="17"/>
  <c r="Q146" i="17"/>
  <c r="O146" i="17"/>
  <c r="M146" i="17"/>
  <c r="K146" i="17"/>
  <c r="I146" i="17"/>
  <c r="G146" i="17"/>
  <c r="E146" i="17"/>
  <c r="CE145" i="17"/>
  <c r="CC145" i="17"/>
  <c r="CA145" i="17"/>
  <c r="BY145" i="17"/>
  <c r="BW145" i="17"/>
  <c r="BU145" i="17"/>
  <c r="BS145" i="17"/>
  <c r="BQ145" i="17"/>
  <c r="BO145" i="17"/>
  <c r="BM145" i="17"/>
  <c r="BK145" i="17"/>
  <c r="BI145" i="17"/>
  <c r="BG145" i="17"/>
  <c r="BE145" i="17"/>
  <c r="BC145" i="17"/>
  <c r="BA145" i="17"/>
  <c r="AY145" i="17"/>
  <c r="AW145" i="17"/>
  <c r="AU145" i="17"/>
  <c r="AS145" i="17"/>
  <c r="AQ145" i="17"/>
  <c r="AO145" i="17"/>
  <c r="AM145" i="17"/>
  <c r="AK145" i="17"/>
  <c r="AI145" i="17"/>
  <c r="AG145" i="17"/>
  <c r="AE145" i="17"/>
  <c r="AC145" i="17"/>
  <c r="AA145" i="17"/>
  <c r="Y145" i="17"/>
  <c r="W145" i="17"/>
  <c r="U145" i="17"/>
  <c r="S145" i="17"/>
  <c r="Q145" i="17"/>
  <c r="O145" i="17"/>
  <c r="M145" i="17"/>
  <c r="K145" i="17"/>
  <c r="I145" i="17"/>
  <c r="G145" i="17"/>
  <c r="E145" i="17"/>
  <c r="CE144" i="17"/>
  <c r="CC144" i="17"/>
  <c r="CA144" i="17"/>
  <c r="BY144" i="17"/>
  <c r="BW144" i="17"/>
  <c r="BU144" i="17"/>
  <c r="BS144" i="17"/>
  <c r="BQ144" i="17"/>
  <c r="BO144" i="17"/>
  <c r="BM144" i="17"/>
  <c r="BK144" i="17"/>
  <c r="BI144" i="17"/>
  <c r="BG144" i="17"/>
  <c r="BE144" i="17"/>
  <c r="BC144" i="17"/>
  <c r="BA144" i="17"/>
  <c r="AY144" i="17"/>
  <c r="AW144" i="17"/>
  <c r="AU144" i="17"/>
  <c r="AS144" i="17"/>
  <c r="AQ144" i="17"/>
  <c r="AO144" i="17"/>
  <c r="AM144" i="17"/>
  <c r="AK144" i="17"/>
  <c r="AI144" i="17"/>
  <c r="AG144" i="17"/>
  <c r="AE144" i="17"/>
  <c r="AC144" i="17"/>
  <c r="AA144" i="17"/>
  <c r="Y144" i="17"/>
  <c r="W144" i="17"/>
  <c r="U144" i="17"/>
  <c r="S144" i="17"/>
  <c r="Q144" i="17"/>
  <c r="O144" i="17"/>
  <c r="M144" i="17"/>
  <c r="K144" i="17"/>
  <c r="I144" i="17"/>
  <c r="G144" i="17"/>
  <c r="E144" i="17"/>
  <c r="CE143" i="17"/>
  <c r="CC143" i="17"/>
  <c r="CA143" i="17"/>
  <c r="BY143" i="17"/>
  <c r="BW143" i="17"/>
  <c r="BU143" i="17"/>
  <c r="BS143" i="17"/>
  <c r="BQ143" i="17"/>
  <c r="BO143" i="17"/>
  <c r="BM143" i="17"/>
  <c r="BK143" i="17"/>
  <c r="BI143" i="17"/>
  <c r="BG143" i="17"/>
  <c r="BE143" i="17"/>
  <c r="BC143" i="17"/>
  <c r="BA143" i="17"/>
  <c r="AY143" i="17"/>
  <c r="AW143" i="17"/>
  <c r="AU143" i="17"/>
  <c r="AS143" i="17"/>
  <c r="AQ143" i="17"/>
  <c r="AO143" i="17"/>
  <c r="AM143" i="17"/>
  <c r="AK143" i="17"/>
  <c r="AI143" i="17"/>
  <c r="AG143" i="17"/>
  <c r="AE143" i="17"/>
  <c r="AC143" i="17"/>
  <c r="AA143" i="17"/>
  <c r="Y143" i="17"/>
  <c r="W143" i="17"/>
  <c r="U143" i="17"/>
  <c r="S143" i="17"/>
  <c r="Q143" i="17"/>
  <c r="O143" i="17"/>
  <c r="M143" i="17"/>
  <c r="K143" i="17"/>
  <c r="I143" i="17"/>
  <c r="G143" i="17"/>
  <c r="E143" i="17"/>
  <c r="CE142" i="17"/>
  <c r="CC142" i="17"/>
  <c r="CA142" i="17"/>
  <c r="BY142" i="17"/>
  <c r="BW142" i="17"/>
  <c r="BU142" i="17"/>
  <c r="BS142" i="17"/>
  <c r="BQ142" i="17"/>
  <c r="BO142" i="17"/>
  <c r="BM142" i="17"/>
  <c r="BK142" i="17"/>
  <c r="BI142" i="17"/>
  <c r="BG142" i="17"/>
  <c r="BE142" i="17"/>
  <c r="BC142" i="17"/>
  <c r="BA142" i="17"/>
  <c r="AY142" i="17"/>
  <c r="AW142" i="17"/>
  <c r="AU142" i="17"/>
  <c r="AS142" i="17"/>
  <c r="AQ142" i="17"/>
  <c r="AO142" i="17"/>
  <c r="AM142" i="17"/>
  <c r="AK142" i="17"/>
  <c r="AI142" i="17"/>
  <c r="AG142" i="17"/>
  <c r="AE142" i="17"/>
  <c r="AC142" i="17"/>
  <c r="AA142" i="17"/>
  <c r="Y142" i="17"/>
  <c r="W142" i="17"/>
  <c r="U142" i="17"/>
  <c r="S142" i="17"/>
  <c r="Q142" i="17"/>
  <c r="O142" i="17"/>
  <c r="M142" i="17"/>
  <c r="K142" i="17"/>
  <c r="I142" i="17"/>
  <c r="G142" i="17"/>
  <c r="E142" i="17"/>
  <c r="CE141" i="17"/>
  <c r="CC141" i="17"/>
  <c r="CA141" i="17"/>
  <c r="BY141" i="17"/>
  <c r="BW141" i="17"/>
  <c r="BU141" i="17"/>
  <c r="BS141" i="17"/>
  <c r="BQ141" i="17"/>
  <c r="BO141" i="17"/>
  <c r="BM141" i="17"/>
  <c r="BK141" i="17"/>
  <c r="BI141" i="17"/>
  <c r="BG141" i="17"/>
  <c r="BE141" i="17"/>
  <c r="BC141" i="17"/>
  <c r="BA141" i="17"/>
  <c r="AY141" i="17"/>
  <c r="AW141" i="17"/>
  <c r="AU141" i="17"/>
  <c r="AS141" i="17"/>
  <c r="AQ141" i="17"/>
  <c r="AO141" i="17"/>
  <c r="AM141" i="17"/>
  <c r="AK141" i="17"/>
  <c r="AI141" i="17"/>
  <c r="AG141" i="17"/>
  <c r="AE141" i="17"/>
  <c r="AC141" i="17"/>
  <c r="AA141" i="17"/>
  <c r="Y141" i="17"/>
  <c r="W141" i="17"/>
  <c r="U141" i="17"/>
  <c r="S141" i="17"/>
  <c r="Q141" i="17"/>
  <c r="O141" i="17"/>
  <c r="M141" i="17"/>
  <c r="K141" i="17"/>
  <c r="I141" i="17"/>
  <c r="G141" i="17"/>
  <c r="E141" i="17"/>
  <c r="CE140" i="17"/>
  <c r="CC140" i="17"/>
  <c r="CA140" i="17"/>
  <c r="BY140" i="17"/>
  <c r="BW140" i="17"/>
  <c r="BU140" i="17"/>
  <c r="BS140" i="17"/>
  <c r="BQ140" i="17"/>
  <c r="BO140" i="17"/>
  <c r="BM140" i="17"/>
  <c r="BK140" i="17"/>
  <c r="BI140" i="17"/>
  <c r="BG140" i="17"/>
  <c r="BE140" i="17"/>
  <c r="BC140" i="17"/>
  <c r="BA140" i="17"/>
  <c r="AY140" i="17"/>
  <c r="AW140" i="17"/>
  <c r="AU140" i="17"/>
  <c r="AS140" i="17"/>
  <c r="AQ140" i="17"/>
  <c r="AO140" i="17"/>
  <c r="AM140" i="17"/>
  <c r="AK140" i="17"/>
  <c r="AI140" i="17"/>
  <c r="AG140" i="17"/>
  <c r="AE140" i="17"/>
  <c r="AC140" i="17"/>
  <c r="AA140" i="17"/>
  <c r="Y140" i="17"/>
  <c r="W140" i="17"/>
  <c r="U140" i="17"/>
  <c r="S140" i="17"/>
  <c r="Q140" i="17"/>
  <c r="O140" i="17"/>
  <c r="M140" i="17"/>
  <c r="K140" i="17"/>
  <c r="I140" i="17"/>
  <c r="G140" i="17"/>
  <c r="E140" i="17"/>
  <c r="CE139" i="17"/>
  <c r="CC139" i="17"/>
  <c r="CA139" i="17"/>
  <c r="BY139" i="17"/>
  <c r="BW139" i="17"/>
  <c r="BU139" i="17"/>
  <c r="BS139" i="17"/>
  <c r="BQ139" i="17"/>
  <c r="BO139" i="17"/>
  <c r="BM139" i="17"/>
  <c r="BK139" i="17"/>
  <c r="BI139" i="17"/>
  <c r="BG139" i="17"/>
  <c r="BE139" i="17"/>
  <c r="BC139" i="17"/>
  <c r="BA139" i="17"/>
  <c r="AY139" i="17"/>
  <c r="AW139" i="17"/>
  <c r="AU139" i="17"/>
  <c r="AS139" i="17"/>
  <c r="AQ139" i="17"/>
  <c r="AO139" i="17"/>
  <c r="AM139" i="17"/>
  <c r="AK139" i="17"/>
  <c r="AI139" i="17"/>
  <c r="AG139" i="17"/>
  <c r="AE139" i="17"/>
  <c r="AC139" i="17"/>
  <c r="AA139" i="17"/>
  <c r="Y139" i="17"/>
  <c r="W139" i="17"/>
  <c r="U139" i="17"/>
  <c r="S139" i="17"/>
  <c r="Q139" i="17"/>
  <c r="O139" i="17"/>
  <c r="M139" i="17"/>
  <c r="K139" i="17"/>
  <c r="I139" i="17"/>
  <c r="G139" i="17"/>
  <c r="E139" i="17"/>
  <c r="CE138" i="17"/>
  <c r="CC138" i="17"/>
  <c r="CA138" i="17"/>
  <c r="BY138" i="17"/>
  <c r="BW138" i="17"/>
  <c r="BU138" i="17"/>
  <c r="BS138" i="17"/>
  <c r="BQ138" i="17"/>
  <c r="BO138" i="17"/>
  <c r="BM138" i="17"/>
  <c r="BK138" i="17"/>
  <c r="BI138" i="17"/>
  <c r="BG138" i="17"/>
  <c r="BE138" i="17"/>
  <c r="BC138" i="17"/>
  <c r="BA138" i="17"/>
  <c r="AY138" i="17"/>
  <c r="AW138" i="17"/>
  <c r="AU138" i="17"/>
  <c r="AS138" i="17"/>
  <c r="AQ138" i="17"/>
  <c r="AO138" i="17"/>
  <c r="AM138" i="17"/>
  <c r="AK138" i="17"/>
  <c r="AI138" i="17"/>
  <c r="AG138" i="17"/>
  <c r="AE138" i="17"/>
  <c r="AC138" i="17"/>
  <c r="AA138" i="17"/>
  <c r="Y138" i="17"/>
  <c r="W138" i="17"/>
  <c r="U138" i="17"/>
  <c r="S138" i="17"/>
  <c r="Q138" i="17"/>
  <c r="O138" i="17"/>
  <c r="M138" i="17"/>
  <c r="K138" i="17"/>
  <c r="I138" i="17"/>
  <c r="G138" i="17"/>
  <c r="E138" i="17"/>
  <c r="CE137" i="17"/>
  <c r="CC137" i="17"/>
  <c r="CA137" i="17"/>
  <c r="BY137" i="17"/>
  <c r="BW137" i="17"/>
  <c r="BU137" i="17"/>
  <c r="BS137" i="17"/>
  <c r="BQ137" i="17"/>
  <c r="BO137" i="17"/>
  <c r="BM137" i="17"/>
  <c r="BK137" i="17"/>
  <c r="BI137" i="17"/>
  <c r="BG137" i="17"/>
  <c r="BE137" i="17"/>
  <c r="BC137" i="17"/>
  <c r="BA137" i="17"/>
  <c r="AY137" i="17"/>
  <c r="AW137" i="17"/>
  <c r="AU137" i="17"/>
  <c r="AS137" i="17"/>
  <c r="AQ137" i="17"/>
  <c r="AO137" i="17"/>
  <c r="AM137" i="17"/>
  <c r="AK137" i="17"/>
  <c r="AI137" i="17"/>
  <c r="AG137" i="17"/>
  <c r="AE137" i="17"/>
  <c r="AC137" i="17"/>
  <c r="AA137" i="17"/>
  <c r="Y137" i="17"/>
  <c r="W137" i="17"/>
  <c r="U137" i="17"/>
  <c r="S137" i="17"/>
  <c r="Q137" i="17"/>
  <c r="O137" i="17"/>
  <c r="M137" i="17"/>
  <c r="K137" i="17"/>
  <c r="I137" i="17"/>
  <c r="G137" i="17"/>
  <c r="E137" i="17"/>
  <c r="CE136" i="17"/>
  <c r="CC136" i="17"/>
  <c r="CA136" i="17"/>
  <c r="BY136" i="17"/>
  <c r="BW136" i="17"/>
  <c r="BU136" i="17"/>
  <c r="BS136" i="17"/>
  <c r="BQ136" i="17"/>
  <c r="BO136" i="17"/>
  <c r="BM136" i="17"/>
  <c r="BK136" i="17"/>
  <c r="BI136" i="17"/>
  <c r="BG136" i="17"/>
  <c r="BE136" i="17"/>
  <c r="BC136" i="17"/>
  <c r="BA136" i="17"/>
  <c r="AY136" i="17"/>
  <c r="AW136" i="17"/>
  <c r="AU136" i="17"/>
  <c r="AS136" i="17"/>
  <c r="AQ136" i="17"/>
  <c r="AO136" i="17"/>
  <c r="AM136" i="17"/>
  <c r="AK136" i="17"/>
  <c r="AI136" i="17"/>
  <c r="AG136" i="17"/>
  <c r="AE136" i="17"/>
  <c r="AC136" i="17"/>
  <c r="AA136" i="17"/>
  <c r="Y136" i="17"/>
  <c r="W136" i="17"/>
  <c r="U136" i="17"/>
  <c r="S136" i="17"/>
  <c r="Q136" i="17"/>
  <c r="O136" i="17"/>
  <c r="M136" i="17"/>
  <c r="K136" i="17"/>
  <c r="I136" i="17"/>
  <c r="G136" i="17"/>
  <c r="E136" i="17"/>
  <c r="CE135" i="17"/>
  <c r="CC135" i="17"/>
  <c r="CA135" i="17"/>
  <c r="BY135" i="17"/>
  <c r="BW135" i="17"/>
  <c r="BU135" i="17"/>
  <c r="BS135" i="17"/>
  <c r="BQ135" i="17"/>
  <c r="BO135" i="17"/>
  <c r="BM135" i="17"/>
  <c r="BK135" i="17"/>
  <c r="BI135" i="17"/>
  <c r="BG135" i="17"/>
  <c r="BE135" i="17"/>
  <c r="BC135" i="17"/>
  <c r="BA135" i="17"/>
  <c r="AY135" i="17"/>
  <c r="AW135" i="17"/>
  <c r="AU135" i="17"/>
  <c r="AS135" i="17"/>
  <c r="AQ135" i="17"/>
  <c r="AO135" i="17"/>
  <c r="AM135" i="17"/>
  <c r="AK135" i="17"/>
  <c r="AI135" i="17"/>
  <c r="AG135" i="17"/>
  <c r="AE135" i="17"/>
  <c r="AC135" i="17"/>
  <c r="AA135" i="17"/>
  <c r="Y135" i="17"/>
  <c r="W135" i="17"/>
  <c r="U135" i="17"/>
  <c r="S135" i="17"/>
  <c r="Q135" i="17"/>
  <c r="O135" i="17"/>
  <c r="M135" i="17"/>
  <c r="K135" i="17"/>
  <c r="I135" i="17"/>
  <c r="G135" i="17"/>
  <c r="E135" i="17"/>
  <c r="CE134" i="17"/>
  <c r="CC134" i="17"/>
  <c r="CA134" i="17"/>
  <c r="BY134" i="17"/>
  <c r="BW134" i="17"/>
  <c r="BU134" i="17"/>
  <c r="BS134" i="17"/>
  <c r="BQ134" i="17"/>
  <c r="BO134" i="17"/>
  <c r="BM134" i="17"/>
  <c r="BK134" i="17"/>
  <c r="BI134" i="17"/>
  <c r="BG134" i="17"/>
  <c r="BE134" i="17"/>
  <c r="BC134" i="17"/>
  <c r="BA134" i="17"/>
  <c r="AY134" i="17"/>
  <c r="AW134" i="17"/>
  <c r="AU134" i="17"/>
  <c r="AS134" i="17"/>
  <c r="AQ134" i="17"/>
  <c r="AO134" i="17"/>
  <c r="AM134" i="17"/>
  <c r="AK134" i="17"/>
  <c r="AI134" i="17"/>
  <c r="AG134" i="17"/>
  <c r="AE134" i="17"/>
  <c r="AC134" i="17"/>
  <c r="AA134" i="17"/>
  <c r="Y134" i="17"/>
  <c r="W134" i="17"/>
  <c r="U134" i="17"/>
  <c r="S134" i="17"/>
  <c r="Q134" i="17"/>
  <c r="O134" i="17"/>
  <c r="M134" i="17"/>
  <c r="K134" i="17"/>
  <c r="I134" i="17"/>
  <c r="G134" i="17"/>
  <c r="E134" i="17"/>
  <c r="CE133" i="17"/>
  <c r="CC133" i="17"/>
  <c r="CA133" i="17"/>
  <c r="BY133" i="17"/>
  <c r="BW133" i="17"/>
  <c r="BU133" i="17"/>
  <c r="BS133" i="17"/>
  <c r="BQ133" i="17"/>
  <c r="BO133" i="17"/>
  <c r="BM133" i="17"/>
  <c r="BK133" i="17"/>
  <c r="BI133" i="17"/>
  <c r="BG133" i="17"/>
  <c r="BE133" i="17"/>
  <c r="BC133" i="17"/>
  <c r="BA133" i="17"/>
  <c r="AY133" i="17"/>
  <c r="AW133" i="17"/>
  <c r="AU133" i="17"/>
  <c r="AS133" i="17"/>
  <c r="AQ133" i="17"/>
  <c r="AO133" i="17"/>
  <c r="AM133" i="17"/>
  <c r="AK133" i="17"/>
  <c r="AI133" i="17"/>
  <c r="AG133" i="17"/>
  <c r="AE133" i="17"/>
  <c r="AC133" i="17"/>
  <c r="AA133" i="17"/>
  <c r="Y133" i="17"/>
  <c r="W133" i="17"/>
  <c r="U133" i="17"/>
  <c r="S133" i="17"/>
  <c r="Q133" i="17"/>
  <c r="O133" i="17"/>
  <c r="M133" i="17"/>
  <c r="K133" i="17"/>
  <c r="I133" i="17"/>
  <c r="G133" i="17"/>
  <c r="E133" i="17"/>
  <c r="CE132" i="17"/>
  <c r="CC132" i="17"/>
  <c r="CA132" i="17"/>
  <c r="BY132" i="17"/>
  <c r="BW132" i="17"/>
  <c r="BU132" i="17"/>
  <c r="BS132" i="17"/>
  <c r="BQ132" i="17"/>
  <c r="BO132" i="17"/>
  <c r="BM132" i="17"/>
  <c r="BK132" i="17"/>
  <c r="BI132" i="17"/>
  <c r="BG132" i="17"/>
  <c r="BE132" i="17"/>
  <c r="BC132" i="17"/>
  <c r="BA132" i="17"/>
  <c r="AY132" i="17"/>
  <c r="AW132" i="17"/>
  <c r="AU132" i="17"/>
  <c r="AS132" i="17"/>
  <c r="AQ132" i="17"/>
  <c r="AO132" i="17"/>
  <c r="AM132" i="17"/>
  <c r="AK132" i="17"/>
  <c r="AI132" i="17"/>
  <c r="AG132" i="17"/>
  <c r="AE132" i="17"/>
  <c r="AC132" i="17"/>
  <c r="AA132" i="17"/>
  <c r="Y132" i="17"/>
  <c r="W132" i="17"/>
  <c r="U132" i="17"/>
  <c r="S132" i="17"/>
  <c r="Q132" i="17"/>
  <c r="O132" i="17"/>
  <c r="M132" i="17"/>
  <c r="K132" i="17"/>
  <c r="I132" i="17"/>
  <c r="G132" i="17"/>
  <c r="E132" i="17"/>
  <c r="CE131" i="17"/>
  <c r="CC131" i="17"/>
  <c r="CA131" i="17"/>
  <c r="BY131" i="17"/>
  <c r="BW131" i="17"/>
  <c r="BU131" i="17"/>
  <c r="BS131" i="17"/>
  <c r="BQ131" i="17"/>
  <c r="BO131" i="17"/>
  <c r="BM131" i="17"/>
  <c r="BK131" i="17"/>
  <c r="BI131" i="17"/>
  <c r="BG131" i="17"/>
  <c r="BE131" i="17"/>
  <c r="BC131" i="17"/>
  <c r="BA131" i="17"/>
  <c r="AY131" i="17"/>
  <c r="AW131" i="17"/>
  <c r="AU131" i="17"/>
  <c r="AS131" i="17"/>
  <c r="AQ131" i="17"/>
  <c r="AO131" i="17"/>
  <c r="AM131" i="17"/>
  <c r="AK131" i="17"/>
  <c r="AI131" i="17"/>
  <c r="AG131" i="17"/>
  <c r="AE131" i="17"/>
  <c r="AC131" i="17"/>
  <c r="AA131" i="17"/>
  <c r="Y131" i="17"/>
  <c r="W131" i="17"/>
  <c r="U131" i="17"/>
  <c r="S131" i="17"/>
  <c r="Q131" i="17"/>
  <c r="O131" i="17"/>
  <c r="M131" i="17"/>
  <c r="K131" i="17"/>
  <c r="I131" i="17"/>
  <c r="G131" i="17"/>
  <c r="E131" i="17"/>
  <c r="CE130" i="17"/>
  <c r="CC130" i="17"/>
  <c r="CA130" i="17"/>
  <c r="BY130" i="17"/>
  <c r="BW130" i="17"/>
  <c r="BU130" i="17"/>
  <c r="BS130" i="17"/>
  <c r="BQ130" i="17"/>
  <c r="BO130" i="17"/>
  <c r="BM130" i="17"/>
  <c r="BK130" i="17"/>
  <c r="BI130" i="17"/>
  <c r="BG130" i="17"/>
  <c r="BE130" i="17"/>
  <c r="BC130" i="17"/>
  <c r="BA130" i="17"/>
  <c r="AY130" i="17"/>
  <c r="AW130" i="17"/>
  <c r="AU130" i="17"/>
  <c r="AS130" i="17"/>
  <c r="AQ130" i="17"/>
  <c r="AO130" i="17"/>
  <c r="AM130" i="17"/>
  <c r="AK130" i="17"/>
  <c r="AI130" i="17"/>
  <c r="AG130" i="17"/>
  <c r="AE130" i="17"/>
  <c r="AC130" i="17"/>
  <c r="AA130" i="17"/>
  <c r="Y130" i="17"/>
  <c r="W130" i="17"/>
  <c r="U130" i="17"/>
  <c r="S130" i="17"/>
  <c r="Q130" i="17"/>
  <c r="O130" i="17"/>
  <c r="M130" i="17"/>
  <c r="K130" i="17"/>
  <c r="I130" i="17"/>
  <c r="G130" i="17"/>
  <c r="E130" i="17"/>
  <c r="CE129" i="17"/>
  <c r="CC129" i="17"/>
  <c r="CA129" i="17"/>
  <c r="BY129" i="17"/>
  <c r="BW129" i="17"/>
  <c r="BU129" i="17"/>
  <c r="BS129" i="17"/>
  <c r="BQ129" i="17"/>
  <c r="BO129" i="17"/>
  <c r="BM129" i="17"/>
  <c r="BK129" i="17"/>
  <c r="BI129" i="17"/>
  <c r="BG129" i="17"/>
  <c r="BE129" i="17"/>
  <c r="BC129" i="17"/>
  <c r="BA129" i="17"/>
  <c r="AY129" i="17"/>
  <c r="AW129" i="17"/>
  <c r="AU129" i="17"/>
  <c r="AS129" i="17"/>
  <c r="AQ129" i="17"/>
  <c r="AO129" i="17"/>
  <c r="AM129" i="17"/>
  <c r="AK129" i="17"/>
  <c r="AI129" i="17"/>
  <c r="AG129" i="17"/>
  <c r="AE129" i="17"/>
  <c r="AC129" i="17"/>
  <c r="AA129" i="17"/>
  <c r="Y129" i="17"/>
  <c r="W129" i="17"/>
  <c r="U129" i="17"/>
  <c r="S129" i="17"/>
  <c r="Q129" i="17"/>
  <c r="O129" i="17"/>
  <c r="M129" i="17"/>
  <c r="K129" i="17"/>
  <c r="I129" i="17"/>
  <c r="G129" i="17"/>
  <c r="E129" i="17"/>
  <c r="CE128" i="17"/>
  <c r="CC128" i="17"/>
  <c r="CA128" i="17"/>
  <c r="BY128" i="17"/>
  <c r="BW128" i="17"/>
  <c r="BU128" i="17"/>
  <c r="BS128" i="17"/>
  <c r="BQ128" i="17"/>
  <c r="BO128" i="17"/>
  <c r="BM128" i="17"/>
  <c r="BK128" i="17"/>
  <c r="BI128" i="17"/>
  <c r="BG128" i="17"/>
  <c r="BE128" i="17"/>
  <c r="BC128" i="17"/>
  <c r="BA128" i="17"/>
  <c r="AY128" i="17"/>
  <c r="AW128" i="17"/>
  <c r="AU128" i="17"/>
  <c r="AS128" i="17"/>
  <c r="AQ128" i="17"/>
  <c r="AO128" i="17"/>
  <c r="AM128" i="17"/>
  <c r="AK128" i="17"/>
  <c r="AI128" i="17"/>
  <c r="AG128" i="17"/>
  <c r="AE128" i="17"/>
  <c r="AC128" i="17"/>
  <c r="AA128" i="17"/>
  <c r="Y128" i="17"/>
  <c r="W128" i="17"/>
  <c r="U128" i="17"/>
  <c r="S128" i="17"/>
  <c r="Q128" i="17"/>
  <c r="O128" i="17"/>
  <c r="M128" i="17"/>
  <c r="K128" i="17"/>
  <c r="I128" i="17"/>
  <c r="G128" i="17"/>
  <c r="E128" i="17"/>
  <c r="CE127" i="17"/>
  <c r="CC127" i="17"/>
  <c r="CA127" i="17"/>
  <c r="BY127" i="17"/>
  <c r="BW127" i="17"/>
  <c r="BU127" i="17"/>
  <c r="BS127" i="17"/>
  <c r="BQ127" i="17"/>
  <c r="BO127" i="17"/>
  <c r="BM127" i="17"/>
  <c r="BK127" i="17"/>
  <c r="BI127" i="17"/>
  <c r="BG127" i="17"/>
  <c r="BE127" i="17"/>
  <c r="BC127" i="17"/>
  <c r="BA127" i="17"/>
  <c r="AY127" i="17"/>
  <c r="AW127" i="17"/>
  <c r="AU127" i="17"/>
  <c r="AS127" i="17"/>
  <c r="AQ127" i="17"/>
  <c r="AO127" i="17"/>
  <c r="AM127" i="17"/>
  <c r="AK127" i="17"/>
  <c r="AI127" i="17"/>
  <c r="AG127" i="17"/>
  <c r="AE127" i="17"/>
  <c r="AC127" i="17"/>
  <c r="AA127" i="17"/>
  <c r="Y127" i="17"/>
  <c r="W127" i="17"/>
  <c r="U127" i="17"/>
  <c r="S127" i="17"/>
  <c r="Q127" i="17"/>
  <c r="O127" i="17"/>
  <c r="M127" i="17"/>
  <c r="K127" i="17"/>
  <c r="I127" i="17"/>
  <c r="G127" i="17"/>
  <c r="E127" i="17"/>
  <c r="CE126" i="17"/>
  <c r="CC126" i="17"/>
  <c r="CA126" i="17"/>
  <c r="BY126" i="17"/>
  <c r="BW126" i="17"/>
  <c r="BU126" i="17"/>
  <c r="BS126" i="17"/>
  <c r="BQ126" i="17"/>
  <c r="BO126" i="17"/>
  <c r="BM126" i="17"/>
  <c r="BK126" i="17"/>
  <c r="BI126" i="17"/>
  <c r="BG126" i="17"/>
  <c r="BE126" i="17"/>
  <c r="BC126" i="17"/>
  <c r="BA126" i="17"/>
  <c r="AY126" i="17"/>
  <c r="AW126" i="17"/>
  <c r="AU126" i="17"/>
  <c r="AS126" i="17"/>
  <c r="AQ126" i="17"/>
  <c r="AO126" i="17"/>
  <c r="AM126" i="17"/>
  <c r="AK126" i="17"/>
  <c r="AI126" i="17"/>
  <c r="AG126" i="17"/>
  <c r="AE126" i="17"/>
  <c r="AC126" i="17"/>
  <c r="AA126" i="17"/>
  <c r="Y126" i="17"/>
  <c r="W126" i="17"/>
  <c r="U126" i="17"/>
  <c r="S126" i="17"/>
  <c r="Q126" i="17"/>
  <c r="O126" i="17"/>
  <c r="M126" i="17"/>
  <c r="K126" i="17"/>
  <c r="I126" i="17"/>
  <c r="G126" i="17"/>
  <c r="E126" i="17"/>
  <c r="CE125" i="17"/>
  <c r="CC125" i="17"/>
  <c r="CA125" i="17"/>
  <c r="BY125" i="17"/>
  <c r="BW125" i="17"/>
  <c r="BU125" i="17"/>
  <c r="BS125" i="17"/>
  <c r="BQ125" i="17"/>
  <c r="BO125" i="17"/>
  <c r="BM125" i="17"/>
  <c r="BK125" i="17"/>
  <c r="BI125" i="17"/>
  <c r="BG125" i="17"/>
  <c r="BE125" i="17"/>
  <c r="BC125" i="17"/>
  <c r="BA125" i="17"/>
  <c r="AY125" i="17"/>
  <c r="AW125" i="17"/>
  <c r="AU125" i="17"/>
  <c r="AS125" i="17"/>
  <c r="AQ125" i="17"/>
  <c r="AO125" i="17"/>
  <c r="AM125" i="17"/>
  <c r="AK125" i="17"/>
  <c r="AI125" i="17"/>
  <c r="AG125" i="17"/>
  <c r="AE125" i="17"/>
  <c r="AC125" i="17"/>
  <c r="AA125" i="17"/>
  <c r="Y125" i="17"/>
  <c r="W125" i="17"/>
  <c r="U125" i="17"/>
  <c r="S125" i="17"/>
  <c r="Q125" i="17"/>
  <c r="O125" i="17"/>
  <c r="M125" i="17"/>
  <c r="K125" i="17"/>
  <c r="I125" i="17"/>
  <c r="G125" i="17"/>
  <c r="E125" i="17"/>
  <c r="CE124" i="17"/>
  <c r="CC124" i="17"/>
  <c r="CA124" i="17"/>
  <c r="BY124" i="17"/>
  <c r="BW124" i="17"/>
  <c r="BU124" i="17"/>
  <c r="BS124" i="17"/>
  <c r="BQ124" i="17"/>
  <c r="BO124" i="17"/>
  <c r="BM124" i="17"/>
  <c r="BK124" i="17"/>
  <c r="BI124" i="17"/>
  <c r="BG124" i="17"/>
  <c r="BE124" i="17"/>
  <c r="BC124" i="17"/>
  <c r="BA124" i="17"/>
  <c r="AY124" i="17"/>
  <c r="AW124" i="17"/>
  <c r="AU124" i="17"/>
  <c r="AS124" i="17"/>
  <c r="AQ124" i="17"/>
  <c r="AO124" i="17"/>
  <c r="AM124" i="17"/>
  <c r="AK124" i="17"/>
  <c r="AI124" i="17"/>
  <c r="AG124" i="17"/>
  <c r="AE124" i="17"/>
  <c r="AC124" i="17"/>
  <c r="AA124" i="17"/>
  <c r="Y124" i="17"/>
  <c r="W124" i="17"/>
  <c r="U124" i="17"/>
  <c r="S124" i="17"/>
  <c r="Q124" i="17"/>
  <c r="O124" i="17"/>
  <c r="M124" i="17"/>
  <c r="K124" i="17"/>
  <c r="I124" i="17"/>
  <c r="G124" i="17"/>
  <c r="E124" i="17"/>
  <c r="CE123" i="17"/>
  <c r="CC123" i="17"/>
  <c r="CA123" i="17"/>
  <c r="BY123" i="17"/>
  <c r="BW123" i="17"/>
  <c r="BU123" i="17"/>
  <c r="BS123" i="17"/>
  <c r="BQ123" i="17"/>
  <c r="BO123" i="17"/>
  <c r="BM123" i="17"/>
  <c r="BK123" i="17"/>
  <c r="BI123" i="17"/>
  <c r="BG123" i="17"/>
  <c r="BE123" i="17"/>
  <c r="BC123" i="17"/>
  <c r="BA123" i="17"/>
  <c r="AY123" i="17"/>
  <c r="AW123" i="17"/>
  <c r="AU123" i="17"/>
  <c r="AS123" i="17"/>
  <c r="AQ123" i="17"/>
  <c r="AO123" i="17"/>
  <c r="AM123" i="17"/>
  <c r="AK123" i="17"/>
  <c r="AI123" i="17"/>
  <c r="AG123" i="17"/>
  <c r="AE123" i="17"/>
  <c r="AC123" i="17"/>
  <c r="AA123" i="17"/>
  <c r="Y123" i="17"/>
  <c r="W123" i="17"/>
  <c r="U123" i="17"/>
  <c r="S123" i="17"/>
  <c r="Q123" i="17"/>
  <c r="O123" i="17"/>
  <c r="M123" i="17"/>
  <c r="K123" i="17"/>
  <c r="I123" i="17"/>
  <c r="G123" i="17"/>
  <c r="E123" i="17"/>
  <c r="CE122" i="17"/>
  <c r="CC122" i="17"/>
  <c r="CA122" i="17"/>
  <c r="BY122" i="17"/>
  <c r="BW122" i="17"/>
  <c r="BU122" i="17"/>
  <c r="BS122" i="17"/>
  <c r="BQ122" i="17"/>
  <c r="BO122" i="17"/>
  <c r="BM122" i="17"/>
  <c r="BK122" i="17"/>
  <c r="BI122" i="17"/>
  <c r="BG122" i="17"/>
  <c r="BE122" i="17"/>
  <c r="BC122" i="17"/>
  <c r="BA122" i="17"/>
  <c r="AY122" i="17"/>
  <c r="AW122" i="17"/>
  <c r="AU122" i="17"/>
  <c r="AS122" i="17"/>
  <c r="AQ122" i="17"/>
  <c r="AO122" i="17"/>
  <c r="AM122" i="17"/>
  <c r="AK122" i="17"/>
  <c r="AI122" i="17"/>
  <c r="AG122" i="17"/>
  <c r="AE122" i="17"/>
  <c r="AC122" i="17"/>
  <c r="AA122" i="17"/>
  <c r="Y122" i="17"/>
  <c r="W122" i="17"/>
  <c r="U122" i="17"/>
  <c r="S122" i="17"/>
  <c r="Q122" i="17"/>
  <c r="O122" i="17"/>
  <c r="M122" i="17"/>
  <c r="K122" i="17"/>
  <c r="I122" i="17"/>
  <c r="G122" i="17"/>
  <c r="E122" i="17"/>
  <c r="CE121" i="17"/>
  <c r="CC121" i="17"/>
  <c r="CA121" i="17"/>
  <c r="BY121" i="17"/>
  <c r="BW121" i="17"/>
  <c r="BU121" i="17"/>
  <c r="BS121" i="17"/>
  <c r="BQ121" i="17"/>
  <c r="BO121" i="17"/>
  <c r="BM121" i="17"/>
  <c r="BK121" i="17"/>
  <c r="BI121" i="17"/>
  <c r="BG121" i="17"/>
  <c r="BE121" i="17"/>
  <c r="BC121" i="17"/>
  <c r="BA121" i="17"/>
  <c r="AY121" i="17"/>
  <c r="AW121" i="17"/>
  <c r="AU121" i="17"/>
  <c r="AS121" i="17"/>
  <c r="AQ121" i="17"/>
  <c r="AO121" i="17"/>
  <c r="AM121" i="17"/>
  <c r="AK121" i="17"/>
  <c r="AI121" i="17"/>
  <c r="AG121" i="17"/>
  <c r="AE121" i="17"/>
  <c r="AC121" i="17"/>
  <c r="AA121" i="17"/>
  <c r="Y121" i="17"/>
  <c r="W121" i="17"/>
  <c r="U121" i="17"/>
  <c r="S121" i="17"/>
  <c r="Q121" i="17"/>
  <c r="O121" i="17"/>
  <c r="M121" i="17"/>
  <c r="K121" i="17"/>
  <c r="I121" i="17"/>
  <c r="G121" i="17"/>
  <c r="E121" i="17"/>
  <c r="CE120" i="17"/>
  <c r="CC120" i="17"/>
  <c r="CA120" i="17"/>
  <c r="BY120" i="17"/>
  <c r="BW120" i="17"/>
  <c r="BU120" i="17"/>
  <c r="BS120" i="17"/>
  <c r="BQ120" i="17"/>
  <c r="BO120" i="17"/>
  <c r="BM120" i="17"/>
  <c r="BK120" i="17"/>
  <c r="BI120" i="17"/>
  <c r="BG120" i="17"/>
  <c r="BE120" i="17"/>
  <c r="BC120" i="17"/>
  <c r="BA120" i="17"/>
  <c r="AY120" i="17"/>
  <c r="AW120" i="17"/>
  <c r="AU120" i="17"/>
  <c r="AS120" i="17"/>
  <c r="AQ120" i="17"/>
  <c r="AO120" i="17"/>
  <c r="AM120" i="17"/>
  <c r="AK120" i="17"/>
  <c r="AI120" i="17"/>
  <c r="AG120" i="17"/>
  <c r="AE120" i="17"/>
  <c r="AC120" i="17"/>
  <c r="AA120" i="17"/>
  <c r="Y120" i="17"/>
  <c r="W120" i="17"/>
  <c r="U120" i="17"/>
  <c r="S120" i="17"/>
  <c r="Q120" i="17"/>
  <c r="O120" i="17"/>
  <c r="M120" i="17"/>
  <c r="K120" i="17"/>
  <c r="I120" i="17"/>
  <c r="G120" i="17"/>
  <c r="E120" i="17"/>
  <c r="CE119" i="17"/>
  <c r="CC119" i="17"/>
  <c r="CA119" i="17"/>
  <c r="BY119" i="17"/>
  <c r="BW119" i="17"/>
  <c r="BU119" i="17"/>
  <c r="BS119" i="17"/>
  <c r="BQ119" i="17"/>
  <c r="BO119" i="17"/>
  <c r="BM119" i="17"/>
  <c r="BK119" i="17"/>
  <c r="BI119" i="17"/>
  <c r="BG119" i="17"/>
  <c r="BE119" i="17"/>
  <c r="BC119" i="17"/>
  <c r="BA119" i="17"/>
  <c r="AY119" i="17"/>
  <c r="AW119" i="17"/>
  <c r="AU119" i="17"/>
  <c r="AS119" i="17"/>
  <c r="AQ119" i="17"/>
  <c r="AO119" i="17"/>
  <c r="AM119" i="17"/>
  <c r="AK119" i="17"/>
  <c r="AI119" i="17"/>
  <c r="AG119" i="17"/>
  <c r="AE119" i="17"/>
  <c r="AC119" i="17"/>
  <c r="AA119" i="17"/>
  <c r="Y119" i="17"/>
  <c r="W119" i="17"/>
  <c r="U119" i="17"/>
  <c r="S119" i="17"/>
  <c r="Q119" i="17"/>
  <c r="O119" i="17"/>
  <c r="M119" i="17"/>
  <c r="K119" i="17"/>
  <c r="I119" i="17"/>
  <c r="G119" i="17"/>
  <c r="E119" i="17"/>
  <c r="CE118" i="17"/>
  <c r="CC118" i="17"/>
  <c r="CA118" i="17"/>
  <c r="BY118" i="17"/>
  <c r="BW118" i="17"/>
  <c r="BU118" i="17"/>
  <c r="BS118" i="17"/>
  <c r="BQ118" i="17"/>
  <c r="BO118" i="17"/>
  <c r="BM118" i="17"/>
  <c r="BK118" i="17"/>
  <c r="BI118" i="17"/>
  <c r="BG118" i="17"/>
  <c r="BE118" i="17"/>
  <c r="BC118" i="17"/>
  <c r="BA118" i="17"/>
  <c r="AY118" i="17"/>
  <c r="AW118" i="17"/>
  <c r="AU118" i="17"/>
  <c r="AS118" i="17"/>
  <c r="AQ118" i="17"/>
  <c r="AO118" i="17"/>
  <c r="AM118" i="17"/>
  <c r="AK118" i="17"/>
  <c r="AI118" i="17"/>
  <c r="AG118" i="17"/>
  <c r="AE118" i="17"/>
  <c r="AC118" i="17"/>
  <c r="AA118" i="17"/>
  <c r="Y118" i="17"/>
  <c r="W118" i="17"/>
  <c r="U118" i="17"/>
  <c r="S118" i="17"/>
  <c r="Q118" i="17"/>
  <c r="O118" i="17"/>
  <c r="M118" i="17"/>
  <c r="K118" i="17"/>
  <c r="I118" i="17"/>
  <c r="G118" i="17"/>
  <c r="E118" i="17"/>
  <c r="CE117" i="17"/>
  <c r="CC117" i="17"/>
  <c r="CA117" i="17"/>
  <c r="BY117" i="17"/>
  <c r="BW117" i="17"/>
  <c r="BU117" i="17"/>
  <c r="BS117" i="17"/>
  <c r="BQ117" i="17"/>
  <c r="BO117" i="17"/>
  <c r="BM117" i="17"/>
  <c r="BK117" i="17"/>
  <c r="BI117" i="17"/>
  <c r="BG117" i="17"/>
  <c r="BE117" i="17"/>
  <c r="BC117" i="17"/>
  <c r="BA117" i="17"/>
  <c r="AY117" i="17"/>
  <c r="AW117" i="17"/>
  <c r="AU117" i="17"/>
  <c r="AS117" i="17"/>
  <c r="AQ117" i="17"/>
  <c r="AO117" i="17"/>
  <c r="AM117" i="17"/>
  <c r="AK117" i="17"/>
  <c r="AI117" i="17"/>
  <c r="AG117" i="17"/>
  <c r="AE117" i="17"/>
  <c r="AC117" i="17"/>
  <c r="AA117" i="17"/>
  <c r="Y117" i="17"/>
  <c r="W117" i="17"/>
  <c r="U117" i="17"/>
  <c r="S117" i="17"/>
  <c r="Q117" i="17"/>
  <c r="O117" i="17"/>
  <c r="M117" i="17"/>
  <c r="K117" i="17"/>
  <c r="I117" i="17"/>
  <c r="G117" i="17"/>
  <c r="E117" i="17"/>
  <c r="CE116" i="17"/>
  <c r="CC116" i="17"/>
  <c r="CA116" i="17"/>
  <c r="BY116" i="17"/>
  <c r="BW116" i="17"/>
  <c r="BU116" i="17"/>
  <c r="BS116" i="17"/>
  <c r="BQ116" i="17"/>
  <c r="BO116" i="17"/>
  <c r="BM116" i="17"/>
  <c r="BK116" i="17"/>
  <c r="BI116" i="17"/>
  <c r="BG116" i="17"/>
  <c r="BE116" i="17"/>
  <c r="BC116" i="17"/>
  <c r="BA116" i="17"/>
  <c r="AY116" i="17"/>
  <c r="AW116" i="17"/>
  <c r="AU116" i="17"/>
  <c r="AS116" i="17"/>
  <c r="AQ116" i="17"/>
  <c r="AO116" i="17"/>
  <c r="AM116" i="17"/>
  <c r="AK116" i="17"/>
  <c r="AI116" i="17"/>
  <c r="AG116" i="17"/>
  <c r="AE116" i="17"/>
  <c r="AC116" i="17"/>
  <c r="AA116" i="17"/>
  <c r="Y116" i="17"/>
  <c r="W116" i="17"/>
  <c r="U116" i="17"/>
  <c r="S116" i="17"/>
  <c r="Q116" i="17"/>
  <c r="O116" i="17"/>
  <c r="M116" i="17"/>
  <c r="K116" i="17"/>
  <c r="I116" i="17"/>
  <c r="G116" i="17"/>
  <c r="E116" i="17"/>
  <c r="CE115" i="17"/>
  <c r="CC115" i="17"/>
  <c r="CA115" i="17"/>
  <c r="BY115" i="17"/>
  <c r="BW115" i="17"/>
  <c r="BU115" i="17"/>
  <c r="BS115" i="17"/>
  <c r="BQ115" i="17"/>
  <c r="BO115" i="17"/>
  <c r="BM115" i="17"/>
  <c r="BK115" i="17"/>
  <c r="BI115" i="17"/>
  <c r="BG115" i="17"/>
  <c r="BE115" i="17"/>
  <c r="BC115" i="17"/>
  <c r="BA115" i="17"/>
  <c r="AY115" i="17"/>
  <c r="AW115" i="17"/>
  <c r="AU115" i="17"/>
  <c r="AS115" i="17"/>
  <c r="AQ115" i="17"/>
  <c r="AO115" i="17"/>
  <c r="AM115" i="17"/>
  <c r="AK115" i="17"/>
  <c r="AI115" i="17"/>
  <c r="AG115" i="17"/>
  <c r="AE115" i="17"/>
  <c r="AC115" i="17"/>
  <c r="AA115" i="17"/>
  <c r="Y115" i="17"/>
  <c r="W115" i="17"/>
  <c r="U115" i="17"/>
  <c r="S115" i="17"/>
  <c r="Q115" i="17"/>
  <c r="O115" i="17"/>
  <c r="M115" i="17"/>
  <c r="K115" i="17"/>
  <c r="I115" i="17"/>
  <c r="G115" i="17"/>
  <c r="E115" i="17"/>
  <c r="CE114" i="17"/>
  <c r="CC114" i="17"/>
  <c r="CA114" i="17"/>
  <c r="BY114" i="17"/>
  <c r="BW114" i="17"/>
  <c r="BU114" i="17"/>
  <c r="BS114" i="17"/>
  <c r="BQ114" i="17"/>
  <c r="BO114" i="17"/>
  <c r="BM114" i="17"/>
  <c r="BK114" i="17"/>
  <c r="BI114" i="17"/>
  <c r="BG114" i="17"/>
  <c r="BE114" i="17"/>
  <c r="BC114" i="17"/>
  <c r="BA114" i="17"/>
  <c r="AY114" i="17"/>
  <c r="AW114" i="17"/>
  <c r="AU114" i="17"/>
  <c r="AS114" i="17"/>
  <c r="AQ114" i="17"/>
  <c r="AO114" i="17"/>
  <c r="AM114" i="17"/>
  <c r="AK114" i="17"/>
  <c r="AI114" i="17"/>
  <c r="AG114" i="17"/>
  <c r="AE114" i="17"/>
  <c r="AC114" i="17"/>
  <c r="AA114" i="17"/>
  <c r="Y114" i="17"/>
  <c r="W114" i="17"/>
  <c r="U114" i="17"/>
  <c r="S114" i="17"/>
  <c r="Q114" i="17"/>
  <c r="O114" i="17"/>
  <c r="M114" i="17"/>
  <c r="K114" i="17"/>
  <c r="I114" i="17"/>
  <c r="G114" i="17"/>
  <c r="E114" i="17"/>
  <c r="CE113" i="17"/>
  <c r="CC113" i="17"/>
  <c r="CA113" i="17"/>
  <c r="BY113" i="17"/>
  <c r="BW113" i="17"/>
  <c r="BU113" i="17"/>
  <c r="BS113" i="17"/>
  <c r="BQ113" i="17"/>
  <c r="BO113" i="17"/>
  <c r="BM113" i="17"/>
  <c r="BK113" i="17"/>
  <c r="BI113" i="17"/>
  <c r="BG113" i="17"/>
  <c r="BE113" i="17"/>
  <c r="BC113" i="17"/>
  <c r="BA113" i="17"/>
  <c r="AY113" i="17"/>
  <c r="AW113" i="17"/>
  <c r="AU113" i="17"/>
  <c r="AS113" i="17"/>
  <c r="AQ113" i="17"/>
  <c r="AO113" i="17"/>
  <c r="AM113" i="17"/>
  <c r="AK113" i="17"/>
  <c r="AI113" i="17"/>
  <c r="AG113" i="17"/>
  <c r="AE113" i="17"/>
  <c r="AC113" i="17"/>
  <c r="AA113" i="17"/>
  <c r="Y113" i="17"/>
  <c r="W113" i="17"/>
  <c r="U113" i="17"/>
  <c r="S113" i="17"/>
  <c r="Q113" i="17"/>
  <c r="O113" i="17"/>
  <c r="M113" i="17"/>
  <c r="K113" i="17"/>
  <c r="I113" i="17"/>
  <c r="G113" i="17"/>
  <c r="E113" i="17"/>
  <c r="CE112" i="17"/>
  <c r="CC112" i="17"/>
  <c r="CA112" i="17"/>
  <c r="BY112" i="17"/>
  <c r="BW112" i="17"/>
  <c r="BU112" i="17"/>
  <c r="BS112" i="17"/>
  <c r="BQ112" i="17"/>
  <c r="BO112" i="17"/>
  <c r="BM112" i="17"/>
  <c r="BK112" i="17"/>
  <c r="BI112" i="17"/>
  <c r="BG112" i="17"/>
  <c r="BE112" i="17"/>
  <c r="BC112" i="17"/>
  <c r="BA112" i="17"/>
  <c r="AY112" i="17"/>
  <c r="AW112" i="17"/>
  <c r="AU112" i="17"/>
  <c r="AS112" i="17"/>
  <c r="AQ112" i="17"/>
  <c r="AO112" i="17"/>
  <c r="AM112" i="17"/>
  <c r="AK112" i="17"/>
  <c r="AI112" i="17"/>
  <c r="AG112" i="17"/>
  <c r="AE112" i="17"/>
  <c r="AC112" i="17"/>
  <c r="AA112" i="17"/>
  <c r="Y112" i="17"/>
  <c r="W112" i="17"/>
  <c r="U112" i="17"/>
  <c r="S112" i="17"/>
  <c r="Q112" i="17"/>
  <c r="O112" i="17"/>
  <c r="M112" i="17"/>
  <c r="K112" i="17"/>
  <c r="I112" i="17"/>
  <c r="G112" i="17"/>
  <c r="E112" i="17"/>
  <c r="CE111" i="17"/>
  <c r="CC111" i="17"/>
  <c r="CA111" i="17"/>
  <c r="BY111" i="17"/>
  <c r="BW111" i="17"/>
  <c r="BU111" i="17"/>
  <c r="BS111" i="17"/>
  <c r="BQ111" i="17"/>
  <c r="BO111" i="17"/>
  <c r="BM111" i="17"/>
  <c r="BK111" i="17"/>
  <c r="BI111" i="17"/>
  <c r="BG111" i="17"/>
  <c r="BE111" i="17"/>
  <c r="BC111" i="17"/>
  <c r="BA111" i="17"/>
  <c r="AY111" i="17"/>
  <c r="AW111" i="17"/>
  <c r="AU111" i="17"/>
  <c r="AS111" i="17"/>
  <c r="AQ111" i="17"/>
  <c r="AO111" i="17"/>
  <c r="AM111" i="17"/>
  <c r="AK111" i="17"/>
  <c r="AI111" i="17"/>
  <c r="AG111" i="17"/>
  <c r="AE111" i="17"/>
  <c r="AC111" i="17"/>
  <c r="AA111" i="17"/>
  <c r="Y111" i="17"/>
  <c r="W111" i="17"/>
  <c r="U111" i="17"/>
  <c r="S111" i="17"/>
  <c r="Q111" i="17"/>
  <c r="O111" i="17"/>
  <c r="M111" i="17"/>
  <c r="K111" i="17"/>
  <c r="I111" i="17"/>
  <c r="G111" i="17"/>
  <c r="E111" i="17"/>
  <c r="CE110" i="17"/>
  <c r="CC110" i="17"/>
  <c r="CA110" i="17"/>
  <c r="BY110" i="17"/>
  <c r="BW110" i="17"/>
  <c r="BU110" i="17"/>
  <c r="BS110" i="17"/>
  <c r="BQ110" i="17"/>
  <c r="BO110" i="17"/>
  <c r="BM110" i="17"/>
  <c r="BK110" i="17"/>
  <c r="BI110" i="17"/>
  <c r="BG110" i="17"/>
  <c r="BE110" i="17"/>
  <c r="BC110" i="17"/>
  <c r="BA110" i="17"/>
  <c r="AY110" i="17"/>
  <c r="AW110" i="17"/>
  <c r="AU110" i="17"/>
  <c r="AS110" i="17"/>
  <c r="AQ110" i="17"/>
  <c r="AO110" i="17"/>
  <c r="AM110" i="17"/>
  <c r="AK110" i="17"/>
  <c r="AI110" i="17"/>
  <c r="AG110" i="17"/>
  <c r="AE110" i="17"/>
  <c r="AC110" i="17"/>
  <c r="AA110" i="17"/>
  <c r="Y110" i="17"/>
  <c r="W110" i="17"/>
  <c r="U110" i="17"/>
  <c r="S110" i="17"/>
  <c r="Q110" i="17"/>
  <c r="O110" i="17"/>
  <c r="M110" i="17"/>
  <c r="K110" i="17"/>
  <c r="I110" i="17"/>
  <c r="G110" i="17"/>
  <c r="E110" i="17"/>
  <c r="CE109" i="17"/>
  <c r="CC109" i="17"/>
  <c r="CA109" i="17"/>
  <c r="BY109" i="17"/>
  <c r="BW109" i="17"/>
  <c r="BU109" i="17"/>
  <c r="BS109" i="17"/>
  <c r="BQ109" i="17"/>
  <c r="BO109" i="17"/>
  <c r="BM109" i="17"/>
  <c r="BK109" i="17"/>
  <c r="BI109" i="17"/>
  <c r="BG109" i="17"/>
  <c r="BE109" i="17"/>
  <c r="BC109" i="17"/>
  <c r="BA109" i="17"/>
  <c r="AY109" i="17"/>
  <c r="AW109" i="17"/>
  <c r="AU109" i="17"/>
  <c r="AS109" i="17"/>
  <c r="AQ109" i="17"/>
  <c r="AO109" i="17"/>
  <c r="AM109" i="17"/>
  <c r="AK109" i="17"/>
  <c r="AI109" i="17"/>
  <c r="AG109" i="17"/>
  <c r="AE109" i="17"/>
  <c r="AC109" i="17"/>
  <c r="AA109" i="17"/>
  <c r="Y109" i="17"/>
  <c r="W109" i="17"/>
  <c r="U109" i="17"/>
  <c r="S109" i="17"/>
  <c r="Q109" i="17"/>
  <c r="O109" i="17"/>
  <c r="M109" i="17"/>
  <c r="K109" i="17"/>
  <c r="I109" i="17"/>
  <c r="G109" i="17"/>
  <c r="E109" i="17"/>
  <c r="CE108" i="17"/>
  <c r="CC108" i="17"/>
  <c r="CA108" i="17"/>
  <c r="BY108" i="17"/>
  <c r="BW108" i="17"/>
  <c r="BU108" i="17"/>
  <c r="BS108" i="17"/>
  <c r="BQ108" i="17"/>
  <c r="BO108" i="17"/>
  <c r="BM108" i="17"/>
  <c r="BK108" i="17"/>
  <c r="BI108" i="17"/>
  <c r="BG108" i="17"/>
  <c r="BE108" i="17"/>
  <c r="BC108" i="17"/>
  <c r="BA108" i="17"/>
  <c r="AY108" i="17"/>
  <c r="AW108" i="17"/>
  <c r="AU108" i="17"/>
  <c r="AS108" i="17"/>
  <c r="AQ108" i="17"/>
  <c r="AO108" i="17"/>
  <c r="AM108" i="17"/>
  <c r="AK108" i="17"/>
  <c r="AI108" i="17"/>
  <c r="AG108" i="17"/>
  <c r="AE108" i="17"/>
  <c r="AC108" i="17"/>
  <c r="AA108" i="17"/>
  <c r="Y108" i="17"/>
  <c r="W108" i="17"/>
  <c r="U108" i="17"/>
  <c r="S108" i="17"/>
  <c r="Q108" i="17"/>
  <c r="O108" i="17"/>
  <c r="M108" i="17"/>
  <c r="K108" i="17"/>
  <c r="I108" i="17"/>
  <c r="G108" i="17"/>
  <c r="E108" i="17"/>
  <c r="CE107" i="17"/>
  <c r="CC107" i="17"/>
  <c r="CA107" i="17"/>
  <c r="BY107" i="17"/>
  <c r="BW107" i="17"/>
  <c r="BU107" i="17"/>
  <c r="BS107" i="17"/>
  <c r="BQ107" i="17"/>
  <c r="BO107" i="17"/>
  <c r="BM107" i="17"/>
  <c r="BK107" i="17"/>
  <c r="BI107" i="17"/>
  <c r="BG107" i="17"/>
  <c r="BE107" i="17"/>
  <c r="BC107" i="17"/>
  <c r="BA107" i="17"/>
  <c r="AY107" i="17"/>
  <c r="AW107" i="17"/>
  <c r="AU107" i="17"/>
  <c r="AS107" i="17"/>
  <c r="AQ107" i="17"/>
  <c r="AO107" i="17"/>
  <c r="AM107" i="17"/>
  <c r="AK107" i="17"/>
  <c r="AI107" i="17"/>
  <c r="AG107" i="17"/>
  <c r="AE107" i="17"/>
  <c r="AC107" i="17"/>
  <c r="AA107" i="17"/>
  <c r="Y107" i="17"/>
  <c r="W107" i="17"/>
  <c r="U107" i="17"/>
  <c r="S107" i="17"/>
  <c r="Q107" i="17"/>
  <c r="O107" i="17"/>
  <c r="M107" i="17"/>
  <c r="K107" i="17"/>
  <c r="I107" i="17"/>
  <c r="G107" i="17"/>
  <c r="E107" i="17"/>
  <c r="CE106" i="17"/>
  <c r="CC106" i="17"/>
  <c r="CA106" i="17"/>
  <c r="BY106" i="17"/>
  <c r="BW106" i="17"/>
  <c r="BU106" i="17"/>
  <c r="BS106" i="17"/>
  <c r="BQ106" i="17"/>
  <c r="BO106" i="17"/>
  <c r="BM106" i="17"/>
  <c r="BK106" i="17"/>
  <c r="BI106" i="17"/>
  <c r="BG106" i="17"/>
  <c r="BE106" i="17"/>
  <c r="BC106" i="17"/>
  <c r="BA106" i="17"/>
  <c r="AY106" i="17"/>
  <c r="AW106" i="17"/>
  <c r="AU106" i="17"/>
  <c r="AS106" i="17"/>
  <c r="AQ106" i="17"/>
  <c r="AO106" i="17"/>
  <c r="AM106" i="17"/>
  <c r="AK106" i="17"/>
  <c r="AI106" i="17"/>
  <c r="AG106" i="17"/>
  <c r="AE106" i="17"/>
  <c r="AC106" i="17"/>
  <c r="AA106" i="17"/>
  <c r="Y106" i="17"/>
  <c r="W106" i="17"/>
  <c r="U106" i="17"/>
  <c r="S106" i="17"/>
  <c r="Q106" i="17"/>
  <c r="O106" i="17"/>
  <c r="M106" i="17"/>
  <c r="K106" i="17"/>
  <c r="I106" i="17"/>
  <c r="G106" i="17"/>
  <c r="E106" i="17"/>
  <c r="CE105" i="17"/>
  <c r="CC105" i="17"/>
  <c r="CA105" i="17"/>
  <c r="BY105" i="17"/>
  <c r="BW105" i="17"/>
  <c r="BU105" i="17"/>
  <c r="BS105" i="17"/>
  <c r="BQ105" i="17"/>
  <c r="BO105" i="17"/>
  <c r="BM105" i="17"/>
  <c r="BK105" i="17"/>
  <c r="BI105" i="17"/>
  <c r="BG105" i="17"/>
  <c r="BE105" i="17"/>
  <c r="BC105" i="17"/>
  <c r="BA105" i="17"/>
  <c r="AY105" i="17"/>
  <c r="AW105" i="17"/>
  <c r="AU105" i="17"/>
  <c r="AS105" i="17"/>
  <c r="AQ105" i="17"/>
  <c r="AO105" i="17"/>
  <c r="AM105" i="17"/>
  <c r="AK105" i="17"/>
  <c r="AI105" i="17"/>
  <c r="AG105" i="17"/>
  <c r="AE105" i="17"/>
  <c r="AC105" i="17"/>
  <c r="AA105" i="17"/>
  <c r="Y105" i="17"/>
  <c r="W105" i="17"/>
  <c r="U105" i="17"/>
  <c r="S105" i="17"/>
  <c r="Q105" i="17"/>
  <c r="O105" i="17"/>
  <c r="M105" i="17"/>
  <c r="K105" i="17"/>
  <c r="I105" i="17"/>
  <c r="G105" i="17"/>
  <c r="E105" i="17"/>
  <c r="CE104" i="17"/>
  <c r="CC104" i="17"/>
  <c r="CA104" i="17"/>
  <c r="BY104" i="17"/>
  <c r="BW104" i="17"/>
  <c r="BU104" i="17"/>
  <c r="BS104" i="17"/>
  <c r="BQ104" i="17"/>
  <c r="BO104" i="17"/>
  <c r="BM104" i="17"/>
  <c r="BK104" i="17"/>
  <c r="BI104" i="17"/>
  <c r="BG104" i="17"/>
  <c r="BE104" i="17"/>
  <c r="BC104" i="17"/>
  <c r="BA104" i="17"/>
  <c r="AY104" i="17"/>
  <c r="AW104" i="17"/>
  <c r="AU104" i="17"/>
  <c r="AS104" i="17"/>
  <c r="AQ104" i="17"/>
  <c r="AO104" i="17"/>
  <c r="AM104" i="17"/>
  <c r="AK104" i="17"/>
  <c r="AI104" i="17"/>
  <c r="AG104" i="17"/>
  <c r="AE104" i="17"/>
  <c r="AC104" i="17"/>
  <c r="AA104" i="17"/>
  <c r="Y104" i="17"/>
  <c r="W104" i="17"/>
  <c r="U104" i="17"/>
  <c r="S104" i="17"/>
  <c r="Q104" i="17"/>
  <c r="O104" i="17"/>
  <c r="M104" i="17"/>
  <c r="K104" i="17"/>
  <c r="I104" i="17"/>
  <c r="G104" i="17"/>
  <c r="E104" i="17"/>
  <c r="CE103" i="17"/>
  <c r="CC103" i="17"/>
  <c r="CA103" i="17"/>
  <c r="BY103" i="17"/>
  <c r="BW103" i="17"/>
  <c r="BU103" i="17"/>
  <c r="BS103" i="17"/>
  <c r="BQ103" i="17"/>
  <c r="BO103" i="17"/>
  <c r="BM103" i="17"/>
  <c r="BK103" i="17"/>
  <c r="BI103" i="17"/>
  <c r="BG103" i="17"/>
  <c r="BE103" i="17"/>
  <c r="BC103" i="17"/>
  <c r="BA103" i="17"/>
  <c r="AY103" i="17"/>
  <c r="AW103" i="17"/>
  <c r="AU103" i="17"/>
  <c r="AS103" i="17"/>
  <c r="AQ103" i="17"/>
  <c r="AO103" i="17"/>
  <c r="AM103" i="17"/>
  <c r="AK103" i="17"/>
  <c r="AI103" i="17"/>
  <c r="AG103" i="17"/>
  <c r="AE103" i="17"/>
  <c r="AC103" i="17"/>
  <c r="AA103" i="17"/>
  <c r="Y103" i="17"/>
  <c r="W103" i="17"/>
  <c r="U103" i="17"/>
  <c r="S103" i="17"/>
  <c r="Q103" i="17"/>
  <c r="O103" i="17"/>
  <c r="M103" i="17"/>
  <c r="K103" i="17"/>
  <c r="I103" i="17"/>
  <c r="G103" i="17"/>
  <c r="E103" i="17"/>
  <c r="CE102" i="17"/>
  <c r="CC102" i="17"/>
  <c r="CA102" i="17"/>
  <c r="BY102" i="17"/>
  <c r="BW102" i="17"/>
  <c r="BU102" i="17"/>
  <c r="BS102" i="17"/>
  <c r="BQ102" i="17"/>
  <c r="BO102" i="17"/>
  <c r="BM102" i="17"/>
  <c r="BK102" i="17"/>
  <c r="BI102" i="17"/>
  <c r="BG102" i="17"/>
  <c r="BE102" i="17"/>
  <c r="BC102" i="17"/>
  <c r="BA102" i="17"/>
  <c r="AY102" i="17"/>
  <c r="AW102" i="17"/>
  <c r="AU102" i="17"/>
  <c r="AS102" i="17"/>
  <c r="AQ102" i="17"/>
  <c r="AO102" i="17"/>
  <c r="AM102" i="17"/>
  <c r="AK102" i="17"/>
  <c r="AI102" i="17"/>
  <c r="AG102" i="17"/>
  <c r="AE102" i="17"/>
  <c r="AC102" i="17"/>
  <c r="AA102" i="17"/>
  <c r="Y102" i="17"/>
  <c r="W102" i="17"/>
  <c r="U102" i="17"/>
  <c r="S102" i="17"/>
  <c r="Q102" i="17"/>
  <c r="O102" i="17"/>
  <c r="M102" i="17"/>
  <c r="K102" i="17"/>
  <c r="I102" i="17"/>
  <c r="G102" i="17"/>
  <c r="E102" i="17"/>
  <c r="CE101" i="17"/>
  <c r="CC101" i="17"/>
  <c r="CA101" i="17"/>
  <c r="BY101" i="17"/>
  <c r="BW101" i="17"/>
  <c r="BU101" i="17"/>
  <c r="BS101" i="17"/>
  <c r="BQ101" i="17"/>
  <c r="BO101" i="17"/>
  <c r="BM101" i="17"/>
  <c r="BK101" i="17"/>
  <c r="BI101" i="17"/>
  <c r="BG101" i="17"/>
  <c r="BE101" i="17"/>
  <c r="BC101" i="17"/>
  <c r="BA101" i="17"/>
  <c r="AY101" i="17"/>
  <c r="AW101" i="17"/>
  <c r="AU101" i="17"/>
  <c r="AS101" i="17"/>
  <c r="AQ101" i="17"/>
  <c r="AO101" i="17"/>
  <c r="AM101" i="17"/>
  <c r="AK101" i="17"/>
  <c r="AI101" i="17"/>
  <c r="AG101" i="17"/>
  <c r="AE101" i="17"/>
  <c r="AC101" i="17"/>
  <c r="AA101" i="17"/>
  <c r="Y101" i="17"/>
  <c r="W101" i="17"/>
  <c r="U101" i="17"/>
  <c r="S101" i="17"/>
  <c r="Q101" i="17"/>
  <c r="O101" i="17"/>
  <c r="M101" i="17"/>
  <c r="K101" i="17"/>
  <c r="I101" i="17"/>
  <c r="G101" i="17"/>
  <c r="E101" i="17"/>
  <c r="CE100" i="17"/>
  <c r="CC100" i="17"/>
  <c r="CA100" i="17"/>
  <c r="BY100" i="17"/>
  <c r="BW100" i="17"/>
  <c r="BU100" i="17"/>
  <c r="BS100" i="17"/>
  <c r="BQ100" i="17"/>
  <c r="BO100" i="17"/>
  <c r="BM100" i="17"/>
  <c r="BK100" i="17"/>
  <c r="BI100" i="17"/>
  <c r="BG100" i="17"/>
  <c r="BE100" i="17"/>
  <c r="BC100" i="17"/>
  <c r="BA100" i="17"/>
  <c r="AY100" i="17"/>
  <c r="AW100" i="17"/>
  <c r="AU100" i="17"/>
  <c r="AS100" i="17"/>
  <c r="AQ100" i="17"/>
  <c r="AO100" i="17"/>
  <c r="AM100" i="17"/>
  <c r="AK100" i="17"/>
  <c r="AI100" i="17"/>
  <c r="AG100" i="17"/>
  <c r="AE100" i="17"/>
  <c r="AC100" i="17"/>
  <c r="AA100" i="17"/>
  <c r="Y100" i="17"/>
  <c r="W100" i="17"/>
  <c r="U100" i="17"/>
  <c r="S100" i="17"/>
  <c r="Q100" i="17"/>
  <c r="O100" i="17"/>
  <c r="M100" i="17"/>
  <c r="K100" i="17"/>
  <c r="I100" i="17"/>
  <c r="G100" i="17"/>
  <c r="E100" i="17"/>
  <c r="CE99" i="17"/>
  <c r="CC99" i="17"/>
  <c r="CA99" i="17"/>
  <c r="BY99" i="17"/>
  <c r="BW99" i="17"/>
  <c r="BU99" i="17"/>
  <c r="BS99" i="17"/>
  <c r="BQ99" i="17"/>
  <c r="BO99" i="17"/>
  <c r="BM99" i="17"/>
  <c r="BK99" i="17"/>
  <c r="BI99" i="17"/>
  <c r="BG99" i="17"/>
  <c r="BE99" i="17"/>
  <c r="BC99" i="17"/>
  <c r="BA99" i="17"/>
  <c r="AY99" i="17"/>
  <c r="AW99" i="17"/>
  <c r="AU99" i="17"/>
  <c r="AS99" i="17"/>
  <c r="AQ99" i="17"/>
  <c r="AO99" i="17"/>
  <c r="AM99" i="17"/>
  <c r="AK99" i="17"/>
  <c r="AI99" i="17"/>
  <c r="AG99" i="17"/>
  <c r="AE99" i="17"/>
  <c r="AC99" i="17"/>
  <c r="AA99" i="17"/>
  <c r="Y99" i="17"/>
  <c r="W99" i="17"/>
  <c r="U99" i="17"/>
  <c r="S99" i="17"/>
  <c r="Q99" i="17"/>
  <c r="O99" i="17"/>
  <c r="M99" i="17"/>
  <c r="K99" i="17"/>
  <c r="I99" i="17"/>
  <c r="G99" i="17"/>
  <c r="E99" i="17"/>
  <c r="CE98" i="17"/>
  <c r="CC98" i="17"/>
  <c r="CA98" i="17"/>
  <c r="BY98" i="17"/>
  <c r="BW98" i="17"/>
  <c r="BU98" i="17"/>
  <c r="BS98" i="17"/>
  <c r="BQ98" i="17"/>
  <c r="BO98" i="17"/>
  <c r="BM98" i="17"/>
  <c r="BK98" i="17"/>
  <c r="BI98" i="17"/>
  <c r="BG98" i="17"/>
  <c r="BE98" i="17"/>
  <c r="BC98" i="17"/>
  <c r="BA98" i="17"/>
  <c r="AY98" i="17"/>
  <c r="AW98" i="17"/>
  <c r="AU98" i="17"/>
  <c r="AS98" i="17"/>
  <c r="AQ98" i="17"/>
  <c r="AO98" i="17"/>
  <c r="AM98" i="17"/>
  <c r="AK98" i="17"/>
  <c r="AI98" i="17"/>
  <c r="AG98" i="17"/>
  <c r="AE98" i="17"/>
  <c r="AC98" i="17"/>
  <c r="AA98" i="17"/>
  <c r="Y98" i="17"/>
  <c r="W98" i="17"/>
  <c r="U98" i="17"/>
  <c r="S98" i="17"/>
  <c r="Q98" i="17"/>
  <c r="O98" i="17"/>
  <c r="M98" i="17"/>
  <c r="K98" i="17"/>
  <c r="I98" i="17"/>
  <c r="G98" i="17"/>
  <c r="E98" i="17"/>
  <c r="CE97" i="17"/>
  <c r="CC97" i="17"/>
  <c r="CA97" i="17"/>
  <c r="BY97" i="17"/>
  <c r="BW97" i="17"/>
  <c r="BU97" i="17"/>
  <c r="BS97" i="17"/>
  <c r="BQ97" i="17"/>
  <c r="BO97" i="17"/>
  <c r="BM97" i="17"/>
  <c r="BK97" i="17"/>
  <c r="BI97" i="17"/>
  <c r="BG97" i="17"/>
  <c r="BE97" i="17"/>
  <c r="BC97" i="17"/>
  <c r="BA97" i="17"/>
  <c r="AY97" i="17"/>
  <c r="AW97" i="17"/>
  <c r="AU97" i="17"/>
  <c r="AS97" i="17"/>
  <c r="AQ97" i="17"/>
  <c r="AO97" i="17"/>
  <c r="AM97" i="17"/>
  <c r="AK97" i="17"/>
  <c r="AI97" i="17"/>
  <c r="AG97" i="17"/>
  <c r="AE97" i="17"/>
  <c r="AC97" i="17"/>
  <c r="AA97" i="17"/>
  <c r="Y97" i="17"/>
  <c r="W97" i="17"/>
  <c r="U97" i="17"/>
  <c r="S97" i="17"/>
  <c r="Q97" i="17"/>
  <c r="O97" i="17"/>
  <c r="M97" i="17"/>
  <c r="K97" i="17"/>
  <c r="I97" i="17"/>
  <c r="G97" i="17"/>
  <c r="E97" i="17"/>
  <c r="CE96" i="17"/>
  <c r="CC96" i="17"/>
  <c r="CA96" i="17"/>
  <c r="BY96" i="17"/>
  <c r="BW96" i="17"/>
  <c r="BU96" i="17"/>
  <c r="BS96" i="17"/>
  <c r="BQ96" i="17"/>
  <c r="BO96" i="17"/>
  <c r="BM96" i="17"/>
  <c r="BK96" i="17"/>
  <c r="BI96" i="17"/>
  <c r="BG96" i="17"/>
  <c r="BE96" i="17"/>
  <c r="BC96" i="17"/>
  <c r="BA96" i="17"/>
  <c r="AY96" i="17"/>
  <c r="AW96" i="17"/>
  <c r="AU96" i="17"/>
  <c r="AS96" i="17"/>
  <c r="AQ96" i="17"/>
  <c r="AO96" i="17"/>
  <c r="AM96" i="17"/>
  <c r="AK96" i="17"/>
  <c r="AI96" i="17"/>
  <c r="AG96" i="17"/>
  <c r="AE96" i="17"/>
  <c r="AC96" i="17"/>
  <c r="AA96" i="17"/>
  <c r="Y96" i="17"/>
  <c r="W96" i="17"/>
  <c r="U96" i="17"/>
  <c r="S96" i="17"/>
  <c r="Q96" i="17"/>
  <c r="O96" i="17"/>
  <c r="M96" i="17"/>
  <c r="K96" i="17"/>
  <c r="I96" i="17"/>
  <c r="G96" i="17"/>
  <c r="E96" i="17"/>
  <c r="CE95" i="17"/>
  <c r="CC95" i="17"/>
  <c r="CA95" i="17"/>
  <c r="BY95" i="17"/>
  <c r="BW95" i="17"/>
  <c r="BU95" i="17"/>
  <c r="BS95" i="17"/>
  <c r="BQ95" i="17"/>
  <c r="BO95" i="17"/>
  <c r="BM95" i="17"/>
  <c r="BK95" i="17"/>
  <c r="BI95" i="17"/>
  <c r="BG95" i="17"/>
  <c r="BE95" i="17"/>
  <c r="BC95" i="17"/>
  <c r="BA95" i="17"/>
  <c r="AY95" i="17"/>
  <c r="AW95" i="17"/>
  <c r="AU95" i="17"/>
  <c r="AS95" i="17"/>
  <c r="AQ95" i="17"/>
  <c r="AO95" i="17"/>
  <c r="AM95" i="17"/>
  <c r="AK95" i="17"/>
  <c r="AI95" i="17"/>
  <c r="AG95" i="17"/>
  <c r="AE95" i="17"/>
  <c r="AC95" i="17"/>
  <c r="AA95" i="17"/>
  <c r="Y95" i="17"/>
  <c r="W95" i="17"/>
  <c r="U95" i="17"/>
  <c r="S95" i="17"/>
  <c r="Q95" i="17"/>
  <c r="O95" i="17"/>
  <c r="M95" i="17"/>
  <c r="K95" i="17"/>
  <c r="I95" i="17"/>
  <c r="G95" i="17"/>
  <c r="E95" i="17"/>
  <c r="CE94" i="17"/>
  <c r="CC94" i="17"/>
  <c r="CA94" i="17"/>
  <c r="BY94" i="17"/>
  <c r="BW94" i="17"/>
  <c r="BU94" i="17"/>
  <c r="BS94" i="17"/>
  <c r="BQ94" i="17"/>
  <c r="BO94" i="17"/>
  <c r="BM94" i="17"/>
  <c r="BK94" i="17"/>
  <c r="BI94" i="17"/>
  <c r="BG94" i="17"/>
  <c r="BE94" i="17"/>
  <c r="BC94" i="17"/>
  <c r="BA94" i="17"/>
  <c r="AY94" i="17"/>
  <c r="AW94" i="17"/>
  <c r="AU94" i="17"/>
  <c r="AS94" i="17"/>
  <c r="AQ94" i="17"/>
  <c r="AO94" i="17"/>
  <c r="AM94" i="17"/>
  <c r="AK94" i="17"/>
  <c r="AI94" i="17"/>
  <c r="AG94" i="17"/>
  <c r="AE94" i="17"/>
  <c r="AC94" i="17"/>
  <c r="AA94" i="17"/>
  <c r="Y94" i="17"/>
  <c r="W94" i="17"/>
  <c r="U94" i="17"/>
  <c r="S94" i="17"/>
  <c r="Q94" i="17"/>
  <c r="O94" i="17"/>
  <c r="M94" i="17"/>
  <c r="K94" i="17"/>
  <c r="I94" i="17"/>
  <c r="G94" i="17"/>
  <c r="E94" i="17"/>
  <c r="CE93" i="17"/>
  <c r="CC93" i="17"/>
  <c r="CA93" i="17"/>
  <c r="BY93" i="17"/>
  <c r="BW93" i="17"/>
  <c r="BU93" i="17"/>
  <c r="BS93" i="17"/>
  <c r="BQ93" i="17"/>
  <c r="BO93" i="17"/>
  <c r="BM93" i="17"/>
  <c r="BK93" i="17"/>
  <c r="BI93" i="17"/>
  <c r="BG93" i="17"/>
  <c r="BE93" i="17"/>
  <c r="BC93" i="17"/>
  <c r="BA93" i="17"/>
  <c r="AY93" i="17"/>
  <c r="AW93" i="17"/>
  <c r="AU93" i="17"/>
  <c r="AS93" i="17"/>
  <c r="AQ93" i="17"/>
  <c r="AO93" i="17"/>
  <c r="AM93" i="17"/>
  <c r="AK93" i="17"/>
  <c r="AI93" i="17"/>
  <c r="AG93" i="17"/>
  <c r="AE93" i="17"/>
  <c r="AC93" i="17"/>
  <c r="AA93" i="17"/>
  <c r="Y93" i="17"/>
  <c r="W93" i="17"/>
  <c r="U93" i="17"/>
  <c r="S93" i="17"/>
  <c r="Q93" i="17"/>
  <c r="O93" i="17"/>
  <c r="M93" i="17"/>
  <c r="K93" i="17"/>
  <c r="I93" i="17"/>
  <c r="G93" i="17"/>
  <c r="E93" i="17"/>
  <c r="CE92" i="17"/>
  <c r="CC92" i="17"/>
  <c r="CA92" i="17"/>
  <c r="BY92" i="17"/>
  <c r="BW92" i="17"/>
  <c r="BU92" i="17"/>
  <c r="BS92" i="17"/>
  <c r="BQ92" i="17"/>
  <c r="BO92" i="17"/>
  <c r="BM92" i="17"/>
  <c r="BK92" i="17"/>
  <c r="BI92" i="17"/>
  <c r="BG92" i="17"/>
  <c r="BE92" i="17"/>
  <c r="BC92" i="17"/>
  <c r="BA92" i="17"/>
  <c r="AY92" i="17"/>
  <c r="AW92" i="17"/>
  <c r="AU92" i="17"/>
  <c r="AS92" i="17"/>
  <c r="AQ92" i="17"/>
  <c r="AO92" i="17"/>
  <c r="AM92" i="17"/>
  <c r="AK92" i="17"/>
  <c r="AI92" i="17"/>
  <c r="AG92" i="17"/>
  <c r="AE92" i="17"/>
  <c r="AC92" i="17"/>
  <c r="AA92" i="17"/>
  <c r="Y92" i="17"/>
  <c r="W92" i="17"/>
  <c r="U92" i="17"/>
  <c r="S92" i="17"/>
  <c r="Q92" i="17"/>
  <c r="O92" i="17"/>
  <c r="M92" i="17"/>
  <c r="K92" i="17"/>
  <c r="I92" i="17"/>
  <c r="G92" i="17"/>
  <c r="E92" i="17"/>
  <c r="CE91" i="17"/>
  <c r="CC91" i="17"/>
  <c r="CA91" i="17"/>
  <c r="BY91" i="17"/>
  <c r="BW91" i="17"/>
  <c r="BU91" i="17"/>
  <c r="BS91" i="17"/>
  <c r="BQ91" i="17"/>
  <c r="BO91" i="17"/>
  <c r="BM91" i="17"/>
  <c r="BK91" i="17"/>
  <c r="BI91" i="17"/>
  <c r="BG91" i="17"/>
  <c r="BE91" i="17"/>
  <c r="BC91" i="17"/>
  <c r="BA91" i="17"/>
  <c r="AY91" i="17"/>
  <c r="AW91" i="17"/>
  <c r="AU91" i="17"/>
  <c r="AS91" i="17"/>
  <c r="AQ91" i="17"/>
  <c r="AO91" i="17"/>
  <c r="AM91" i="17"/>
  <c r="AK91" i="17"/>
  <c r="AI91" i="17"/>
  <c r="AG91" i="17"/>
  <c r="AE91" i="17"/>
  <c r="AC91" i="17"/>
  <c r="AA91" i="17"/>
  <c r="Y91" i="17"/>
  <c r="W91" i="17"/>
  <c r="U91" i="17"/>
  <c r="S91" i="17"/>
  <c r="Q91" i="17"/>
  <c r="O91" i="17"/>
  <c r="M91" i="17"/>
  <c r="K91" i="17"/>
  <c r="I91" i="17"/>
  <c r="G91" i="17"/>
  <c r="E91" i="17"/>
  <c r="CE90" i="17"/>
  <c r="CC90" i="17"/>
  <c r="CA90" i="17"/>
  <c r="BY90" i="17"/>
  <c r="BW90" i="17"/>
  <c r="BU90" i="17"/>
  <c r="BS90" i="17"/>
  <c r="BQ90" i="17"/>
  <c r="BO90" i="17"/>
  <c r="BM90" i="17"/>
  <c r="BK90" i="17"/>
  <c r="BI90" i="17"/>
  <c r="BG90" i="17"/>
  <c r="BE90" i="17"/>
  <c r="BC90" i="17"/>
  <c r="BA90" i="17"/>
  <c r="AY90" i="17"/>
  <c r="AW90" i="17"/>
  <c r="AU90" i="17"/>
  <c r="AS90" i="17"/>
  <c r="AQ90" i="17"/>
  <c r="AO90" i="17"/>
  <c r="AM90" i="17"/>
  <c r="AK90" i="17"/>
  <c r="AI90" i="17"/>
  <c r="AG90" i="17"/>
  <c r="AE90" i="17"/>
  <c r="AC90" i="17"/>
  <c r="AA90" i="17"/>
  <c r="Y90" i="17"/>
  <c r="W90" i="17"/>
  <c r="U90" i="17"/>
  <c r="S90" i="17"/>
  <c r="Q90" i="17"/>
  <c r="O90" i="17"/>
  <c r="M90" i="17"/>
  <c r="K90" i="17"/>
  <c r="I90" i="17"/>
  <c r="G90" i="17"/>
  <c r="E90" i="17"/>
  <c r="CE89" i="17"/>
  <c r="CC89" i="17"/>
  <c r="CA89" i="17"/>
  <c r="BY89" i="17"/>
  <c r="BW89" i="17"/>
  <c r="BU89" i="17"/>
  <c r="BS89" i="17"/>
  <c r="BQ89" i="17"/>
  <c r="BO89" i="17"/>
  <c r="BM89" i="17"/>
  <c r="BK89" i="17"/>
  <c r="BI89" i="17"/>
  <c r="BG89" i="17"/>
  <c r="BE89" i="17"/>
  <c r="BC89" i="17"/>
  <c r="BA89" i="17"/>
  <c r="AY89" i="17"/>
  <c r="AW89" i="17"/>
  <c r="AU89" i="17"/>
  <c r="AS89" i="17"/>
  <c r="AQ89" i="17"/>
  <c r="AO89" i="17"/>
  <c r="AM89" i="17"/>
  <c r="AK89" i="17"/>
  <c r="AI89" i="17"/>
  <c r="AG89" i="17"/>
  <c r="AE89" i="17"/>
  <c r="AC89" i="17"/>
  <c r="AA89" i="17"/>
  <c r="Y89" i="17"/>
  <c r="W89" i="17"/>
  <c r="U89" i="17"/>
  <c r="S89" i="17"/>
  <c r="Q89" i="17"/>
  <c r="O89" i="17"/>
  <c r="M89" i="17"/>
  <c r="K89" i="17"/>
  <c r="I89" i="17"/>
  <c r="G89" i="17"/>
  <c r="E89" i="17"/>
  <c r="CE88" i="17"/>
  <c r="CC88" i="17"/>
  <c r="CA88" i="17"/>
  <c r="BY88" i="17"/>
  <c r="BW88" i="17"/>
  <c r="BU88" i="17"/>
  <c r="BS88" i="17"/>
  <c r="BQ88" i="17"/>
  <c r="BO88" i="17"/>
  <c r="BM88" i="17"/>
  <c r="BK88" i="17"/>
  <c r="BI88" i="17"/>
  <c r="BG88" i="17"/>
  <c r="BE88" i="17"/>
  <c r="BC88" i="17"/>
  <c r="BA88" i="17"/>
  <c r="AY88" i="17"/>
  <c r="AW88" i="17"/>
  <c r="AU88" i="17"/>
  <c r="AS88" i="17"/>
  <c r="AQ88" i="17"/>
  <c r="AO88" i="17"/>
  <c r="AM88" i="17"/>
  <c r="AK88" i="17"/>
  <c r="AI88" i="17"/>
  <c r="AG88" i="17"/>
  <c r="AE88" i="17"/>
  <c r="AC88" i="17"/>
  <c r="AA88" i="17"/>
  <c r="Y88" i="17"/>
  <c r="W88" i="17"/>
  <c r="U88" i="17"/>
  <c r="S88" i="17"/>
  <c r="Q88" i="17"/>
  <c r="O88" i="17"/>
  <c r="M88" i="17"/>
  <c r="K88" i="17"/>
  <c r="I88" i="17"/>
  <c r="G88" i="17"/>
  <c r="E88" i="17"/>
  <c r="CE87" i="17"/>
  <c r="CC87" i="17"/>
  <c r="CA87" i="17"/>
  <c r="BY87" i="17"/>
  <c r="BW87" i="17"/>
  <c r="BU87" i="17"/>
  <c r="BS87" i="17"/>
  <c r="BQ87" i="17"/>
  <c r="BO87" i="17"/>
  <c r="BM87" i="17"/>
  <c r="BK87" i="17"/>
  <c r="BI87" i="17"/>
  <c r="BG87" i="17"/>
  <c r="BE87" i="17"/>
  <c r="BC87" i="17"/>
  <c r="BA87" i="17"/>
  <c r="AY87" i="17"/>
  <c r="AW87" i="17"/>
  <c r="AU87" i="17"/>
  <c r="AS87" i="17"/>
  <c r="AQ87" i="17"/>
  <c r="AO87" i="17"/>
  <c r="AM87" i="17"/>
  <c r="AK87" i="17"/>
  <c r="AI87" i="17"/>
  <c r="AG87" i="17"/>
  <c r="AE87" i="17"/>
  <c r="AC87" i="17"/>
  <c r="AA87" i="17"/>
  <c r="Y87" i="17"/>
  <c r="W87" i="17"/>
  <c r="U87" i="17"/>
  <c r="S87" i="17"/>
  <c r="Q87" i="17"/>
  <c r="O87" i="17"/>
  <c r="M87" i="17"/>
  <c r="K87" i="17"/>
  <c r="I87" i="17"/>
  <c r="G87" i="17"/>
  <c r="E87" i="17"/>
  <c r="CE86" i="17"/>
  <c r="CC86" i="17"/>
  <c r="CA86" i="17"/>
  <c r="BY86" i="17"/>
  <c r="BW86" i="17"/>
  <c r="BU86" i="17"/>
  <c r="BS86" i="17"/>
  <c r="BQ86" i="17"/>
  <c r="BO86" i="17"/>
  <c r="BM86" i="17"/>
  <c r="BK86" i="17"/>
  <c r="BI86" i="17"/>
  <c r="BG86" i="17"/>
  <c r="BE86" i="17"/>
  <c r="BC86" i="17"/>
  <c r="BA86" i="17"/>
  <c r="AY86" i="17"/>
  <c r="AW86" i="17"/>
  <c r="AU86" i="17"/>
  <c r="AS86" i="17"/>
  <c r="AQ86" i="17"/>
  <c r="AO86" i="17"/>
  <c r="AM86" i="17"/>
  <c r="AK86" i="17"/>
  <c r="AI86" i="17"/>
  <c r="AG86" i="17"/>
  <c r="AE86" i="17"/>
  <c r="AC86" i="17"/>
  <c r="AA86" i="17"/>
  <c r="Y86" i="17"/>
  <c r="W86" i="17"/>
  <c r="U86" i="17"/>
  <c r="S86" i="17"/>
  <c r="Q86" i="17"/>
  <c r="O86" i="17"/>
  <c r="M86" i="17"/>
  <c r="K86" i="17"/>
  <c r="I86" i="17"/>
  <c r="G86" i="17"/>
  <c r="E86" i="17"/>
  <c r="CE85" i="17"/>
  <c r="CC85" i="17"/>
  <c r="CA85" i="17"/>
  <c r="BY85" i="17"/>
  <c r="BW85" i="17"/>
  <c r="BU85" i="17"/>
  <c r="BS85" i="17"/>
  <c r="BQ85" i="17"/>
  <c r="BO85" i="17"/>
  <c r="BM85" i="17"/>
  <c r="BK85" i="17"/>
  <c r="BI85" i="17"/>
  <c r="BG85" i="17"/>
  <c r="BE85" i="17"/>
  <c r="BC85" i="17"/>
  <c r="BA85" i="17"/>
  <c r="AY85" i="17"/>
  <c r="AW85" i="17"/>
  <c r="AU85" i="17"/>
  <c r="AS85" i="17"/>
  <c r="AQ85" i="17"/>
  <c r="AO85" i="17"/>
  <c r="AM85" i="17"/>
  <c r="AK85" i="17"/>
  <c r="AI85" i="17"/>
  <c r="AG85" i="17"/>
  <c r="AE85" i="17"/>
  <c r="AC85" i="17"/>
  <c r="AA85" i="17"/>
  <c r="Y85" i="17"/>
  <c r="W85" i="17"/>
  <c r="U85" i="17"/>
  <c r="S85" i="17"/>
  <c r="Q85" i="17"/>
  <c r="O85" i="17"/>
  <c r="M85" i="17"/>
  <c r="K85" i="17"/>
  <c r="I85" i="17"/>
  <c r="G85" i="17"/>
  <c r="E85" i="17"/>
  <c r="CE84" i="17"/>
  <c r="CC84" i="17"/>
  <c r="CA84" i="17"/>
  <c r="BY84" i="17"/>
  <c r="BW84" i="17"/>
  <c r="BU84" i="17"/>
  <c r="BS84" i="17"/>
  <c r="BQ84" i="17"/>
  <c r="BO84" i="17"/>
  <c r="BM84" i="17"/>
  <c r="BK84" i="17"/>
  <c r="BI84" i="17"/>
  <c r="BG84" i="17"/>
  <c r="BE84" i="17"/>
  <c r="BC84" i="17"/>
  <c r="BA84" i="17"/>
  <c r="AY84" i="17"/>
  <c r="AW84" i="17"/>
  <c r="AU84" i="17"/>
  <c r="AS84" i="17"/>
  <c r="AQ84" i="17"/>
  <c r="AO84" i="17"/>
  <c r="AM84" i="17"/>
  <c r="AK84" i="17"/>
  <c r="AI84" i="17"/>
  <c r="AG84" i="17"/>
  <c r="AE84" i="17"/>
  <c r="AC84" i="17"/>
  <c r="AA84" i="17"/>
  <c r="Y84" i="17"/>
  <c r="W84" i="17"/>
  <c r="U84" i="17"/>
  <c r="S84" i="17"/>
  <c r="Q84" i="17"/>
  <c r="O84" i="17"/>
  <c r="M84" i="17"/>
  <c r="K84" i="17"/>
  <c r="I84" i="17"/>
  <c r="G84" i="17"/>
  <c r="E84" i="17"/>
  <c r="CE83" i="17"/>
  <c r="CC83" i="17"/>
  <c r="CA83" i="17"/>
  <c r="BY83" i="17"/>
  <c r="BW83" i="17"/>
  <c r="BU83" i="17"/>
  <c r="BS83" i="17"/>
  <c r="BQ83" i="17"/>
  <c r="BO83" i="17"/>
  <c r="BM83" i="17"/>
  <c r="BK83" i="17"/>
  <c r="BI83" i="17"/>
  <c r="BG83" i="17"/>
  <c r="BE83" i="17"/>
  <c r="BC83" i="17"/>
  <c r="BA83" i="17"/>
  <c r="AY83" i="17"/>
  <c r="AW83" i="17"/>
  <c r="AU83" i="17"/>
  <c r="AS83" i="17"/>
  <c r="AQ83" i="17"/>
  <c r="AO83" i="17"/>
  <c r="AM83" i="17"/>
  <c r="AK83" i="17"/>
  <c r="AI83" i="17"/>
  <c r="AG83" i="17"/>
  <c r="AE83" i="17"/>
  <c r="AC83" i="17"/>
  <c r="AA83" i="17"/>
  <c r="Y83" i="17"/>
  <c r="W83" i="17"/>
  <c r="U83" i="17"/>
  <c r="S83" i="17"/>
  <c r="Q83" i="17"/>
  <c r="O83" i="17"/>
  <c r="M83" i="17"/>
  <c r="K83" i="17"/>
  <c r="I83" i="17"/>
  <c r="G83" i="17"/>
  <c r="E83" i="17"/>
  <c r="CE82" i="17"/>
  <c r="CC82" i="17"/>
  <c r="CA82" i="17"/>
  <c r="BY82" i="17"/>
  <c r="BW82" i="17"/>
  <c r="BU82" i="17"/>
  <c r="BS82" i="17"/>
  <c r="BQ82" i="17"/>
  <c r="BO82" i="17"/>
  <c r="BM82" i="17"/>
  <c r="BK82" i="17"/>
  <c r="BI82" i="17"/>
  <c r="BG82" i="17"/>
  <c r="BE82" i="17"/>
  <c r="BC82" i="17"/>
  <c r="BA82" i="17"/>
  <c r="AY82" i="17"/>
  <c r="AW82" i="17"/>
  <c r="AU82" i="17"/>
  <c r="AS82" i="17"/>
  <c r="AQ82" i="17"/>
  <c r="AO82" i="17"/>
  <c r="AM82" i="17"/>
  <c r="AK82" i="17"/>
  <c r="AI82" i="17"/>
  <c r="AG82" i="17"/>
  <c r="AE82" i="17"/>
  <c r="AC82" i="17"/>
  <c r="AA82" i="17"/>
  <c r="Y82" i="17"/>
  <c r="W82" i="17"/>
  <c r="U82" i="17"/>
  <c r="S82" i="17"/>
  <c r="Q82" i="17"/>
  <c r="O82" i="17"/>
  <c r="M82" i="17"/>
  <c r="K82" i="17"/>
  <c r="I82" i="17"/>
  <c r="G82" i="17"/>
  <c r="E82" i="17"/>
  <c r="CE81" i="17"/>
  <c r="CC81" i="17"/>
  <c r="CA81" i="17"/>
  <c r="BY81" i="17"/>
  <c r="BW81" i="17"/>
  <c r="BU81" i="17"/>
  <c r="BS81" i="17"/>
  <c r="BQ81" i="17"/>
  <c r="BO81" i="17"/>
  <c r="BM81" i="17"/>
  <c r="BK81" i="17"/>
  <c r="BI81" i="17"/>
  <c r="BG81" i="17"/>
  <c r="BE81" i="17"/>
  <c r="BC81" i="17"/>
  <c r="BA81" i="17"/>
  <c r="AY81" i="17"/>
  <c r="AW81" i="17"/>
  <c r="AU81" i="17"/>
  <c r="AS81" i="17"/>
  <c r="AQ81" i="17"/>
  <c r="AO81" i="17"/>
  <c r="AM81" i="17"/>
  <c r="AK81" i="17"/>
  <c r="AI81" i="17"/>
  <c r="AG81" i="17"/>
  <c r="AE81" i="17"/>
  <c r="AC81" i="17"/>
  <c r="AA81" i="17"/>
  <c r="Y81" i="17"/>
  <c r="W81" i="17"/>
  <c r="U81" i="17"/>
  <c r="S81" i="17"/>
  <c r="Q81" i="17"/>
  <c r="O81" i="17"/>
  <c r="M81" i="17"/>
  <c r="K81" i="17"/>
  <c r="I81" i="17"/>
  <c r="G81" i="17"/>
  <c r="E81" i="17"/>
  <c r="CE80" i="17"/>
  <c r="CC80" i="17"/>
  <c r="CA80" i="17"/>
  <c r="BY80" i="17"/>
  <c r="BW80" i="17"/>
  <c r="BU80" i="17"/>
  <c r="BS80" i="17"/>
  <c r="BQ80" i="17"/>
  <c r="BO80" i="17"/>
  <c r="BM80" i="17"/>
  <c r="BK80" i="17"/>
  <c r="BI80" i="17"/>
  <c r="BG80" i="17"/>
  <c r="BE80" i="17"/>
  <c r="BC80" i="17"/>
  <c r="BA80" i="17"/>
  <c r="AY80" i="17"/>
  <c r="AW80" i="17"/>
  <c r="AU80" i="17"/>
  <c r="AS80" i="17"/>
  <c r="AQ80" i="17"/>
  <c r="AO80" i="17"/>
  <c r="AM80" i="17"/>
  <c r="AK80" i="17"/>
  <c r="AI80" i="17"/>
  <c r="AG80" i="17"/>
  <c r="AE80" i="17"/>
  <c r="AC80" i="17"/>
  <c r="AA80" i="17"/>
  <c r="Y80" i="17"/>
  <c r="W80" i="17"/>
  <c r="U80" i="17"/>
  <c r="S80" i="17"/>
  <c r="Q80" i="17"/>
  <c r="O80" i="17"/>
  <c r="M80" i="17"/>
  <c r="K80" i="17"/>
  <c r="I80" i="17"/>
  <c r="G80" i="17"/>
  <c r="E80" i="17"/>
  <c r="CE79" i="17"/>
  <c r="CC79" i="17"/>
  <c r="CA79" i="17"/>
  <c r="BY79" i="17"/>
  <c r="BW79" i="17"/>
  <c r="BU79" i="17"/>
  <c r="BS79" i="17"/>
  <c r="BQ79" i="17"/>
  <c r="BO79" i="17"/>
  <c r="BM79" i="17"/>
  <c r="BK79" i="17"/>
  <c r="BI79" i="17"/>
  <c r="BG79" i="17"/>
  <c r="BE79" i="17"/>
  <c r="BC79" i="17"/>
  <c r="BA79" i="17"/>
  <c r="AY79" i="17"/>
  <c r="AW79" i="17"/>
  <c r="AU79" i="17"/>
  <c r="AS79" i="17"/>
  <c r="AQ79" i="17"/>
  <c r="AO79" i="17"/>
  <c r="AM79" i="17"/>
  <c r="AK79" i="17"/>
  <c r="AI79" i="17"/>
  <c r="AG79" i="17"/>
  <c r="AE79" i="17"/>
  <c r="AC79" i="17"/>
  <c r="AA79" i="17"/>
  <c r="Y79" i="17"/>
  <c r="W79" i="17"/>
  <c r="U79" i="17"/>
  <c r="S79" i="17"/>
  <c r="Q79" i="17"/>
  <c r="O79" i="17"/>
  <c r="M79" i="17"/>
  <c r="K79" i="17"/>
  <c r="I79" i="17"/>
  <c r="G79" i="17"/>
  <c r="E79" i="17"/>
  <c r="CE78" i="17"/>
  <c r="CC78" i="17"/>
  <c r="CA78" i="17"/>
  <c r="BY78" i="17"/>
  <c r="BW78" i="17"/>
  <c r="BU78" i="17"/>
  <c r="BS78" i="17"/>
  <c r="BQ78" i="17"/>
  <c r="BO78" i="17"/>
  <c r="BM78" i="17"/>
  <c r="BK78" i="17"/>
  <c r="BI78" i="17"/>
  <c r="BG78" i="17"/>
  <c r="BE78" i="17"/>
  <c r="BC78" i="17"/>
  <c r="BA78" i="17"/>
  <c r="AY78" i="17"/>
  <c r="AW78" i="17"/>
  <c r="AU78" i="17"/>
  <c r="AS78" i="17"/>
  <c r="AQ78" i="17"/>
  <c r="AO78" i="17"/>
  <c r="AM78" i="17"/>
  <c r="AK78" i="17"/>
  <c r="AI78" i="17"/>
  <c r="AG78" i="17"/>
  <c r="AE78" i="17"/>
  <c r="AC78" i="17"/>
  <c r="AA78" i="17"/>
  <c r="Y78" i="17"/>
  <c r="W78" i="17"/>
  <c r="U78" i="17"/>
  <c r="S78" i="17"/>
  <c r="Q78" i="17"/>
  <c r="O78" i="17"/>
  <c r="M78" i="17"/>
  <c r="K78" i="17"/>
  <c r="I78" i="17"/>
  <c r="G78" i="17"/>
  <c r="E78" i="17"/>
  <c r="CE77" i="17"/>
  <c r="CC77" i="17"/>
  <c r="CA77" i="17"/>
  <c r="BY77" i="17"/>
  <c r="BW77" i="17"/>
  <c r="BU77" i="17"/>
  <c r="BS77" i="17"/>
  <c r="BQ77" i="17"/>
  <c r="BO77" i="17"/>
  <c r="BM77" i="17"/>
  <c r="BK77" i="17"/>
  <c r="BI77" i="17"/>
  <c r="BG77" i="17"/>
  <c r="BE77" i="17"/>
  <c r="BC77" i="17"/>
  <c r="BA77" i="17"/>
  <c r="AY77" i="17"/>
  <c r="AW77" i="17"/>
  <c r="AU77" i="17"/>
  <c r="AS77" i="17"/>
  <c r="AQ77" i="17"/>
  <c r="AO77" i="17"/>
  <c r="AM77" i="17"/>
  <c r="AK77" i="17"/>
  <c r="AI77" i="17"/>
  <c r="AG77" i="17"/>
  <c r="AE77" i="17"/>
  <c r="AC77" i="17"/>
  <c r="AA77" i="17"/>
  <c r="Y77" i="17"/>
  <c r="W77" i="17"/>
  <c r="U77" i="17"/>
  <c r="S77" i="17"/>
  <c r="Q77" i="17"/>
  <c r="O77" i="17"/>
  <c r="M77" i="17"/>
  <c r="K77" i="17"/>
  <c r="I77" i="17"/>
  <c r="G77" i="17"/>
  <c r="E77" i="17"/>
  <c r="CE76" i="17"/>
  <c r="CC76" i="17"/>
  <c r="CA76" i="17"/>
  <c r="BY76" i="17"/>
  <c r="BW76" i="17"/>
  <c r="BU76" i="17"/>
  <c r="BS76" i="17"/>
  <c r="BQ76" i="17"/>
  <c r="BO76" i="17"/>
  <c r="BM76" i="17"/>
  <c r="BK76" i="17"/>
  <c r="BI76" i="17"/>
  <c r="BG76" i="17"/>
  <c r="BE76" i="17"/>
  <c r="BC76" i="17"/>
  <c r="BA76" i="17"/>
  <c r="AY76" i="17"/>
  <c r="AW76" i="17"/>
  <c r="AU76" i="17"/>
  <c r="AS76" i="17"/>
  <c r="AQ76" i="17"/>
  <c r="AO76" i="17"/>
  <c r="AM76" i="17"/>
  <c r="AK76" i="17"/>
  <c r="AI76" i="17"/>
  <c r="AG76" i="17"/>
  <c r="AE76" i="17"/>
  <c r="AC76" i="17"/>
  <c r="AA76" i="17"/>
  <c r="Y76" i="17"/>
  <c r="W76" i="17"/>
  <c r="U76" i="17"/>
  <c r="S76" i="17"/>
  <c r="Q76" i="17"/>
  <c r="O76" i="17"/>
  <c r="M76" i="17"/>
  <c r="K76" i="17"/>
  <c r="I76" i="17"/>
  <c r="G76" i="17"/>
  <c r="E76" i="17"/>
  <c r="CE75" i="17"/>
  <c r="CC75" i="17"/>
  <c r="CA75" i="17"/>
  <c r="BY75" i="17"/>
  <c r="BW75" i="17"/>
  <c r="BU75" i="17"/>
  <c r="BS75" i="17"/>
  <c r="BQ75" i="17"/>
  <c r="BO75" i="17"/>
  <c r="BM75" i="17"/>
  <c r="BK75" i="17"/>
  <c r="BI75" i="17"/>
  <c r="BG75" i="17"/>
  <c r="BE75" i="17"/>
  <c r="BC75" i="17"/>
  <c r="BA75" i="17"/>
  <c r="AY75" i="17"/>
  <c r="AW75" i="17"/>
  <c r="AU75" i="17"/>
  <c r="AS75" i="17"/>
  <c r="AQ75" i="17"/>
  <c r="AO75" i="17"/>
  <c r="AM75" i="17"/>
  <c r="AK75" i="17"/>
  <c r="AI75" i="17"/>
  <c r="AG75" i="17"/>
  <c r="AE75" i="17"/>
  <c r="AC75" i="17"/>
  <c r="AA75" i="17"/>
  <c r="Y75" i="17"/>
  <c r="W75" i="17"/>
  <c r="U75" i="17"/>
  <c r="S75" i="17"/>
  <c r="Q75" i="17"/>
  <c r="O75" i="17"/>
  <c r="M75" i="17"/>
  <c r="K75" i="17"/>
  <c r="I75" i="17"/>
  <c r="G75" i="17"/>
  <c r="E75" i="17"/>
  <c r="CE74" i="17"/>
  <c r="CC74" i="17"/>
  <c r="CA74" i="17"/>
  <c r="BY74" i="17"/>
  <c r="BW74" i="17"/>
  <c r="BU74" i="17"/>
  <c r="BS74" i="17"/>
  <c r="BQ74" i="17"/>
  <c r="BO74" i="17"/>
  <c r="BM74" i="17"/>
  <c r="BK74" i="17"/>
  <c r="BI74" i="17"/>
  <c r="BG74" i="17"/>
  <c r="BE74" i="17"/>
  <c r="BC74" i="17"/>
  <c r="BA74" i="17"/>
  <c r="AY74" i="17"/>
  <c r="AW74" i="17"/>
  <c r="AU74" i="17"/>
  <c r="AS74" i="17"/>
  <c r="AQ74" i="17"/>
  <c r="AO74" i="17"/>
  <c r="AM74" i="17"/>
  <c r="AK74" i="17"/>
  <c r="AI74" i="17"/>
  <c r="AG74" i="17"/>
  <c r="AE74" i="17"/>
  <c r="AC74" i="17"/>
  <c r="AA74" i="17"/>
  <c r="Y74" i="17"/>
  <c r="W74" i="17"/>
  <c r="U74" i="17"/>
  <c r="S74" i="17"/>
  <c r="Q74" i="17"/>
  <c r="O74" i="17"/>
  <c r="M74" i="17"/>
  <c r="K74" i="17"/>
  <c r="I74" i="17"/>
  <c r="G74" i="17"/>
  <c r="E74" i="17"/>
  <c r="CE73" i="17"/>
  <c r="CC73" i="17"/>
  <c r="CA73" i="17"/>
  <c r="BY73" i="17"/>
  <c r="BW73" i="17"/>
  <c r="BU73" i="17"/>
  <c r="BS73" i="17"/>
  <c r="BQ73" i="17"/>
  <c r="BO73" i="17"/>
  <c r="BM73" i="17"/>
  <c r="BK73" i="17"/>
  <c r="BI73" i="17"/>
  <c r="BG73" i="17"/>
  <c r="BE73" i="17"/>
  <c r="BC73" i="17"/>
  <c r="BA73" i="17"/>
  <c r="AY73" i="17"/>
  <c r="AW73" i="17"/>
  <c r="AU73" i="17"/>
  <c r="AS73" i="17"/>
  <c r="AQ73" i="17"/>
  <c r="AO73" i="17"/>
  <c r="AM73" i="17"/>
  <c r="AK73" i="17"/>
  <c r="AI73" i="17"/>
  <c r="AG73" i="17"/>
  <c r="AE73" i="17"/>
  <c r="AC73" i="17"/>
  <c r="AA73" i="17"/>
  <c r="Y73" i="17"/>
  <c r="W73" i="17"/>
  <c r="U73" i="17"/>
  <c r="S73" i="17"/>
  <c r="Q73" i="17"/>
  <c r="O73" i="17"/>
  <c r="M73" i="17"/>
  <c r="K73" i="17"/>
  <c r="I73" i="17"/>
  <c r="G73" i="17"/>
  <c r="E73" i="17"/>
  <c r="CE72" i="17"/>
  <c r="CC72" i="17"/>
  <c r="CA72" i="17"/>
  <c r="BY72" i="17"/>
  <c r="BW72" i="17"/>
  <c r="BU72" i="17"/>
  <c r="BS72" i="17"/>
  <c r="BQ72" i="17"/>
  <c r="BO72" i="17"/>
  <c r="BM72" i="17"/>
  <c r="BK72" i="17"/>
  <c r="BI72" i="17"/>
  <c r="BG72" i="17"/>
  <c r="BE72" i="17"/>
  <c r="BC72" i="17"/>
  <c r="BA72" i="17"/>
  <c r="AY72" i="17"/>
  <c r="AW72" i="17"/>
  <c r="AU72" i="17"/>
  <c r="AS72" i="17"/>
  <c r="AQ72" i="17"/>
  <c r="AO72" i="17"/>
  <c r="AM72" i="17"/>
  <c r="AK72" i="17"/>
  <c r="AI72" i="17"/>
  <c r="AG72" i="17"/>
  <c r="AE72" i="17"/>
  <c r="AC72" i="17"/>
  <c r="AA72" i="17"/>
  <c r="Y72" i="17"/>
  <c r="W72" i="17"/>
  <c r="U72" i="17"/>
  <c r="S72" i="17"/>
  <c r="Q72" i="17"/>
  <c r="O72" i="17"/>
  <c r="M72" i="17"/>
  <c r="K72" i="17"/>
  <c r="I72" i="17"/>
  <c r="G72" i="17"/>
  <c r="E72" i="17"/>
  <c r="CE71" i="17"/>
  <c r="CC71" i="17"/>
  <c r="CA71" i="17"/>
  <c r="BY71" i="17"/>
  <c r="BW71" i="17"/>
  <c r="BU71" i="17"/>
  <c r="BS71" i="17"/>
  <c r="BQ71" i="17"/>
  <c r="BO71" i="17"/>
  <c r="BM71" i="17"/>
  <c r="BK71" i="17"/>
  <c r="BI71" i="17"/>
  <c r="BG71" i="17"/>
  <c r="BE71" i="17"/>
  <c r="BC71" i="17"/>
  <c r="BA71" i="17"/>
  <c r="AY71" i="17"/>
  <c r="AW71" i="17"/>
  <c r="AU71" i="17"/>
  <c r="AS71" i="17"/>
  <c r="AQ71" i="17"/>
  <c r="AO71" i="17"/>
  <c r="AM71" i="17"/>
  <c r="AK71" i="17"/>
  <c r="AI71" i="17"/>
  <c r="AG71" i="17"/>
  <c r="AE71" i="17"/>
  <c r="AC71" i="17"/>
  <c r="AA71" i="17"/>
  <c r="Y71" i="17"/>
  <c r="W71" i="17"/>
  <c r="U71" i="17"/>
  <c r="S71" i="17"/>
  <c r="Q71" i="17"/>
  <c r="O71" i="17"/>
  <c r="M71" i="17"/>
  <c r="K71" i="17"/>
  <c r="I71" i="17"/>
  <c r="G71" i="17"/>
  <c r="E71" i="17"/>
  <c r="CE70" i="17"/>
  <c r="CC70" i="17"/>
  <c r="CA70" i="17"/>
  <c r="BY70" i="17"/>
  <c r="BW70" i="17"/>
  <c r="BU70" i="17"/>
  <c r="BS70" i="17"/>
  <c r="BQ70" i="17"/>
  <c r="BO70" i="17"/>
  <c r="BM70" i="17"/>
  <c r="BK70" i="17"/>
  <c r="BI70" i="17"/>
  <c r="BG70" i="17"/>
  <c r="BE70" i="17"/>
  <c r="BC70" i="17"/>
  <c r="BA70" i="17"/>
  <c r="AY70" i="17"/>
  <c r="AW70" i="17"/>
  <c r="AU70" i="17"/>
  <c r="AS70" i="17"/>
  <c r="AQ70" i="17"/>
  <c r="AO70" i="17"/>
  <c r="AM70" i="17"/>
  <c r="AK70" i="17"/>
  <c r="AI70" i="17"/>
  <c r="AG70" i="17"/>
  <c r="AE70" i="17"/>
  <c r="AC70" i="17"/>
  <c r="AA70" i="17"/>
  <c r="Y70" i="17"/>
  <c r="W70" i="17"/>
  <c r="U70" i="17"/>
  <c r="S70" i="17"/>
  <c r="Q70" i="17"/>
  <c r="O70" i="17"/>
  <c r="M70" i="17"/>
  <c r="K70" i="17"/>
  <c r="I70" i="17"/>
  <c r="G70" i="17"/>
  <c r="E70" i="17"/>
  <c r="CE69" i="17"/>
  <c r="CC69" i="17"/>
  <c r="CA69" i="17"/>
  <c r="BY69" i="17"/>
  <c r="BW69" i="17"/>
  <c r="BU69" i="17"/>
  <c r="BS69" i="17"/>
  <c r="BQ69" i="17"/>
  <c r="BO69" i="17"/>
  <c r="BM69" i="17"/>
  <c r="BK69" i="17"/>
  <c r="BI69" i="17"/>
  <c r="BG69" i="17"/>
  <c r="BE69" i="17"/>
  <c r="BC69" i="17"/>
  <c r="BA69" i="17"/>
  <c r="AY69" i="17"/>
  <c r="AW69" i="17"/>
  <c r="AU69" i="17"/>
  <c r="AS69" i="17"/>
  <c r="AQ69" i="17"/>
  <c r="AO69" i="17"/>
  <c r="AM69" i="17"/>
  <c r="AK69" i="17"/>
  <c r="AI69" i="17"/>
  <c r="AG69" i="17"/>
  <c r="AE69" i="17"/>
  <c r="AC69" i="17"/>
  <c r="AA69" i="17"/>
  <c r="Y69" i="17"/>
  <c r="W69" i="17"/>
  <c r="U69" i="17"/>
  <c r="S69" i="17"/>
  <c r="Q69" i="17"/>
  <c r="O69" i="17"/>
  <c r="M69" i="17"/>
  <c r="K69" i="17"/>
  <c r="I69" i="17"/>
  <c r="G69" i="17"/>
  <c r="E69" i="17"/>
  <c r="CE68" i="17"/>
  <c r="CC68" i="17"/>
  <c r="CA68" i="17"/>
  <c r="BY68" i="17"/>
  <c r="BW68" i="17"/>
  <c r="BU68" i="17"/>
  <c r="BS68" i="17"/>
  <c r="BQ68" i="17"/>
  <c r="BO68" i="17"/>
  <c r="BM68" i="17"/>
  <c r="BK68" i="17"/>
  <c r="BI68" i="17"/>
  <c r="BG68" i="17"/>
  <c r="BE68" i="17"/>
  <c r="BC68" i="17"/>
  <c r="BA68" i="17"/>
  <c r="AY68" i="17"/>
  <c r="AW68" i="17"/>
  <c r="AU68" i="17"/>
  <c r="AS68" i="17"/>
  <c r="AQ68" i="17"/>
  <c r="AO68" i="17"/>
  <c r="AM68" i="17"/>
  <c r="AK68" i="17"/>
  <c r="AI68" i="17"/>
  <c r="AG68" i="17"/>
  <c r="AE68" i="17"/>
  <c r="AC68" i="17"/>
  <c r="AA68" i="17"/>
  <c r="Y68" i="17"/>
  <c r="W68" i="17"/>
  <c r="U68" i="17"/>
  <c r="S68" i="17"/>
  <c r="Q68" i="17"/>
  <c r="O68" i="17"/>
  <c r="M68" i="17"/>
  <c r="K68" i="17"/>
  <c r="I68" i="17"/>
  <c r="G68" i="17"/>
  <c r="E68" i="17"/>
  <c r="CE67" i="17"/>
  <c r="CC67" i="17"/>
  <c r="CA67" i="17"/>
  <c r="BY67" i="17"/>
  <c r="BW67" i="17"/>
  <c r="BU67" i="17"/>
  <c r="BS67" i="17"/>
  <c r="BQ67" i="17"/>
  <c r="BO67" i="17"/>
  <c r="BM67" i="17"/>
  <c r="BK67" i="17"/>
  <c r="BI67" i="17"/>
  <c r="BG67" i="17"/>
  <c r="BE67" i="17"/>
  <c r="BC67" i="17"/>
  <c r="BA67" i="17"/>
  <c r="AY67" i="17"/>
  <c r="AW67" i="17"/>
  <c r="AU67" i="17"/>
  <c r="AS67" i="17"/>
  <c r="AQ67" i="17"/>
  <c r="AO67" i="17"/>
  <c r="AM67" i="17"/>
  <c r="AK67" i="17"/>
  <c r="AI67" i="17"/>
  <c r="AG67" i="17"/>
  <c r="AE67" i="17"/>
  <c r="AC67" i="17"/>
  <c r="AA67" i="17"/>
  <c r="Y67" i="17"/>
  <c r="W67" i="17"/>
  <c r="U67" i="17"/>
  <c r="S67" i="17"/>
  <c r="Q67" i="17"/>
  <c r="O67" i="17"/>
  <c r="M67" i="17"/>
  <c r="K67" i="17"/>
  <c r="I67" i="17"/>
  <c r="G67" i="17"/>
  <c r="E67" i="17"/>
  <c r="CE66" i="17"/>
  <c r="CC66" i="17"/>
  <c r="CA66" i="17"/>
  <c r="BY66" i="17"/>
  <c r="BW66" i="17"/>
  <c r="BU66" i="17"/>
  <c r="BS66" i="17"/>
  <c r="BQ66" i="17"/>
  <c r="BO66" i="17"/>
  <c r="BM66" i="17"/>
  <c r="BK66" i="17"/>
  <c r="BI66" i="17"/>
  <c r="BG66" i="17"/>
  <c r="BE66" i="17"/>
  <c r="BC66" i="17"/>
  <c r="BA66" i="17"/>
  <c r="AY66" i="17"/>
  <c r="AW66" i="17"/>
  <c r="AU66" i="17"/>
  <c r="AS66" i="17"/>
  <c r="AQ66" i="17"/>
  <c r="AO66" i="17"/>
  <c r="AM66" i="17"/>
  <c r="AK66" i="17"/>
  <c r="AI66" i="17"/>
  <c r="AG66" i="17"/>
  <c r="AE66" i="17"/>
  <c r="AC66" i="17"/>
  <c r="AA66" i="17"/>
  <c r="Y66" i="17"/>
  <c r="W66" i="17"/>
  <c r="U66" i="17"/>
  <c r="S66" i="17"/>
  <c r="Q66" i="17"/>
  <c r="O66" i="17"/>
  <c r="M66" i="17"/>
  <c r="K66" i="17"/>
  <c r="I66" i="17"/>
  <c r="G66" i="17"/>
  <c r="E66" i="17"/>
  <c r="CE65" i="17"/>
  <c r="CC65" i="17"/>
  <c r="CA65" i="17"/>
  <c r="BY65" i="17"/>
  <c r="BW65" i="17"/>
  <c r="BU65" i="17"/>
  <c r="BS65" i="17"/>
  <c r="BQ65" i="17"/>
  <c r="BO65" i="17"/>
  <c r="BM65" i="17"/>
  <c r="BK65" i="17"/>
  <c r="BI65" i="17"/>
  <c r="BG65" i="17"/>
  <c r="BE65" i="17"/>
  <c r="BC65" i="17"/>
  <c r="BA65" i="17"/>
  <c r="AY65" i="17"/>
  <c r="AW65" i="17"/>
  <c r="AU65" i="17"/>
  <c r="AS65" i="17"/>
  <c r="AQ65" i="17"/>
  <c r="AO65" i="17"/>
  <c r="AM65" i="17"/>
  <c r="AK65" i="17"/>
  <c r="AI65" i="17"/>
  <c r="AG65" i="17"/>
  <c r="AE65" i="17"/>
  <c r="AC65" i="17"/>
  <c r="AA65" i="17"/>
  <c r="Y65" i="17"/>
  <c r="W65" i="17"/>
  <c r="U65" i="17"/>
  <c r="S65" i="17"/>
  <c r="Q65" i="17"/>
  <c r="O65" i="17"/>
  <c r="M65" i="17"/>
  <c r="K65" i="17"/>
  <c r="I65" i="17"/>
  <c r="G65" i="17"/>
  <c r="E65" i="17"/>
  <c r="CE64" i="17"/>
  <c r="CC64" i="17"/>
  <c r="CA64" i="17"/>
  <c r="BY64" i="17"/>
  <c r="BW64" i="17"/>
  <c r="BU64" i="17"/>
  <c r="BS64" i="17"/>
  <c r="BQ64" i="17"/>
  <c r="BO64" i="17"/>
  <c r="BM64" i="17"/>
  <c r="BK64" i="17"/>
  <c r="BI64" i="17"/>
  <c r="BG64" i="17"/>
  <c r="BE64" i="17"/>
  <c r="BC64" i="17"/>
  <c r="BA64" i="17"/>
  <c r="AY64" i="17"/>
  <c r="AW64" i="17"/>
  <c r="AU64" i="17"/>
  <c r="AS64" i="17"/>
  <c r="AQ64" i="17"/>
  <c r="AO64" i="17"/>
  <c r="AM64" i="17"/>
  <c r="AK64" i="17"/>
  <c r="AI64" i="17"/>
  <c r="AG64" i="17"/>
  <c r="AE64" i="17"/>
  <c r="AC64" i="17"/>
  <c r="AA64" i="17"/>
  <c r="Y64" i="17"/>
  <c r="W64" i="17"/>
  <c r="U64" i="17"/>
  <c r="S64" i="17"/>
  <c r="Q64" i="17"/>
  <c r="O64" i="17"/>
  <c r="M64" i="17"/>
  <c r="K64" i="17"/>
  <c r="I64" i="17"/>
  <c r="G64" i="17"/>
  <c r="E64" i="17"/>
  <c r="CE63" i="17"/>
  <c r="CC63" i="17"/>
  <c r="CA63" i="17"/>
  <c r="BY63" i="17"/>
  <c r="BW63" i="17"/>
  <c r="BU63" i="17"/>
  <c r="BS63" i="17"/>
  <c r="BQ63" i="17"/>
  <c r="BO63" i="17"/>
  <c r="BM63" i="17"/>
  <c r="BK63" i="17"/>
  <c r="BI63" i="17"/>
  <c r="BG63" i="17"/>
  <c r="BE63" i="17"/>
  <c r="BC63" i="17"/>
  <c r="BA63" i="17"/>
  <c r="AY63" i="17"/>
  <c r="AW63" i="17"/>
  <c r="AU63" i="17"/>
  <c r="AS63" i="17"/>
  <c r="AQ63" i="17"/>
  <c r="AO63" i="17"/>
  <c r="AM63" i="17"/>
  <c r="AK63" i="17"/>
  <c r="AI63" i="17"/>
  <c r="AG63" i="17"/>
  <c r="AE63" i="17"/>
  <c r="AC63" i="17"/>
  <c r="AA63" i="17"/>
  <c r="Y63" i="17"/>
  <c r="W63" i="17"/>
  <c r="U63" i="17"/>
  <c r="S63" i="17"/>
  <c r="Q63" i="17"/>
  <c r="O63" i="17"/>
  <c r="M63" i="17"/>
  <c r="K63" i="17"/>
  <c r="I63" i="17"/>
  <c r="G63" i="17"/>
  <c r="E63" i="17"/>
  <c r="CE62" i="17"/>
  <c r="CC62" i="17"/>
  <c r="CA62" i="17"/>
  <c r="BY62" i="17"/>
  <c r="BW62" i="17"/>
  <c r="BU62" i="17"/>
  <c r="BS62" i="17"/>
  <c r="BQ62" i="17"/>
  <c r="BO62" i="17"/>
  <c r="BM62" i="17"/>
  <c r="BK62" i="17"/>
  <c r="BI62" i="17"/>
  <c r="BG62" i="17"/>
  <c r="BE62" i="17"/>
  <c r="BC62" i="17"/>
  <c r="BA62" i="17"/>
  <c r="AY62" i="17"/>
  <c r="AW62" i="17"/>
  <c r="AU62" i="17"/>
  <c r="AS62" i="17"/>
  <c r="AQ62" i="17"/>
  <c r="AO62" i="17"/>
  <c r="AM62" i="17"/>
  <c r="AK62" i="17"/>
  <c r="AI62" i="17"/>
  <c r="AG62" i="17"/>
  <c r="AE62" i="17"/>
  <c r="AC62" i="17"/>
  <c r="AA62" i="17"/>
  <c r="Y62" i="17"/>
  <c r="W62" i="17"/>
  <c r="U62" i="17"/>
  <c r="S62" i="17"/>
  <c r="Q62" i="17"/>
  <c r="O62" i="17"/>
  <c r="M62" i="17"/>
  <c r="K62" i="17"/>
  <c r="I62" i="17"/>
  <c r="G62" i="17"/>
  <c r="E62" i="17"/>
  <c r="CE61" i="17"/>
  <c r="CC61" i="17"/>
  <c r="CA61" i="17"/>
  <c r="BY61" i="17"/>
  <c r="BW61" i="17"/>
  <c r="BU61" i="17"/>
  <c r="BS61" i="17"/>
  <c r="BQ61" i="17"/>
  <c r="BO61" i="17"/>
  <c r="BM61" i="17"/>
  <c r="BK61" i="17"/>
  <c r="BI61" i="17"/>
  <c r="BG61" i="17"/>
  <c r="BE61" i="17"/>
  <c r="BC61" i="17"/>
  <c r="BA61" i="17"/>
  <c r="AY61" i="17"/>
  <c r="AW61" i="17"/>
  <c r="AU61" i="17"/>
  <c r="AS61" i="17"/>
  <c r="AQ61" i="17"/>
  <c r="AO61" i="17"/>
  <c r="AM61" i="17"/>
  <c r="AK61" i="17"/>
  <c r="AI61" i="17"/>
  <c r="AG61" i="17"/>
  <c r="AE61" i="17"/>
  <c r="AC61" i="17"/>
  <c r="AA61" i="17"/>
  <c r="Y61" i="17"/>
  <c r="W61" i="17"/>
  <c r="U61" i="17"/>
  <c r="S61" i="17"/>
  <c r="Q61" i="17"/>
  <c r="O61" i="17"/>
  <c r="M61" i="17"/>
  <c r="K61" i="17"/>
  <c r="I61" i="17"/>
  <c r="G61" i="17"/>
  <c r="E61" i="17"/>
  <c r="CE60" i="17"/>
  <c r="CC60" i="17"/>
  <c r="CA60" i="17"/>
  <c r="BY60" i="17"/>
  <c r="BW60" i="17"/>
  <c r="BU60" i="17"/>
  <c r="BS60" i="17"/>
  <c r="BQ60" i="17"/>
  <c r="BO60" i="17"/>
  <c r="BM60" i="17"/>
  <c r="BK60" i="17"/>
  <c r="BI60" i="17"/>
  <c r="BG60" i="17"/>
  <c r="BE60" i="17"/>
  <c r="BC60" i="17"/>
  <c r="BA60" i="17"/>
  <c r="AY60" i="17"/>
  <c r="AW60" i="17"/>
  <c r="AU60" i="17"/>
  <c r="AS60" i="17"/>
  <c r="AQ60" i="17"/>
  <c r="AO60" i="17"/>
  <c r="AM60" i="17"/>
  <c r="AK60" i="17"/>
  <c r="AI60" i="17"/>
  <c r="AG60" i="17"/>
  <c r="AE60" i="17"/>
  <c r="AC60" i="17"/>
  <c r="AA60" i="17"/>
  <c r="Y60" i="17"/>
  <c r="W60" i="17"/>
  <c r="U60" i="17"/>
  <c r="S60" i="17"/>
  <c r="Q60" i="17"/>
  <c r="O60" i="17"/>
  <c r="M60" i="17"/>
  <c r="K60" i="17"/>
  <c r="I60" i="17"/>
  <c r="G60" i="17"/>
  <c r="E60" i="17"/>
  <c r="CE59" i="17"/>
  <c r="CC59" i="17"/>
  <c r="CA59" i="17"/>
  <c r="BY59" i="17"/>
  <c r="BW59" i="17"/>
  <c r="BU59" i="17"/>
  <c r="BS59" i="17"/>
  <c r="BQ59" i="17"/>
  <c r="BO59" i="17"/>
  <c r="BM59" i="17"/>
  <c r="BK59" i="17"/>
  <c r="BI59" i="17"/>
  <c r="BG59" i="17"/>
  <c r="BE59" i="17"/>
  <c r="BC59" i="17"/>
  <c r="BA59" i="17"/>
  <c r="AY59" i="17"/>
  <c r="AW59" i="17"/>
  <c r="AU59" i="17"/>
  <c r="AS59" i="17"/>
  <c r="AQ59" i="17"/>
  <c r="AO59" i="17"/>
  <c r="AM59" i="17"/>
  <c r="AK59" i="17"/>
  <c r="AI59" i="17"/>
  <c r="AG59" i="17"/>
  <c r="AE59" i="17"/>
  <c r="AC59" i="17"/>
  <c r="AA59" i="17"/>
  <c r="Y59" i="17"/>
  <c r="W59" i="17"/>
  <c r="U59" i="17"/>
  <c r="S59" i="17"/>
  <c r="Q59" i="17"/>
  <c r="O59" i="17"/>
  <c r="M59" i="17"/>
  <c r="K59" i="17"/>
  <c r="I59" i="17"/>
  <c r="G59" i="17"/>
  <c r="E59" i="17"/>
  <c r="CE58" i="17"/>
  <c r="CC58" i="17"/>
  <c r="CA58" i="17"/>
  <c r="BY58" i="17"/>
  <c r="BW58" i="17"/>
  <c r="BU58" i="17"/>
  <c r="BS58" i="17"/>
  <c r="BQ58" i="17"/>
  <c r="BO58" i="17"/>
  <c r="BM58" i="17"/>
  <c r="BK58" i="17"/>
  <c r="BI58" i="17"/>
  <c r="BG58" i="17"/>
  <c r="BE58" i="17"/>
  <c r="BC58" i="17"/>
  <c r="BA58" i="17"/>
  <c r="AY58" i="17"/>
  <c r="AW58" i="17"/>
  <c r="AU58" i="17"/>
  <c r="AS58" i="17"/>
  <c r="AQ58" i="17"/>
  <c r="AO58" i="17"/>
  <c r="AM58" i="17"/>
  <c r="AK58" i="17"/>
  <c r="AI58" i="17"/>
  <c r="AG58" i="17"/>
  <c r="AE58" i="17"/>
  <c r="AC58" i="17"/>
  <c r="AA58" i="17"/>
  <c r="Y58" i="17"/>
  <c r="W58" i="17"/>
  <c r="U58" i="17"/>
  <c r="S58" i="17"/>
  <c r="Q58" i="17"/>
  <c r="O58" i="17"/>
  <c r="M58" i="17"/>
  <c r="K58" i="17"/>
  <c r="I58" i="17"/>
  <c r="G58" i="17"/>
  <c r="E58" i="17"/>
  <c r="CE57" i="17"/>
  <c r="CC57" i="17"/>
  <c r="CA57" i="17"/>
  <c r="BY57" i="17"/>
  <c r="BW57" i="17"/>
  <c r="BU57" i="17"/>
  <c r="BS57" i="17"/>
  <c r="BQ57" i="17"/>
  <c r="BO57" i="17"/>
  <c r="BM57" i="17"/>
  <c r="BK57" i="17"/>
  <c r="BI57" i="17"/>
  <c r="BG57" i="17"/>
  <c r="BE57" i="17"/>
  <c r="BC57" i="17"/>
  <c r="BA57" i="17"/>
  <c r="AY57" i="17"/>
  <c r="AW57" i="17"/>
  <c r="AU57" i="17"/>
  <c r="AS57" i="17"/>
  <c r="AQ57" i="17"/>
  <c r="AO57" i="17"/>
  <c r="AM57" i="17"/>
  <c r="AK57" i="17"/>
  <c r="AI57" i="17"/>
  <c r="AG57" i="17"/>
  <c r="AE57" i="17"/>
  <c r="AC57" i="17"/>
  <c r="AA57" i="17"/>
  <c r="Y57" i="17"/>
  <c r="W57" i="17"/>
  <c r="U57" i="17"/>
  <c r="S57" i="17"/>
  <c r="Q57" i="17"/>
  <c r="O57" i="17"/>
  <c r="M57" i="17"/>
  <c r="K57" i="17"/>
  <c r="I57" i="17"/>
  <c r="G57" i="17"/>
  <c r="E57" i="17"/>
  <c r="CE56" i="17"/>
  <c r="CC56" i="17"/>
  <c r="CA56" i="17"/>
  <c r="BY56" i="17"/>
  <c r="BW56" i="17"/>
  <c r="BU56" i="17"/>
  <c r="BS56" i="17"/>
  <c r="BQ56" i="17"/>
  <c r="BO56" i="17"/>
  <c r="BM56" i="17"/>
  <c r="BK56" i="17"/>
  <c r="BI56" i="17"/>
  <c r="BG56" i="17"/>
  <c r="BE56" i="17"/>
  <c r="BC56" i="17"/>
  <c r="BA56" i="17"/>
  <c r="AY56" i="17"/>
  <c r="AW56" i="17"/>
  <c r="AU56" i="17"/>
  <c r="AS56" i="17"/>
  <c r="AQ56" i="17"/>
  <c r="AO56" i="17"/>
  <c r="AM56" i="17"/>
  <c r="AK56" i="17"/>
  <c r="AI56" i="17"/>
  <c r="AG56" i="17"/>
  <c r="AE56" i="17"/>
  <c r="AC56" i="17"/>
  <c r="AA56" i="17"/>
  <c r="Y56" i="17"/>
  <c r="W56" i="17"/>
  <c r="U56" i="17"/>
  <c r="S56" i="17"/>
  <c r="Q56" i="17"/>
  <c r="O56" i="17"/>
  <c r="M56" i="17"/>
  <c r="K56" i="17"/>
  <c r="I56" i="17"/>
  <c r="G56" i="17"/>
  <c r="E56" i="17"/>
  <c r="CE55" i="17"/>
  <c r="CC55" i="17"/>
  <c r="CA55" i="17"/>
  <c r="BY55" i="17"/>
  <c r="BW55" i="17"/>
  <c r="BU55" i="17"/>
  <c r="BS55" i="17"/>
  <c r="BQ55" i="17"/>
  <c r="BO55" i="17"/>
  <c r="BM55" i="17"/>
  <c r="BK55" i="17"/>
  <c r="BI55" i="17"/>
  <c r="BG55" i="17"/>
  <c r="BE55" i="17"/>
  <c r="BC55" i="17"/>
  <c r="BA55" i="17"/>
  <c r="AY55" i="17"/>
  <c r="AW55" i="17"/>
  <c r="AU55" i="17"/>
  <c r="AS55" i="17"/>
  <c r="AQ55" i="17"/>
  <c r="AO55" i="17"/>
  <c r="AM55" i="17"/>
  <c r="AK55" i="17"/>
  <c r="AI55" i="17"/>
  <c r="AG55" i="17"/>
  <c r="AE55" i="17"/>
  <c r="AC55" i="17"/>
  <c r="AA55" i="17"/>
  <c r="Y55" i="17"/>
  <c r="W55" i="17"/>
  <c r="U55" i="17"/>
  <c r="S55" i="17"/>
  <c r="Q55" i="17"/>
  <c r="O55" i="17"/>
  <c r="M55" i="17"/>
  <c r="K55" i="17"/>
  <c r="I55" i="17"/>
  <c r="G55" i="17"/>
  <c r="E55" i="17"/>
  <c r="CE54" i="17"/>
  <c r="CC54" i="17"/>
  <c r="CA54" i="17"/>
  <c r="BY54" i="17"/>
  <c r="BW54" i="17"/>
  <c r="BU54" i="17"/>
  <c r="BS54" i="17"/>
  <c r="BQ54" i="17"/>
  <c r="BO54" i="17"/>
  <c r="BM54" i="17"/>
  <c r="BK54" i="17"/>
  <c r="BI54" i="17"/>
  <c r="BG54" i="17"/>
  <c r="BE54" i="17"/>
  <c r="BC54" i="17"/>
  <c r="BA54" i="17"/>
  <c r="AY54" i="17"/>
  <c r="AW54" i="17"/>
  <c r="AU54" i="17"/>
  <c r="AS54" i="17"/>
  <c r="AQ54" i="17"/>
  <c r="AO54" i="17"/>
  <c r="AM54" i="17"/>
  <c r="AK54" i="17"/>
  <c r="AI54" i="17"/>
  <c r="AG54" i="17"/>
  <c r="AE54" i="17"/>
  <c r="AC54" i="17"/>
  <c r="AA54" i="17"/>
  <c r="Y54" i="17"/>
  <c r="W54" i="17"/>
  <c r="U54" i="17"/>
  <c r="S54" i="17"/>
  <c r="Q54" i="17"/>
  <c r="O54" i="17"/>
  <c r="M54" i="17"/>
  <c r="K54" i="17"/>
  <c r="I54" i="17"/>
  <c r="G54" i="17"/>
  <c r="E54" i="17"/>
  <c r="CE53" i="17"/>
  <c r="CC53" i="17"/>
  <c r="CA53" i="17"/>
  <c r="BY53" i="17"/>
  <c r="BW53" i="17"/>
  <c r="BU53" i="17"/>
  <c r="BS53" i="17"/>
  <c r="BQ53" i="17"/>
  <c r="BO53" i="17"/>
  <c r="BM53" i="17"/>
  <c r="BK53" i="17"/>
  <c r="BI53" i="17"/>
  <c r="BG53" i="17"/>
  <c r="BE53" i="17"/>
  <c r="BC53" i="17"/>
  <c r="BA53" i="17"/>
  <c r="AY53" i="17"/>
  <c r="AW53" i="17"/>
  <c r="AU53" i="17"/>
  <c r="AS53" i="17"/>
  <c r="AQ53" i="17"/>
  <c r="AO53" i="17"/>
  <c r="AM53" i="17"/>
  <c r="AK53" i="17"/>
  <c r="AI53" i="17"/>
  <c r="AG53" i="17"/>
  <c r="AE53" i="17"/>
  <c r="AC53" i="17"/>
  <c r="AA53" i="17"/>
  <c r="Y53" i="17"/>
  <c r="W53" i="17"/>
  <c r="U53" i="17"/>
  <c r="S53" i="17"/>
  <c r="Q53" i="17"/>
  <c r="O53" i="17"/>
  <c r="M53" i="17"/>
  <c r="K53" i="17"/>
  <c r="I53" i="17"/>
  <c r="G53" i="17"/>
  <c r="E53" i="17"/>
  <c r="CE52" i="17"/>
  <c r="CC52" i="17"/>
  <c r="CA52" i="17"/>
  <c r="BY52" i="17"/>
  <c r="BW52" i="17"/>
  <c r="BU52" i="17"/>
  <c r="BS52" i="17"/>
  <c r="BQ52" i="17"/>
  <c r="BO52" i="17"/>
  <c r="BM52" i="17"/>
  <c r="BK52" i="17"/>
  <c r="BI52" i="17"/>
  <c r="BG52" i="17"/>
  <c r="BE52" i="17"/>
  <c r="BC52" i="17"/>
  <c r="BA52" i="17"/>
  <c r="AY52" i="17"/>
  <c r="AW52" i="17"/>
  <c r="AU52" i="17"/>
  <c r="AS52" i="17"/>
  <c r="AQ52" i="17"/>
  <c r="AO52" i="17"/>
  <c r="AM52" i="17"/>
  <c r="AK52" i="17"/>
  <c r="AI52" i="17"/>
  <c r="AG52" i="17"/>
  <c r="AE52" i="17"/>
  <c r="AC52" i="17"/>
  <c r="AA52" i="17"/>
  <c r="Y52" i="17"/>
  <c r="W52" i="17"/>
  <c r="U52" i="17"/>
  <c r="S52" i="17"/>
  <c r="Q52" i="17"/>
  <c r="O52" i="17"/>
  <c r="M52" i="17"/>
  <c r="K52" i="17"/>
  <c r="I52" i="17"/>
  <c r="G52" i="17"/>
  <c r="E52" i="17"/>
  <c r="CE51" i="17"/>
  <c r="CC51" i="17"/>
  <c r="CA51" i="17"/>
  <c r="BY51" i="17"/>
  <c r="BW51" i="17"/>
  <c r="BU51" i="17"/>
  <c r="BS51" i="17"/>
  <c r="BQ51" i="17"/>
  <c r="BO51" i="17"/>
  <c r="BM51" i="17"/>
  <c r="BK51" i="17"/>
  <c r="BI51" i="17"/>
  <c r="BG51" i="17"/>
  <c r="BE51" i="17"/>
  <c r="BC51" i="17"/>
  <c r="BA51" i="17"/>
  <c r="AY51" i="17"/>
  <c r="AW51" i="17"/>
  <c r="AU51" i="17"/>
  <c r="AS51" i="17"/>
  <c r="AQ51" i="17"/>
  <c r="AO51" i="17"/>
  <c r="AM51" i="17"/>
  <c r="AK51" i="17"/>
  <c r="AI51" i="17"/>
  <c r="AG51" i="17"/>
  <c r="AE51" i="17"/>
  <c r="AC51" i="17"/>
  <c r="AA51" i="17"/>
  <c r="Y51" i="17"/>
  <c r="W51" i="17"/>
  <c r="U51" i="17"/>
  <c r="S51" i="17"/>
  <c r="Q51" i="17"/>
  <c r="O51" i="17"/>
  <c r="M51" i="17"/>
  <c r="K51" i="17"/>
  <c r="I51" i="17"/>
  <c r="G51" i="17"/>
  <c r="E51" i="17"/>
  <c r="CE50" i="17"/>
  <c r="CC50" i="17"/>
  <c r="CA50" i="17"/>
  <c r="BY50" i="17"/>
  <c r="BW50" i="17"/>
  <c r="BU50" i="17"/>
  <c r="BS50" i="17"/>
  <c r="BQ50" i="17"/>
  <c r="BO50" i="17"/>
  <c r="BM50" i="17"/>
  <c r="BK50" i="17"/>
  <c r="BI50" i="17"/>
  <c r="BG50" i="17"/>
  <c r="BE50" i="17"/>
  <c r="BC50" i="17"/>
  <c r="BA50" i="17"/>
  <c r="AY50" i="17"/>
  <c r="AW50" i="17"/>
  <c r="AU50" i="17"/>
  <c r="AS50" i="17"/>
  <c r="AQ50" i="17"/>
  <c r="AO50" i="17"/>
  <c r="AM50" i="17"/>
  <c r="AK50" i="17"/>
  <c r="AI50" i="17"/>
  <c r="AG50" i="17"/>
  <c r="AE50" i="17"/>
  <c r="AC50" i="17"/>
  <c r="AA50" i="17"/>
  <c r="Y50" i="17"/>
  <c r="W50" i="17"/>
  <c r="U50" i="17"/>
  <c r="S50" i="17"/>
  <c r="Q50" i="17"/>
  <c r="O50" i="17"/>
  <c r="M50" i="17"/>
  <c r="K50" i="17"/>
  <c r="I50" i="17"/>
  <c r="G50" i="17"/>
  <c r="E50" i="17"/>
  <c r="CE49" i="17"/>
  <c r="CC49" i="17"/>
  <c r="CA49" i="17"/>
  <c r="BY49" i="17"/>
  <c r="BW49" i="17"/>
  <c r="BU49" i="17"/>
  <c r="BS49" i="17"/>
  <c r="BQ49" i="17"/>
  <c r="BO49" i="17"/>
  <c r="BM49" i="17"/>
  <c r="BK49" i="17"/>
  <c r="BI49" i="17"/>
  <c r="BG49" i="17"/>
  <c r="BE49" i="17"/>
  <c r="BC49" i="17"/>
  <c r="BA49" i="17"/>
  <c r="AY49" i="17"/>
  <c r="AW49" i="17"/>
  <c r="AU49" i="17"/>
  <c r="AS49" i="17"/>
  <c r="AQ49" i="17"/>
  <c r="AO49" i="17"/>
  <c r="AM49" i="17"/>
  <c r="AK49" i="17"/>
  <c r="AI49" i="17"/>
  <c r="AG49" i="17"/>
  <c r="AE49" i="17"/>
  <c r="AC49" i="17"/>
  <c r="AA49" i="17"/>
  <c r="Y49" i="17"/>
  <c r="W49" i="17"/>
  <c r="U49" i="17"/>
  <c r="S49" i="17"/>
  <c r="Q49" i="17"/>
  <c r="O49" i="17"/>
  <c r="M49" i="17"/>
  <c r="K49" i="17"/>
  <c r="I49" i="17"/>
  <c r="G49" i="17"/>
  <c r="E49" i="17"/>
  <c r="CE48" i="17"/>
  <c r="CC48" i="17"/>
  <c r="CA48" i="17"/>
  <c r="BY48" i="17"/>
  <c r="BW48" i="17"/>
  <c r="BU48" i="17"/>
  <c r="BS48" i="17"/>
  <c r="BQ48" i="17"/>
  <c r="BO48" i="17"/>
  <c r="BM48" i="17"/>
  <c r="BK48" i="17"/>
  <c r="BI48" i="17"/>
  <c r="BG48" i="17"/>
  <c r="BE48" i="17"/>
  <c r="BC48" i="17"/>
  <c r="BA48" i="17"/>
  <c r="AY48" i="17"/>
  <c r="AW48" i="17"/>
  <c r="AU48" i="17"/>
  <c r="AS48" i="17"/>
  <c r="AQ48" i="17"/>
  <c r="AO48" i="17"/>
  <c r="AM48" i="17"/>
  <c r="AK48" i="17"/>
  <c r="AI48" i="17"/>
  <c r="AG48" i="17"/>
  <c r="AE48" i="17"/>
  <c r="AC48" i="17"/>
  <c r="AA48" i="17"/>
  <c r="Y48" i="17"/>
  <c r="W48" i="17"/>
  <c r="U48" i="17"/>
  <c r="S48" i="17"/>
  <c r="Q48" i="17"/>
  <c r="O48" i="17"/>
  <c r="M48" i="17"/>
  <c r="K48" i="17"/>
  <c r="I48" i="17"/>
  <c r="G48" i="17"/>
  <c r="E48" i="17"/>
  <c r="CE47" i="17"/>
  <c r="CC47" i="17"/>
  <c r="CA47" i="17"/>
  <c r="BY47" i="17"/>
  <c r="BW47" i="17"/>
  <c r="BU47" i="17"/>
  <c r="BS47" i="17"/>
  <c r="BQ47" i="17"/>
  <c r="BO47" i="17"/>
  <c r="BM47" i="17"/>
  <c r="BK47" i="17"/>
  <c r="BI47" i="17"/>
  <c r="BG47" i="17"/>
  <c r="BE47" i="17"/>
  <c r="BC47" i="17"/>
  <c r="BA47" i="17"/>
  <c r="AY47" i="17"/>
  <c r="AW47" i="17"/>
  <c r="AU47" i="17"/>
  <c r="AS47" i="17"/>
  <c r="AQ47" i="17"/>
  <c r="AO47" i="17"/>
  <c r="AM47" i="17"/>
  <c r="AK47" i="17"/>
  <c r="AI47" i="17"/>
  <c r="AG47" i="17"/>
  <c r="AE47" i="17"/>
  <c r="AC47" i="17"/>
  <c r="AA47" i="17"/>
  <c r="Y47" i="17"/>
  <c r="W47" i="17"/>
  <c r="U47" i="17"/>
  <c r="S47" i="17"/>
  <c r="Q47" i="17"/>
  <c r="O47" i="17"/>
  <c r="M47" i="17"/>
  <c r="K47" i="17"/>
  <c r="I47" i="17"/>
  <c r="G47" i="17"/>
  <c r="E47" i="17"/>
  <c r="CE46" i="17"/>
  <c r="CC46" i="17"/>
  <c r="CA46" i="17"/>
  <c r="BY46" i="17"/>
  <c r="BW46" i="17"/>
  <c r="BU46" i="17"/>
  <c r="BS46" i="17"/>
  <c r="BQ46" i="17"/>
  <c r="BO46" i="17"/>
  <c r="BM46" i="17"/>
  <c r="BK46" i="17"/>
  <c r="BI46" i="17"/>
  <c r="BG46" i="17"/>
  <c r="BE46" i="17"/>
  <c r="BC46" i="17"/>
  <c r="BA46" i="17"/>
  <c r="AY46" i="17"/>
  <c r="AW46" i="17"/>
  <c r="AU46" i="17"/>
  <c r="AS46" i="17"/>
  <c r="AQ46" i="17"/>
  <c r="AO46" i="17"/>
  <c r="AM46" i="17"/>
  <c r="AK46" i="17"/>
  <c r="AI46" i="17"/>
  <c r="AG46" i="17"/>
  <c r="AE46" i="17"/>
  <c r="AC46" i="17"/>
  <c r="AA46" i="17"/>
  <c r="Y46" i="17"/>
  <c r="W46" i="17"/>
  <c r="U46" i="17"/>
  <c r="S46" i="17"/>
  <c r="Q46" i="17"/>
  <c r="O46" i="17"/>
  <c r="M46" i="17"/>
  <c r="K46" i="17"/>
  <c r="I46" i="17"/>
  <c r="G46" i="17"/>
  <c r="E46" i="17"/>
  <c r="CE45" i="17"/>
  <c r="CC45" i="17"/>
  <c r="CA45" i="17"/>
  <c r="BY45" i="17"/>
  <c r="BW45" i="17"/>
  <c r="BU45" i="17"/>
  <c r="BS45" i="17"/>
  <c r="BQ45" i="17"/>
  <c r="BO45" i="17"/>
  <c r="BM45" i="17"/>
  <c r="BK45" i="17"/>
  <c r="BI45" i="17"/>
  <c r="BG45" i="17"/>
  <c r="BE45" i="17"/>
  <c r="BC45" i="17"/>
  <c r="BA45" i="17"/>
  <c r="AY45" i="17"/>
  <c r="AW45" i="17"/>
  <c r="AU45" i="17"/>
  <c r="AS45" i="17"/>
  <c r="AQ45" i="17"/>
  <c r="AO45" i="17"/>
  <c r="AM45" i="17"/>
  <c r="AK45" i="17"/>
  <c r="AI45" i="17"/>
  <c r="AG45" i="17"/>
  <c r="AE45" i="17"/>
  <c r="AC45" i="17"/>
  <c r="AA45" i="17"/>
  <c r="Y45" i="17"/>
  <c r="W45" i="17"/>
  <c r="U45" i="17"/>
  <c r="S45" i="17"/>
  <c r="Q45" i="17"/>
  <c r="O45" i="17"/>
  <c r="M45" i="17"/>
  <c r="K45" i="17"/>
  <c r="I45" i="17"/>
  <c r="G45" i="17"/>
  <c r="E45" i="17"/>
  <c r="CE44" i="17"/>
  <c r="CC44" i="17"/>
  <c r="CA44" i="17"/>
  <c r="BY44" i="17"/>
  <c r="BW44" i="17"/>
  <c r="BU44" i="17"/>
  <c r="BS44" i="17"/>
  <c r="BQ44" i="17"/>
  <c r="BO44" i="17"/>
  <c r="BM44" i="17"/>
  <c r="BK44" i="17"/>
  <c r="BI44" i="17"/>
  <c r="BG44" i="17"/>
  <c r="BE44" i="17"/>
  <c r="BC44" i="17"/>
  <c r="BA44" i="17"/>
  <c r="AY44" i="17"/>
  <c r="AW44" i="17"/>
  <c r="AU44" i="17"/>
  <c r="AS44" i="17"/>
  <c r="AQ44" i="17"/>
  <c r="AO44" i="17"/>
  <c r="AM44" i="17"/>
  <c r="AK44" i="17"/>
  <c r="AI44" i="17"/>
  <c r="AG44" i="17"/>
  <c r="AE44" i="17"/>
  <c r="AC44" i="17"/>
  <c r="AA44" i="17"/>
  <c r="Y44" i="17"/>
  <c r="W44" i="17"/>
  <c r="U44" i="17"/>
  <c r="S44" i="17"/>
  <c r="Q44" i="17"/>
  <c r="O44" i="17"/>
  <c r="M44" i="17"/>
  <c r="K44" i="17"/>
  <c r="I44" i="17"/>
  <c r="G44" i="17"/>
  <c r="E44" i="17"/>
  <c r="CE43" i="17"/>
  <c r="CC43" i="17"/>
  <c r="CA43" i="17"/>
  <c r="BY43" i="17"/>
  <c r="BW43" i="17"/>
  <c r="BU43" i="17"/>
  <c r="BS43" i="17"/>
  <c r="BQ43" i="17"/>
  <c r="BO43" i="17"/>
  <c r="BM43" i="17"/>
  <c r="BK43" i="17"/>
  <c r="BI43" i="17"/>
  <c r="BG43" i="17"/>
  <c r="BE43" i="17"/>
  <c r="BC43" i="17"/>
  <c r="BA43" i="17"/>
  <c r="AY43" i="17"/>
  <c r="AW43" i="17"/>
  <c r="AU43" i="17"/>
  <c r="AS43" i="17"/>
  <c r="AQ43" i="17"/>
  <c r="AO43" i="17"/>
  <c r="AM43" i="17"/>
  <c r="AK43" i="17"/>
  <c r="AI43" i="17"/>
  <c r="AG43" i="17"/>
  <c r="AE43" i="17"/>
  <c r="AC43" i="17"/>
  <c r="AA43" i="17"/>
  <c r="Y43" i="17"/>
  <c r="W43" i="17"/>
  <c r="U43" i="17"/>
  <c r="S43" i="17"/>
  <c r="Q43" i="17"/>
  <c r="O43" i="17"/>
  <c r="M43" i="17"/>
  <c r="K43" i="17"/>
  <c r="I43" i="17"/>
  <c r="G43" i="17"/>
  <c r="E43" i="17"/>
  <c r="CE42" i="17"/>
  <c r="CC42" i="17"/>
  <c r="CA42" i="17"/>
  <c r="BY42" i="17"/>
  <c r="BW42" i="17"/>
  <c r="BU42" i="17"/>
  <c r="BS42" i="17"/>
  <c r="BQ42" i="17"/>
  <c r="BO42" i="17"/>
  <c r="BM42" i="17"/>
  <c r="BK42" i="17"/>
  <c r="BI42" i="17"/>
  <c r="BG42" i="17"/>
  <c r="BE42" i="17"/>
  <c r="BC42" i="17"/>
  <c r="BA42" i="17"/>
  <c r="AY42" i="17"/>
  <c r="AW42" i="17"/>
  <c r="AU42" i="17"/>
  <c r="AS42" i="17"/>
  <c r="AQ42" i="17"/>
  <c r="AO42" i="17"/>
  <c r="AM42" i="17"/>
  <c r="AK42" i="17"/>
  <c r="AI42" i="17"/>
  <c r="AG42" i="17"/>
  <c r="AE42" i="17"/>
  <c r="AC42" i="17"/>
  <c r="AA42" i="17"/>
  <c r="Y42" i="17"/>
  <c r="W42" i="17"/>
  <c r="U42" i="17"/>
  <c r="S42" i="17"/>
  <c r="Q42" i="17"/>
  <c r="O42" i="17"/>
  <c r="M42" i="17"/>
  <c r="K42" i="17"/>
  <c r="I42" i="17"/>
  <c r="G42" i="17"/>
  <c r="E42" i="17"/>
  <c r="CE41" i="17"/>
  <c r="CC41" i="17"/>
  <c r="CA41" i="17"/>
  <c r="BY41" i="17"/>
  <c r="BW41" i="17"/>
  <c r="BU41" i="17"/>
  <c r="BS41" i="17"/>
  <c r="BQ41" i="17"/>
  <c r="BO41" i="17"/>
  <c r="BM41" i="17"/>
  <c r="BK41" i="17"/>
  <c r="BI41" i="17"/>
  <c r="BG41" i="17"/>
  <c r="BE41" i="17"/>
  <c r="BC41" i="17"/>
  <c r="BA41" i="17"/>
  <c r="AY41" i="17"/>
  <c r="AW41" i="17"/>
  <c r="AU41" i="17"/>
  <c r="AS41" i="17"/>
  <c r="AQ41" i="17"/>
  <c r="AO41" i="17"/>
  <c r="AM41" i="17"/>
  <c r="AK41" i="17"/>
  <c r="AI41" i="17"/>
  <c r="AG41" i="17"/>
  <c r="AE41" i="17"/>
  <c r="AC41" i="17"/>
  <c r="AA41" i="17"/>
  <c r="Y41" i="17"/>
  <c r="W41" i="17"/>
  <c r="U41" i="17"/>
  <c r="S41" i="17"/>
  <c r="Q41" i="17"/>
  <c r="O41" i="17"/>
  <c r="M41" i="17"/>
  <c r="K41" i="17"/>
  <c r="I41" i="17"/>
  <c r="G41" i="17"/>
  <c r="E41" i="17"/>
  <c r="CE40" i="17"/>
  <c r="CC40" i="17"/>
  <c r="CA40" i="17"/>
  <c r="BY40" i="17"/>
  <c r="BW40" i="17"/>
  <c r="BU40" i="17"/>
  <c r="BS40" i="17"/>
  <c r="BQ40" i="17"/>
  <c r="BO40" i="17"/>
  <c r="BM40" i="17"/>
  <c r="BK40" i="17"/>
  <c r="BI40" i="17"/>
  <c r="BG40" i="17"/>
  <c r="BE40" i="17"/>
  <c r="BC40" i="17"/>
  <c r="BA40" i="17"/>
  <c r="AY40" i="17"/>
  <c r="AW40" i="17"/>
  <c r="AU40" i="17"/>
  <c r="AS40" i="17"/>
  <c r="AQ40" i="17"/>
  <c r="AO40" i="17"/>
  <c r="AM40" i="17"/>
  <c r="AK40" i="17"/>
  <c r="AI40" i="17"/>
  <c r="AG40" i="17"/>
  <c r="AE40" i="17"/>
  <c r="AC40" i="17"/>
  <c r="AA40" i="17"/>
  <c r="Y40" i="17"/>
  <c r="W40" i="17"/>
  <c r="U40" i="17"/>
  <c r="S40" i="17"/>
  <c r="Q40" i="17"/>
  <c r="O40" i="17"/>
  <c r="M40" i="17"/>
  <c r="K40" i="17"/>
  <c r="I40" i="17"/>
  <c r="G40" i="17"/>
  <c r="E40" i="17"/>
  <c r="CE39" i="17"/>
  <c r="CC39" i="17"/>
  <c r="CA39" i="17"/>
  <c r="BY39" i="17"/>
  <c r="BW39" i="17"/>
  <c r="BU39" i="17"/>
  <c r="BS39" i="17"/>
  <c r="BQ39" i="17"/>
  <c r="BO39" i="17"/>
  <c r="BM39" i="17"/>
  <c r="BK39" i="17"/>
  <c r="BI39" i="17"/>
  <c r="BG39" i="17"/>
  <c r="BE39" i="17"/>
  <c r="BC39" i="17"/>
  <c r="BA39" i="17"/>
  <c r="AY39" i="17"/>
  <c r="AW39" i="17"/>
  <c r="AU39" i="17"/>
  <c r="AS39" i="17"/>
  <c r="AQ39" i="17"/>
  <c r="AO39" i="17"/>
  <c r="AM39" i="17"/>
  <c r="AK39" i="17"/>
  <c r="AI39" i="17"/>
  <c r="AG39" i="17"/>
  <c r="AE39" i="17"/>
  <c r="AC39" i="17"/>
  <c r="AA39" i="17"/>
  <c r="Y39" i="17"/>
  <c r="W39" i="17"/>
  <c r="U39" i="17"/>
  <c r="S39" i="17"/>
  <c r="Q39" i="17"/>
  <c r="O39" i="17"/>
  <c r="M39" i="17"/>
  <c r="K39" i="17"/>
  <c r="I39" i="17"/>
  <c r="G39" i="17"/>
  <c r="E39" i="17"/>
  <c r="CE38" i="17"/>
  <c r="CC38" i="17"/>
  <c r="CA38" i="17"/>
  <c r="BY38" i="17"/>
  <c r="BW38" i="17"/>
  <c r="BU38" i="17"/>
  <c r="BS38" i="17"/>
  <c r="BQ38" i="17"/>
  <c r="BO38" i="17"/>
  <c r="BM38" i="17"/>
  <c r="BK38" i="17"/>
  <c r="BI38" i="17"/>
  <c r="BG38" i="17"/>
  <c r="BE38" i="17"/>
  <c r="BC38" i="17"/>
  <c r="BA38" i="17"/>
  <c r="AY38" i="17"/>
  <c r="AW38" i="17"/>
  <c r="AU38" i="17"/>
  <c r="AS38" i="17"/>
  <c r="AQ38" i="17"/>
  <c r="AO38" i="17"/>
  <c r="AM38" i="17"/>
  <c r="AK38" i="17"/>
  <c r="AI38" i="17"/>
  <c r="AG38" i="17"/>
  <c r="AE38" i="17"/>
  <c r="AC38" i="17"/>
  <c r="AA38" i="17"/>
  <c r="Y38" i="17"/>
  <c r="W38" i="17"/>
  <c r="U38" i="17"/>
  <c r="S38" i="17"/>
  <c r="Q38" i="17"/>
  <c r="O38" i="17"/>
  <c r="M38" i="17"/>
  <c r="K38" i="17"/>
  <c r="I38" i="17"/>
  <c r="G38" i="17"/>
  <c r="E38" i="17"/>
  <c r="CE37" i="17"/>
  <c r="CC37" i="17"/>
  <c r="CA37" i="17"/>
  <c r="BY37" i="17"/>
  <c r="BW37" i="17"/>
  <c r="BU37" i="17"/>
  <c r="BS37" i="17"/>
  <c r="BQ37" i="17"/>
  <c r="BO37" i="17"/>
  <c r="BM37" i="17"/>
  <c r="BK37" i="17"/>
  <c r="BI37" i="17"/>
  <c r="BG37" i="17"/>
  <c r="BE37" i="17"/>
  <c r="BC37" i="17"/>
  <c r="BA37" i="17"/>
  <c r="AY37" i="17"/>
  <c r="AW37" i="17"/>
  <c r="AU37" i="17"/>
  <c r="AS37" i="17"/>
  <c r="AQ37" i="17"/>
  <c r="AO37" i="17"/>
  <c r="AM37" i="17"/>
  <c r="AK37" i="17"/>
  <c r="AI37" i="17"/>
  <c r="AG37" i="17"/>
  <c r="AE37" i="17"/>
  <c r="AC37" i="17"/>
  <c r="AA37" i="17"/>
  <c r="Y37" i="17"/>
  <c r="W37" i="17"/>
  <c r="U37" i="17"/>
  <c r="S37" i="17"/>
  <c r="Q37" i="17"/>
  <c r="O37" i="17"/>
  <c r="M37" i="17"/>
  <c r="K37" i="17"/>
  <c r="I37" i="17"/>
  <c r="G37" i="17"/>
  <c r="E37" i="17"/>
  <c r="CE36" i="17"/>
  <c r="CC36" i="17"/>
  <c r="CA36" i="17"/>
  <c r="BY36" i="17"/>
  <c r="BW36" i="17"/>
  <c r="BU36" i="17"/>
  <c r="BS36" i="17"/>
  <c r="BQ36" i="17"/>
  <c r="BO36" i="17"/>
  <c r="BM36" i="17"/>
  <c r="BK36" i="17"/>
  <c r="BI36" i="17"/>
  <c r="BG36" i="17"/>
  <c r="BE36" i="17"/>
  <c r="BC36" i="17"/>
  <c r="BA36" i="17"/>
  <c r="AY36" i="17"/>
  <c r="AW36" i="17"/>
  <c r="AU36" i="17"/>
  <c r="AS36" i="17"/>
  <c r="AQ36" i="17"/>
  <c r="AO36" i="17"/>
  <c r="AM36" i="17"/>
  <c r="AK36" i="17"/>
  <c r="AI36" i="17"/>
  <c r="AG36" i="17"/>
  <c r="AE36" i="17"/>
  <c r="AC36" i="17"/>
  <c r="AA36" i="17"/>
  <c r="Y36" i="17"/>
  <c r="W36" i="17"/>
  <c r="U36" i="17"/>
  <c r="S36" i="17"/>
  <c r="Q36" i="17"/>
  <c r="O36" i="17"/>
  <c r="M36" i="17"/>
  <c r="K36" i="17"/>
  <c r="I36" i="17"/>
  <c r="G36" i="17"/>
  <c r="E36" i="17"/>
  <c r="CE35" i="17"/>
  <c r="CC35" i="17"/>
  <c r="CA35" i="17"/>
  <c r="BY35" i="17"/>
  <c r="BW35" i="17"/>
  <c r="BU35" i="17"/>
  <c r="BS35" i="17"/>
  <c r="BQ35" i="17"/>
  <c r="BO35" i="17"/>
  <c r="BM35" i="17"/>
  <c r="BK35" i="17"/>
  <c r="BI35" i="17"/>
  <c r="BG35" i="17"/>
  <c r="BE35" i="17"/>
  <c r="BC35" i="17"/>
  <c r="BA35" i="17"/>
  <c r="AY35" i="17"/>
  <c r="AW35" i="17"/>
  <c r="AU35" i="17"/>
  <c r="AS35" i="17"/>
  <c r="AQ35" i="17"/>
  <c r="AO35" i="17"/>
  <c r="AM35" i="17"/>
  <c r="AK35" i="17"/>
  <c r="AI35" i="17"/>
  <c r="AG35" i="17"/>
  <c r="AE35" i="17"/>
  <c r="AC35" i="17"/>
  <c r="AA35" i="17"/>
  <c r="Y35" i="17"/>
  <c r="W35" i="17"/>
  <c r="U35" i="17"/>
  <c r="S35" i="17"/>
  <c r="Q35" i="17"/>
  <c r="O35" i="17"/>
  <c r="M35" i="17"/>
  <c r="K35" i="17"/>
  <c r="I35" i="17"/>
  <c r="G35" i="17"/>
  <c r="E35" i="17"/>
  <c r="CE34" i="17"/>
  <c r="CC34" i="17"/>
  <c r="CA34" i="17"/>
  <c r="BY34" i="17"/>
  <c r="BW34" i="17"/>
  <c r="BU34" i="17"/>
  <c r="BS34" i="17"/>
  <c r="BQ34" i="17"/>
  <c r="BO34" i="17"/>
  <c r="BM34" i="17"/>
  <c r="BK34" i="17"/>
  <c r="BI34" i="17"/>
  <c r="BG34" i="17"/>
  <c r="BE34" i="17"/>
  <c r="BC34" i="17"/>
  <c r="BA34" i="17"/>
  <c r="AY34" i="17"/>
  <c r="AW34" i="17"/>
  <c r="AU34" i="17"/>
  <c r="AS34" i="17"/>
  <c r="AQ34" i="17"/>
  <c r="AO34" i="17"/>
  <c r="AM34" i="17"/>
  <c r="AK34" i="17"/>
  <c r="AI34" i="17"/>
  <c r="AG34" i="17"/>
  <c r="AE34" i="17"/>
  <c r="AC34" i="17"/>
  <c r="AA34" i="17"/>
  <c r="Y34" i="17"/>
  <c r="W34" i="17"/>
  <c r="U34" i="17"/>
  <c r="S34" i="17"/>
  <c r="Q34" i="17"/>
  <c r="O34" i="17"/>
  <c r="M34" i="17"/>
  <c r="K34" i="17"/>
  <c r="I34" i="17"/>
  <c r="G34" i="17"/>
  <c r="E34" i="17"/>
  <c r="CE33" i="17"/>
  <c r="CC33" i="17"/>
  <c r="CA33" i="17"/>
  <c r="BY33" i="17"/>
  <c r="BW33" i="17"/>
  <c r="BU33" i="17"/>
  <c r="BS33" i="17"/>
  <c r="BQ33" i="17"/>
  <c r="BO33" i="17"/>
  <c r="BM33" i="17"/>
  <c r="BK33" i="17"/>
  <c r="BI33" i="17"/>
  <c r="BG33" i="17"/>
  <c r="BE33" i="17"/>
  <c r="BC33" i="17"/>
  <c r="BA33" i="17"/>
  <c r="AY33" i="17"/>
  <c r="AW33" i="17"/>
  <c r="AU33" i="17"/>
  <c r="AS33" i="17"/>
  <c r="AQ33" i="17"/>
  <c r="AO33" i="17"/>
  <c r="AM33" i="17"/>
  <c r="AK33" i="17"/>
  <c r="AI33" i="17"/>
  <c r="AG33" i="17"/>
  <c r="AE33" i="17"/>
  <c r="AC33" i="17"/>
  <c r="AA33" i="17"/>
  <c r="Y33" i="17"/>
  <c r="W33" i="17"/>
  <c r="U33" i="17"/>
  <c r="S33" i="17"/>
  <c r="Q33" i="17"/>
  <c r="O33" i="17"/>
  <c r="M33" i="17"/>
  <c r="K33" i="17"/>
  <c r="I33" i="17"/>
  <c r="G33" i="17"/>
  <c r="E33" i="17"/>
  <c r="CE32" i="17"/>
  <c r="CC32" i="17"/>
  <c r="CA32" i="17"/>
  <c r="BY32" i="17"/>
  <c r="BW32" i="17"/>
  <c r="BU32" i="17"/>
  <c r="BS32" i="17"/>
  <c r="BQ32" i="17"/>
  <c r="BO32" i="17"/>
  <c r="BM32" i="17"/>
  <c r="BK32" i="17"/>
  <c r="BI32" i="17"/>
  <c r="BG32" i="17"/>
  <c r="BE32" i="17"/>
  <c r="BC32" i="17"/>
  <c r="BA32" i="17"/>
  <c r="AY32" i="17"/>
  <c r="AW32" i="17"/>
  <c r="AU32" i="17"/>
  <c r="AS32" i="17"/>
  <c r="AQ32" i="17"/>
  <c r="AO32" i="17"/>
  <c r="AM32" i="17"/>
  <c r="AK32" i="17"/>
  <c r="AI32" i="17"/>
  <c r="AG32" i="17"/>
  <c r="AE32" i="17"/>
  <c r="AC32" i="17"/>
  <c r="AA32" i="17"/>
  <c r="Y32" i="17"/>
  <c r="W32" i="17"/>
  <c r="U32" i="17"/>
  <c r="S32" i="17"/>
  <c r="Q32" i="17"/>
  <c r="O32" i="17"/>
  <c r="M32" i="17"/>
  <c r="K32" i="17"/>
  <c r="I32" i="17"/>
  <c r="G32" i="17"/>
  <c r="E32" i="17"/>
  <c r="CE31" i="17"/>
  <c r="CC31" i="17"/>
  <c r="CA31" i="17"/>
  <c r="BY31" i="17"/>
  <c r="BW31" i="17"/>
  <c r="BU31" i="17"/>
  <c r="BS31" i="17"/>
  <c r="BQ31" i="17"/>
  <c r="BO31" i="17"/>
  <c r="BM31" i="17"/>
  <c r="BK31" i="17"/>
  <c r="BI31" i="17"/>
  <c r="BG31" i="17"/>
  <c r="BE31" i="17"/>
  <c r="BC31" i="17"/>
  <c r="BA31" i="17"/>
  <c r="AY31" i="17"/>
  <c r="AW31" i="17"/>
  <c r="AU31" i="17"/>
  <c r="AS31" i="17"/>
  <c r="AQ31" i="17"/>
  <c r="AO31" i="17"/>
  <c r="AM31" i="17"/>
  <c r="AK31" i="17"/>
  <c r="AI31" i="17"/>
  <c r="AG31" i="17"/>
  <c r="AE31" i="17"/>
  <c r="AC31" i="17"/>
  <c r="AA31" i="17"/>
  <c r="Y31" i="17"/>
  <c r="W31" i="17"/>
  <c r="U31" i="17"/>
  <c r="S31" i="17"/>
  <c r="Q31" i="17"/>
  <c r="O31" i="17"/>
  <c r="M31" i="17"/>
  <c r="K31" i="17"/>
  <c r="I31" i="17"/>
  <c r="G31" i="17"/>
  <c r="E31" i="17"/>
  <c r="CE30" i="17"/>
  <c r="CC30" i="17"/>
  <c r="CA30" i="17"/>
  <c r="BY30" i="17"/>
  <c r="BW30" i="17"/>
  <c r="BU30" i="17"/>
  <c r="BS30" i="17"/>
  <c r="BQ30" i="17"/>
  <c r="BO30" i="17"/>
  <c r="BM30" i="17"/>
  <c r="BK30" i="17"/>
  <c r="BI30" i="17"/>
  <c r="BG30" i="17"/>
  <c r="BE30" i="17"/>
  <c r="BC30" i="17"/>
  <c r="BA30" i="17"/>
  <c r="AY30" i="17"/>
  <c r="AW30" i="17"/>
  <c r="AU30" i="17"/>
  <c r="AS30" i="17"/>
  <c r="AQ30" i="17"/>
  <c r="AO30" i="17"/>
  <c r="AM30" i="17"/>
  <c r="AK30" i="17"/>
  <c r="AI30" i="17"/>
  <c r="AG30" i="17"/>
  <c r="AE30" i="17"/>
  <c r="AC30" i="17"/>
  <c r="AA30" i="17"/>
  <c r="Y30" i="17"/>
  <c r="W30" i="17"/>
  <c r="U30" i="17"/>
  <c r="S30" i="17"/>
  <c r="Q30" i="17"/>
  <c r="O30" i="17"/>
  <c r="M30" i="17"/>
  <c r="K30" i="17"/>
  <c r="I30" i="17"/>
  <c r="G30" i="17"/>
  <c r="E30" i="17"/>
  <c r="CE29" i="17"/>
  <c r="CC29" i="17"/>
  <c r="CA29" i="17"/>
  <c r="BY29" i="17"/>
  <c r="BW29" i="17"/>
  <c r="BU29" i="17"/>
  <c r="BS29" i="17"/>
  <c r="BQ29" i="17"/>
  <c r="BO29" i="17"/>
  <c r="BM29" i="17"/>
  <c r="BK29" i="17"/>
  <c r="BI29" i="17"/>
  <c r="BG29" i="17"/>
  <c r="BE29" i="17"/>
  <c r="BC29" i="17"/>
  <c r="BA29" i="17"/>
  <c r="AY29" i="17"/>
  <c r="AW29" i="17"/>
  <c r="AU29" i="17"/>
  <c r="AS29" i="17"/>
  <c r="AQ29" i="17"/>
  <c r="AO29" i="17"/>
  <c r="AM29" i="17"/>
  <c r="AK29" i="17"/>
  <c r="AI29" i="17"/>
  <c r="AG29" i="17"/>
  <c r="AE29" i="17"/>
  <c r="AC29" i="17"/>
  <c r="AA29" i="17"/>
  <c r="Y29" i="17"/>
  <c r="W29" i="17"/>
  <c r="U29" i="17"/>
  <c r="S29" i="17"/>
  <c r="Q29" i="17"/>
  <c r="O29" i="17"/>
  <c r="M29" i="17"/>
  <c r="K29" i="17"/>
  <c r="I29" i="17"/>
  <c r="G29" i="17"/>
  <c r="E29" i="17"/>
  <c r="CE28" i="17"/>
  <c r="CC28" i="17"/>
  <c r="CA28" i="17"/>
  <c r="BY28" i="17"/>
  <c r="BW28" i="17"/>
  <c r="BU28" i="17"/>
  <c r="BS28" i="17"/>
  <c r="BQ28" i="17"/>
  <c r="BO28" i="17"/>
  <c r="BM28" i="17"/>
  <c r="BK28" i="17"/>
  <c r="BI28" i="17"/>
  <c r="BG28" i="17"/>
  <c r="BE28" i="17"/>
  <c r="BC28" i="17"/>
  <c r="BA28" i="17"/>
  <c r="AY28" i="17"/>
  <c r="AW28" i="17"/>
  <c r="AU28" i="17"/>
  <c r="AS28" i="17"/>
  <c r="AQ28" i="17"/>
  <c r="AO28" i="17"/>
  <c r="AM28" i="17"/>
  <c r="AK28" i="17"/>
  <c r="AI28" i="17"/>
  <c r="AG28" i="17"/>
  <c r="AE28" i="17"/>
  <c r="AC28" i="17"/>
  <c r="AA28" i="17"/>
  <c r="Y28" i="17"/>
  <c r="W28" i="17"/>
  <c r="U28" i="17"/>
  <c r="S28" i="17"/>
  <c r="Q28" i="17"/>
  <c r="O28" i="17"/>
  <c r="M28" i="17"/>
  <c r="K28" i="17"/>
  <c r="I28" i="17"/>
  <c r="G28" i="17"/>
  <c r="E28" i="17"/>
  <c r="CE27" i="17"/>
  <c r="CC27" i="17"/>
  <c r="CA27" i="17"/>
  <c r="BY27" i="17"/>
  <c r="BW27" i="17"/>
  <c r="BU27" i="17"/>
  <c r="BS27" i="17"/>
  <c r="BQ27" i="17"/>
  <c r="BO27" i="17"/>
  <c r="BM27" i="17"/>
  <c r="BK27" i="17"/>
  <c r="BI27" i="17"/>
  <c r="BG27" i="17"/>
  <c r="BE27" i="17"/>
  <c r="BC27" i="17"/>
  <c r="BA27" i="17"/>
  <c r="AY27" i="17"/>
  <c r="AW27" i="17"/>
  <c r="AU27" i="17"/>
  <c r="AS27" i="17"/>
  <c r="AQ27" i="17"/>
  <c r="AO27" i="17"/>
  <c r="AM27" i="17"/>
  <c r="AK27" i="17"/>
  <c r="AI27" i="17"/>
  <c r="AG27" i="17"/>
  <c r="AE27" i="17"/>
  <c r="AC27" i="17"/>
  <c r="AA27" i="17"/>
  <c r="Y27" i="17"/>
  <c r="W27" i="17"/>
  <c r="U27" i="17"/>
  <c r="S27" i="17"/>
  <c r="Q27" i="17"/>
  <c r="O27" i="17"/>
  <c r="M27" i="17"/>
  <c r="K27" i="17"/>
  <c r="I27" i="17"/>
  <c r="G27" i="17"/>
  <c r="E27" i="17"/>
  <c r="CE26" i="17"/>
  <c r="CC26" i="17"/>
  <c r="CA26" i="17"/>
  <c r="BY26" i="17"/>
  <c r="BW26" i="17"/>
  <c r="BU26" i="17"/>
  <c r="BS26" i="17"/>
  <c r="BQ26" i="17"/>
  <c r="BO26" i="17"/>
  <c r="BM26" i="17"/>
  <c r="BK26" i="17"/>
  <c r="BI26" i="17"/>
  <c r="BG26" i="17"/>
  <c r="BE26" i="17"/>
  <c r="BC26" i="17"/>
  <c r="BA26" i="17"/>
  <c r="AY26" i="17"/>
  <c r="AW26" i="17"/>
  <c r="AU26" i="17"/>
  <c r="AS26" i="17"/>
  <c r="AQ26" i="17"/>
  <c r="AO26" i="17"/>
  <c r="AM26" i="17"/>
  <c r="AK26" i="17"/>
  <c r="AI26" i="17"/>
  <c r="AG26" i="17"/>
  <c r="AE26" i="17"/>
  <c r="AC26" i="17"/>
  <c r="AA26" i="17"/>
  <c r="Y26" i="17"/>
  <c r="W26" i="17"/>
  <c r="U26" i="17"/>
  <c r="S26" i="17"/>
  <c r="Q26" i="17"/>
  <c r="O26" i="17"/>
  <c r="M26" i="17"/>
  <c r="K26" i="17"/>
  <c r="I26" i="17"/>
  <c r="G26" i="17"/>
  <c r="E26" i="17"/>
  <c r="CE25" i="17"/>
  <c r="CC25" i="17"/>
  <c r="CA25" i="17"/>
  <c r="BY25" i="17"/>
  <c r="BW25" i="17"/>
  <c r="BU25" i="17"/>
  <c r="BS25" i="17"/>
  <c r="BQ25" i="17"/>
  <c r="BO25" i="17"/>
  <c r="BM25" i="17"/>
  <c r="BK25" i="17"/>
  <c r="BI25" i="17"/>
  <c r="BG25" i="17"/>
  <c r="BE25" i="17"/>
  <c r="BC25" i="17"/>
  <c r="BA25" i="17"/>
  <c r="AY25" i="17"/>
  <c r="AW25" i="17"/>
  <c r="AU25" i="17"/>
  <c r="AS25" i="17"/>
  <c r="AQ25" i="17"/>
  <c r="AO25" i="17"/>
  <c r="AM25" i="17"/>
  <c r="AK25" i="17"/>
  <c r="AI25" i="17"/>
  <c r="AG25" i="17"/>
  <c r="AE25" i="17"/>
  <c r="AC25" i="17"/>
  <c r="AA25" i="17"/>
  <c r="Y25" i="17"/>
  <c r="W25" i="17"/>
  <c r="U25" i="17"/>
  <c r="S25" i="17"/>
  <c r="Q25" i="17"/>
  <c r="O25" i="17"/>
  <c r="M25" i="17"/>
  <c r="K25" i="17"/>
  <c r="I25" i="17"/>
  <c r="G25" i="17"/>
  <c r="E25" i="17"/>
  <c r="CE24" i="17"/>
  <c r="CC24" i="17"/>
  <c r="CA24" i="17"/>
  <c r="BY24" i="17"/>
  <c r="BW24" i="17"/>
  <c r="BU24" i="17"/>
  <c r="BS24" i="17"/>
  <c r="BQ24" i="17"/>
  <c r="BO24" i="17"/>
  <c r="BM24" i="17"/>
  <c r="BK24" i="17"/>
  <c r="BI24" i="17"/>
  <c r="BG24" i="17"/>
  <c r="BE24" i="17"/>
  <c r="BC24" i="17"/>
  <c r="BA24" i="17"/>
  <c r="AY24" i="17"/>
  <c r="AW24" i="17"/>
  <c r="AU24" i="17"/>
  <c r="AS24" i="17"/>
  <c r="AQ24" i="17"/>
  <c r="AO24" i="17"/>
  <c r="AM24" i="17"/>
  <c r="AK24" i="17"/>
  <c r="AI24" i="17"/>
  <c r="AG24" i="17"/>
  <c r="AE24" i="17"/>
  <c r="AC24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CE23" i="17"/>
  <c r="CC23" i="17"/>
  <c r="CA23" i="17"/>
  <c r="BY23" i="17"/>
  <c r="BW23" i="17"/>
  <c r="BU23" i="17"/>
  <c r="BS23" i="17"/>
  <c r="BQ23" i="17"/>
  <c r="BO23" i="17"/>
  <c r="BM23" i="17"/>
  <c r="BK23" i="17"/>
  <c r="BI23" i="17"/>
  <c r="BG23" i="17"/>
  <c r="BE23" i="17"/>
  <c r="BC23" i="17"/>
  <c r="BA23" i="17"/>
  <c r="AY23" i="17"/>
  <c r="AW23" i="17"/>
  <c r="AU23" i="17"/>
  <c r="AS23" i="17"/>
  <c r="AQ23" i="17"/>
  <c r="AO23" i="17"/>
  <c r="AM23" i="17"/>
  <c r="AK23" i="17"/>
  <c r="AI23" i="17"/>
  <c r="AG23" i="17"/>
  <c r="AE23" i="17"/>
  <c r="AC23" i="17"/>
  <c r="AA23" i="17"/>
  <c r="Y23" i="17"/>
  <c r="W23" i="17"/>
  <c r="U23" i="17"/>
  <c r="S23" i="17"/>
  <c r="Q23" i="17"/>
  <c r="O23" i="17"/>
  <c r="M23" i="17"/>
  <c r="K23" i="17"/>
  <c r="I23" i="17"/>
  <c r="G23" i="17"/>
  <c r="E23" i="17"/>
  <c r="CE22" i="17"/>
  <c r="CC22" i="17"/>
  <c r="CA22" i="17"/>
  <c r="BY22" i="17"/>
  <c r="BW22" i="17"/>
  <c r="BU22" i="17"/>
  <c r="BS22" i="17"/>
  <c r="BQ22" i="17"/>
  <c r="BO22" i="17"/>
  <c r="BM22" i="17"/>
  <c r="BK22" i="17"/>
  <c r="BI22" i="17"/>
  <c r="BG22" i="17"/>
  <c r="BE22" i="17"/>
  <c r="BC22" i="17"/>
  <c r="BA22" i="17"/>
  <c r="AY22" i="17"/>
  <c r="AW22" i="17"/>
  <c r="AU22" i="17"/>
  <c r="AS22" i="17"/>
  <c r="AQ22" i="17"/>
  <c r="AO22" i="17"/>
  <c r="AM22" i="17"/>
  <c r="AK22" i="17"/>
  <c r="AI22" i="17"/>
  <c r="AG22" i="17"/>
  <c r="AE22" i="17"/>
  <c r="AC22" i="17"/>
  <c r="AA22" i="17"/>
  <c r="Y22" i="17"/>
  <c r="W22" i="17"/>
  <c r="U22" i="17"/>
  <c r="S22" i="17"/>
  <c r="Q22" i="17"/>
  <c r="O22" i="17"/>
  <c r="M22" i="17"/>
  <c r="K22" i="17"/>
  <c r="I22" i="17"/>
  <c r="G22" i="17"/>
  <c r="E22" i="17"/>
  <c r="CE21" i="17"/>
  <c r="CC21" i="17"/>
  <c r="CA21" i="17"/>
  <c r="BY21" i="17"/>
  <c r="BW21" i="17"/>
  <c r="BU21" i="17"/>
  <c r="BS21" i="17"/>
  <c r="BQ21" i="17"/>
  <c r="BO21" i="17"/>
  <c r="BM21" i="17"/>
  <c r="BK21" i="17"/>
  <c r="BI21" i="17"/>
  <c r="BG21" i="17"/>
  <c r="BE21" i="17"/>
  <c r="BC21" i="17"/>
  <c r="BA21" i="17"/>
  <c r="AY21" i="17"/>
  <c r="AW21" i="17"/>
  <c r="AU21" i="17"/>
  <c r="AS21" i="17"/>
  <c r="AQ21" i="17"/>
  <c r="AO21" i="17"/>
  <c r="AM21" i="17"/>
  <c r="AK21" i="17"/>
  <c r="AI21" i="17"/>
  <c r="AG21" i="17"/>
  <c r="AE21" i="17"/>
  <c r="AC21" i="17"/>
  <c r="AA21" i="17"/>
  <c r="Y21" i="17"/>
  <c r="W21" i="17"/>
  <c r="U21" i="17"/>
  <c r="S21" i="17"/>
  <c r="Q21" i="17"/>
  <c r="O21" i="17"/>
  <c r="M21" i="17"/>
  <c r="K21" i="17"/>
  <c r="I21" i="17"/>
  <c r="G21" i="17"/>
  <c r="E21" i="17"/>
  <c r="CE20" i="17"/>
  <c r="CC20" i="17"/>
  <c r="CA20" i="17"/>
  <c r="BY20" i="17"/>
  <c r="BW20" i="17"/>
  <c r="BU20" i="17"/>
  <c r="BS20" i="17"/>
  <c r="BQ20" i="17"/>
  <c r="BO20" i="17"/>
  <c r="BM20" i="17"/>
  <c r="BK20" i="17"/>
  <c r="BI20" i="17"/>
  <c r="BG20" i="17"/>
  <c r="BE20" i="17"/>
  <c r="BC20" i="17"/>
  <c r="BA20" i="17"/>
  <c r="AY20" i="17"/>
  <c r="AW20" i="17"/>
  <c r="AU20" i="17"/>
  <c r="AS20" i="17"/>
  <c r="AQ20" i="17"/>
  <c r="AO20" i="17"/>
  <c r="AM20" i="17"/>
  <c r="AK20" i="17"/>
  <c r="AI20" i="17"/>
  <c r="AG20" i="17"/>
  <c r="AE20" i="17"/>
  <c r="AC20" i="17"/>
  <c r="AA20" i="17"/>
  <c r="Y20" i="17"/>
  <c r="W20" i="17"/>
  <c r="U20" i="17"/>
  <c r="S20" i="17"/>
  <c r="Q20" i="17"/>
  <c r="O20" i="17"/>
  <c r="M20" i="17"/>
  <c r="K20" i="17"/>
  <c r="I20" i="17"/>
  <c r="G20" i="17"/>
  <c r="E20" i="17"/>
  <c r="CE19" i="17"/>
  <c r="CC19" i="17"/>
  <c r="CA19" i="17"/>
  <c r="BY19" i="17"/>
  <c r="BW19" i="17"/>
  <c r="BU19" i="17"/>
  <c r="BS19" i="17"/>
  <c r="BQ19" i="17"/>
  <c r="BO19" i="17"/>
  <c r="BM19" i="17"/>
  <c r="BK19" i="17"/>
  <c r="BI19" i="17"/>
  <c r="BG19" i="17"/>
  <c r="BE19" i="17"/>
  <c r="BC19" i="17"/>
  <c r="BA19" i="17"/>
  <c r="AY19" i="17"/>
  <c r="AW19" i="17"/>
  <c r="AU19" i="17"/>
  <c r="AS19" i="17"/>
  <c r="AQ19" i="17"/>
  <c r="AO19" i="17"/>
  <c r="AM19" i="17"/>
  <c r="AK19" i="17"/>
  <c r="AI19" i="17"/>
  <c r="AG19" i="17"/>
  <c r="AE19" i="17"/>
  <c r="AA19" i="17"/>
  <c r="Y19" i="17"/>
  <c r="U19" i="17"/>
  <c r="S19" i="17"/>
  <c r="Q19" i="17"/>
  <c r="O19" i="17"/>
  <c r="M19" i="17"/>
  <c r="K19" i="17"/>
  <c r="I19" i="17"/>
  <c r="G19" i="17"/>
  <c r="CE18" i="17"/>
  <c r="CC18" i="17"/>
  <c r="CA18" i="17"/>
  <c r="BY18" i="17"/>
  <c r="BW18" i="17"/>
  <c r="BU18" i="17"/>
  <c r="BS18" i="17"/>
  <c r="BQ18" i="17"/>
  <c r="BO18" i="17"/>
  <c r="BM18" i="17"/>
  <c r="BK18" i="17"/>
  <c r="BI18" i="17"/>
  <c r="BG18" i="17"/>
  <c r="BE18" i="17"/>
  <c r="BC18" i="17"/>
  <c r="BA18" i="17"/>
  <c r="AY18" i="17"/>
  <c r="AW18" i="17"/>
  <c r="AU18" i="17"/>
  <c r="AS18" i="17"/>
  <c r="AQ18" i="17"/>
  <c r="AO18" i="17"/>
  <c r="AM18" i="17"/>
  <c r="AK18" i="17"/>
  <c r="AI18" i="17"/>
  <c r="AG18" i="17"/>
  <c r="AE18" i="17"/>
  <c r="AB18" i="17"/>
  <c r="AB19" i="17" s="1"/>
  <c r="AA18" i="17"/>
  <c r="Y18" i="17"/>
  <c r="V18" i="17"/>
  <c r="V19" i="17" s="1"/>
  <c r="U18" i="17"/>
  <c r="Q18" i="17"/>
  <c r="O18" i="17"/>
  <c r="M18" i="17"/>
  <c r="K18" i="17"/>
  <c r="I18" i="17"/>
  <c r="G18" i="17"/>
  <c r="E18" i="17"/>
  <c r="CE17" i="17"/>
  <c r="CC17" i="17"/>
  <c r="CA17" i="17"/>
  <c r="BY17" i="17"/>
  <c r="BW17" i="17"/>
  <c r="BU17" i="17"/>
  <c r="BS17" i="17"/>
  <c r="BQ17" i="17"/>
  <c r="BO17" i="17"/>
  <c r="BM17" i="17"/>
  <c r="BK17" i="17"/>
  <c r="BI17" i="17"/>
  <c r="BG17" i="17"/>
  <c r="BE17" i="17"/>
  <c r="BC17" i="17"/>
  <c r="BA17" i="17"/>
  <c r="AY17" i="17"/>
  <c r="AW17" i="17"/>
  <c r="AU17" i="17"/>
  <c r="AS17" i="17"/>
  <c r="AQ17" i="17"/>
  <c r="AO17" i="17"/>
  <c r="AM17" i="17"/>
  <c r="AI17" i="17"/>
  <c r="AG17" i="17"/>
  <c r="AE17" i="17"/>
  <c r="AC17" i="17"/>
  <c r="AA17" i="17"/>
  <c r="Y17" i="17"/>
  <c r="W17" i="17"/>
  <c r="U17" i="17"/>
  <c r="S17" i="17"/>
  <c r="R17" i="17"/>
  <c r="R18" i="17" s="1"/>
  <c r="Q17" i="17"/>
  <c r="O17" i="17"/>
  <c r="M17" i="17"/>
  <c r="K17" i="17"/>
  <c r="I17" i="17"/>
  <c r="G17" i="17"/>
  <c r="CE16" i="17"/>
  <c r="CC16" i="17"/>
  <c r="CA16" i="17"/>
  <c r="BY16" i="17"/>
  <c r="BW16" i="17"/>
  <c r="BU16" i="17"/>
  <c r="BS16" i="17"/>
  <c r="BQ16" i="17"/>
  <c r="BO16" i="17"/>
  <c r="BM16" i="17"/>
  <c r="BK16" i="17"/>
  <c r="BI16" i="17"/>
  <c r="BG16" i="17"/>
  <c r="BE16" i="17"/>
  <c r="BC16" i="17"/>
  <c r="BA16" i="17"/>
  <c r="AY16" i="17"/>
  <c r="AW16" i="17"/>
  <c r="AU16" i="17"/>
  <c r="AS16" i="17"/>
  <c r="AQ16" i="17"/>
  <c r="AO16" i="17"/>
  <c r="AM16" i="17"/>
  <c r="AJ16" i="17"/>
  <c r="AJ17" i="17" s="1"/>
  <c r="AI16" i="17"/>
  <c r="AG16" i="17"/>
  <c r="AE16" i="17"/>
  <c r="AC16" i="17"/>
  <c r="AA16" i="17"/>
  <c r="Y16" i="17"/>
  <c r="W16" i="17"/>
  <c r="U16" i="17"/>
  <c r="S16" i="17"/>
  <c r="Q16" i="17"/>
  <c r="O16" i="17"/>
  <c r="M16" i="17"/>
  <c r="K16" i="17"/>
  <c r="I16" i="17"/>
  <c r="G16" i="17"/>
  <c r="E16" i="17"/>
  <c r="D16" i="17"/>
  <c r="D19" i="17" s="1"/>
  <c r="E19" i="17" s="1"/>
  <c r="CE15" i="17"/>
  <c r="CC15" i="17"/>
  <c r="CA15" i="17"/>
  <c r="BY15" i="17"/>
  <c r="BW15" i="17"/>
  <c r="BU15" i="17"/>
  <c r="BS15" i="17"/>
  <c r="BQ15" i="17"/>
  <c r="BO15" i="17"/>
  <c r="BM15" i="17"/>
  <c r="BK15" i="17"/>
  <c r="BI15" i="17"/>
  <c r="BG15" i="17"/>
  <c r="BE15" i="17"/>
  <c r="BC15" i="17"/>
  <c r="BA15" i="17"/>
  <c r="AY15" i="17"/>
  <c r="AW15" i="17"/>
  <c r="AU15" i="17"/>
  <c r="AS15" i="17"/>
  <c r="AQ15" i="17"/>
  <c r="AO15" i="17"/>
  <c r="AM15" i="17"/>
  <c r="AK15" i="17"/>
  <c r="AI15" i="17"/>
  <c r="AG15" i="17"/>
  <c r="AE15" i="17"/>
  <c r="AC15" i="17"/>
  <c r="AA15" i="17"/>
  <c r="Y15" i="17"/>
  <c r="W15" i="17"/>
  <c r="U15" i="17"/>
  <c r="S15" i="17"/>
  <c r="Q15" i="17"/>
  <c r="O15" i="17"/>
  <c r="M15" i="17"/>
  <c r="K15" i="17"/>
  <c r="I15" i="17"/>
  <c r="G15" i="17"/>
  <c r="E15" i="17"/>
  <c r="CE14" i="17"/>
  <c r="CC14" i="17"/>
  <c r="CA14" i="17"/>
  <c r="BY14" i="17"/>
  <c r="BW14" i="17"/>
  <c r="BU14" i="17"/>
  <c r="BS14" i="17"/>
  <c r="BQ14" i="17"/>
  <c r="BO14" i="17"/>
  <c r="BM14" i="17"/>
  <c r="BK14" i="17"/>
  <c r="BI14" i="17"/>
  <c r="BG14" i="17"/>
  <c r="BE14" i="17"/>
  <c r="BC14" i="17"/>
  <c r="BA14" i="17"/>
  <c r="AY14" i="17"/>
  <c r="AW14" i="17"/>
  <c r="AU14" i="17"/>
  <c r="AS14" i="17"/>
  <c r="AQ14" i="17"/>
  <c r="AO14" i="17"/>
  <c r="AM14" i="17"/>
  <c r="AK14" i="17"/>
  <c r="AI14" i="17"/>
  <c r="AG14" i="17"/>
  <c r="AE14" i="17"/>
  <c r="AC14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CE13" i="17"/>
  <c r="CC13" i="17"/>
  <c r="CA13" i="17"/>
  <c r="BY13" i="17"/>
  <c r="BW13" i="17"/>
  <c r="BU13" i="17"/>
  <c r="BS13" i="17"/>
  <c r="BQ13" i="17"/>
  <c r="BO13" i="17"/>
  <c r="BM13" i="17"/>
  <c r="BK13" i="17"/>
  <c r="BI13" i="17"/>
  <c r="BG13" i="17"/>
  <c r="BE13" i="17"/>
  <c r="BC13" i="17"/>
  <c r="BA13" i="17"/>
  <c r="AY13" i="17"/>
  <c r="AW13" i="17"/>
  <c r="AU13" i="17"/>
  <c r="AS13" i="17"/>
  <c r="AQ13" i="17"/>
  <c r="AO13" i="17"/>
  <c r="AM13" i="17"/>
  <c r="AK13" i="17"/>
  <c r="AI13" i="17"/>
  <c r="AG13" i="17"/>
  <c r="AE13" i="17"/>
  <c r="AC13" i="17"/>
  <c r="AA13" i="17"/>
  <c r="Y13" i="17"/>
  <c r="W13" i="17"/>
  <c r="U13" i="17"/>
  <c r="S13" i="17"/>
  <c r="Q13" i="17"/>
  <c r="O13" i="17"/>
  <c r="M13" i="17"/>
  <c r="K13" i="17"/>
  <c r="I13" i="17"/>
  <c r="G13" i="17"/>
  <c r="E13" i="17"/>
  <c r="CE12" i="17"/>
  <c r="CC12" i="17"/>
  <c r="CA12" i="17"/>
  <c r="BY12" i="17"/>
  <c r="BW12" i="17"/>
  <c r="BU12" i="17"/>
  <c r="BS12" i="17"/>
  <c r="BQ12" i="17"/>
  <c r="BO12" i="17"/>
  <c r="BM12" i="17"/>
  <c r="BK12" i="17"/>
  <c r="BI12" i="17"/>
  <c r="BG12" i="17"/>
  <c r="BE12" i="17"/>
  <c r="BC12" i="17"/>
  <c r="BA12" i="17"/>
  <c r="AY12" i="17"/>
  <c r="AW12" i="17"/>
  <c r="AU12" i="17"/>
  <c r="AS12" i="17"/>
  <c r="AQ12" i="17"/>
  <c r="AO12" i="17"/>
  <c r="AM12" i="17"/>
  <c r="AK12" i="17"/>
  <c r="AI12" i="17"/>
  <c r="AG12" i="17"/>
  <c r="AE12" i="17"/>
  <c r="AC12" i="17"/>
  <c r="AA12" i="17"/>
  <c r="Y12" i="17"/>
  <c r="W12" i="17"/>
  <c r="U12" i="17"/>
  <c r="S12" i="17"/>
  <c r="Q12" i="17"/>
  <c r="O12" i="17"/>
  <c r="M12" i="17"/>
  <c r="K12" i="17"/>
  <c r="I12" i="17"/>
  <c r="G12" i="17"/>
  <c r="E12" i="17"/>
  <c r="CE10" i="17"/>
  <c r="CC10" i="17"/>
  <c r="CA10" i="17"/>
  <c r="BY10" i="17"/>
  <c r="BW10" i="17"/>
  <c r="BU10" i="17"/>
  <c r="BS10" i="17"/>
  <c r="BQ10" i="17"/>
  <c r="BO10" i="17"/>
  <c r="BM10" i="17"/>
  <c r="BK10" i="17"/>
  <c r="BI10" i="17"/>
  <c r="BG10" i="17"/>
  <c r="BE10" i="17"/>
  <c r="BC10" i="17"/>
  <c r="BA10" i="17"/>
  <c r="AY10" i="17"/>
  <c r="AW10" i="17"/>
  <c r="AU10" i="17"/>
  <c r="AS10" i="17"/>
  <c r="AQ10" i="17"/>
  <c r="AO10" i="17"/>
  <c r="AM10" i="17"/>
  <c r="AK10" i="17"/>
  <c r="AI10" i="17"/>
  <c r="AG10" i="17"/>
  <c r="AE10" i="17"/>
  <c r="AC10" i="17"/>
  <c r="AA10" i="17"/>
  <c r="Y10" i="17"/>
  <c r="W10" i="17"/>
  <c r="U10" i="17"/>
  <c r="S10" i="17"/>
  <c r="Q10" i="17"/>
  <c r="O10" i="17"/>
  <c r="M10" i="17"/>
  <c r="K10" i="17"/>
  <c r="I10" i="17"/>
  <c r="G10" i="17"/>
  <c r="E10" i="17"/>
  <c r="C15" i="16"/>
  <c r="C14" i="16"/>
  <c r="B14" i="16"/>
  <c r="C12" i="16"/>
  <c r="D11" i="16"/>
  <c r="C11" i="16"/>
  <c r="D10" i="16"/>
  <c r="C10" i="16"/>
  <c r="D9" i="16"/>
  <c r="C9" i="16"/>
  <c r="D8" i="16"/>
  <c r="C8" i="16"/>
  <c r="D7" i="16"/>
  <c r="B7" i="16"/>
  <c r="E8" i="16" l="1"/>
  <c r="E9" i="16"/>
  <c r="E10" i="16"/>
  <c r="E11" i="16"/>
  <c r="D12" i="16"/>
  <c r="E12" i="16" s="1"/>
  <c r="W19" i="17"/>
  <c r="C20" i="16"/>
  <c r="E20" i="16" s="1"/>
  <c r="AK17" i="17"/>
  <c r="C21" i="16"/>
  <c r="E21" i="16" s="1"/>
  <c r="S18" i="17"/>
  <c r="C19" i="16"/>
  <c r="E19" i="16" s="1"/>
  <c r="AC19" i="17"/>
  <c r="C22" i="16"/>
  <c r="E22" i="16" s="1"/>
  <c r="E7" i="16"/>
  <c r="AK16" i="17"/>
  <c r="D17" i="17"/>
  <c r="W18" i="17"/>
  <c r="AC18" i="17"/>
  <c r="E13" i="16" l="1"/>
  <c r="D13" i="16"/>
  <c r="E17" i="17"/>
  <c r="C18" i="16"/>
  <c r="E18" i="16" s="1"/>
  <c r="E15" i="16"/>
  <c r="E14" i="16"/>
  <c r="E16" i="16" s="1"/>
  <c r="E23" i="16" s="1"/>
  <c r="E24" i="16" l="1"/>
  <c r="E25" i="16" s="1"/>
  <c r="E26" i="16" s="1"/>
  <c r="E27" i="16" s="1"/>
  <c r="E28" i="16" s="1"/>
  <c r="I28" i="15" l="1"/>
  <c r="I27" i="15"/>
  <c r="I26" i="15"/>
  <c r="C26" i="15"/>
  <c r="I25" i="15"/>
  <c r="C24" i="15"/>
  <c r="E24" i="15" s="1"/>
  <c r="C23" i="15"/>
  <c r="E23" i="15" s="1"/>
  <c r="C20" i="15"/>
  <c r="C19" i="15"/>
  <c r="B19" i="15"/>
  <c r="H17" i="15"/>
  <c r="H28" i="15" s="1"/>
  <c r="H29" i="15" s="1"/>
  <c r="D17" i="15"/>
  <c r="C17" i="15"/>
  <c r="D16" i="15"/>
  <c r="C16" i="15"/>
  <c r="E16" i="15" s="1"/>
  <c r="C15" i="15"/>
  <c r="E14" i="15"/>
  <c r="C13" i="15"/>
  <c r="C12" i="15"/>
  <c r="O11" i="15"/>
  <c r="D15" i="15" s="1"/>
  <c r="N11" i="15"/>
  <c r="L11" i="15"/>
  <c r="C11" i="15"/>
  <c r="O10" i="15"/>
  <c r="D13" i="15" s="1"/>
  <c r="N10" i="15"/>
  <c r="C10" i="15"/>
  <c r="N9" i="15"/>
  <c r="O9" i="15" s="1"/>
  <c r="D12" i="15" s="1"/>
  <c r="C9" i="15"/>
  <c r="O8" i="15"/>
  <c r="D11" i="15" s="1"/>
  <c r="N8" i="15"/>
  <c r="C8" i="15"/>
  <c r="N7" i="15"/>
  <c r="O7" i="15" s="1"/>
  <c r="D10" i="15" s="1"/>
  <c r="D7" i="15"/>
  <c r="B7" i="15"/>
  <c r="O6" i="15"/>
  <c r="D9" i="15" s="1"/>
  <c r="N6" i="15"/>
  <c r="O5" i="15"/>
  <c r="D8" i="15" s="1"/>
  <c r="N5" i="15"/>
  <c r="E17" i="15" l="1"/>
  <c r="D18" i="15"/>
  <c r="E8" i="15"/>
  <c r="E11" i="15"/>
  <c r="E12" i="15"/>
  <c r="E9" i="15"/>
  <c r="E10" i="15"/>
  <c r="E13" i="15"/>
  <c r="E15" i="15"/>
  <c r="E7" i="15"/>
  <c r="E18" i="15" s="1"/>
  <c r="E20" i="15" l="1"/>
  <c r="E19" i="15"/>
  <c r="E21" i="15" s="1"/>
  <c r="E25" i="15" s="1"/>
  <c r="E26" i="15" l="1"/>
  <c r="E27" i="15" l="1"/>
  <c r="E28" i="15" s="1"/>
  <c r="E30" i="15" l="1"/>
  <c r="E29" i="15"/>
  <c r="D5" i="8" l="1"/>
  <c r="C23" i="12" l="1"/>
  <c r="C30" i="8"/>
  <c r="C30" i="7"/>
  <c r="I8" i="7" l="1"/>
  <c r="D7" i="8" l="1"/>
  <c r="D5" i="12" s="1"/>
  <c r="J19" i="7"/>
  <c r="I19" i="7"/>
  <c r="C7" i="3" l="1"/>
  <c r="C19" i="12" l="1"/>
  <c r="N27" i="13"/>
  <c r="P27" i="13"/>
  <c r="T27" i="13"/>
  <c r="V27" i="13"/>
  <c r="X27" i="13"/>
  <c r="Z27" i="13"/>
  <c r="AJ27" i="13"/>
  <c r="AJ26" i="13"/>
  <c r="Z26" i="13"/>
  <c r="X26" i="13"/>
  <c r="Y26" i="13" s="1"/>
  <c r="V26" i="13"/>
  <c r="T26" i="13"/>
  <c r="P26" i="13"/>
  <c r="N26" i="13"/>
  <c r="D26" i="13"/>
  <c r="C27" i="13"/>
  <c r="D27" i="13"/>
  <c r="D25" i="13"/>
  <c r="E25" i="13" s="1"/>
  <c r="F16" i="12"/>
  <c r="AQ300" i="13"/>
  <c r="AO300" i="13"/>
  <c r="AM300" i="13"/>
  <c r="AK300" i="13"/>
  <c r="AI300" i="13"/>
  <c r="AG300" i="13"/>
  <c r="AE300" i="13"/>
  <c r="AC300" i="13"/>
  <c r="AA300" i="13"/>
  <c r="Y300" i="13"/>
  <c r="W300" i="13"/>
  <c r="U300" i="13"/>
  <c r="S300" i="13"/>
  <c r="Q300" i="13"/>
  <c r="O300" i="13"/>
  <c r="M300" i="13"/>
  <c r="K300" i="13"/>
  <c r="I300" i="13"/>
  <c r="G300" i="13"/>
  <c r="E300" i="13"/>
  <c r="AQ299" i="13"/>
  <c r="AO299" i="13"/>
  <c r="AM299" i="13"/>
  <c r="AK299" i="13"/>
  <c r="AI299" i="13"/>
  <c r="AG299" i="13"/>
  <c r="AE299" i="13"/>
  <c r="AC299" i="13"/>
  <c r="AA299" i="13"/>
  <c r="Y299" i="13"/>
  <c r="W299" i="13"/>
  <c r="U299" i="13"/>
  <c r="S299" i="13"/>
  <c r="Q299" i="13"/>
  <c r="O299" i="13"/>
  <c r="M299" i="13"/>
  <c r="K299" i="13"/>
  <c r="I299" i="13"/>
  <c r="G299" i="13"/>
  <c r="E299" i="13"/>
  <c r="AQ298" i="13"/>
  <c r="AO298" i="13"/>
  <c r="AM298" i="13"/>
  <c r="AK298" i="13"/>
  <c r="AI298" i="13"/>
  <c r="AG298" i="13"/>
  <c r="AE298" i="13"/>
  <c r="AC298" i="13"/>
  <c r="AA298" i="13"/>
  <c r="Y298" i="13"/>
  <c r="W298" i="13"/>
  <c r="U298" i="13"/>
  <c r="S298" i="13"/>
  <c r="Q298" i="13"/>
  <c r="O298" i="13"/>
  <c r="M298" i="13"/>
  <c r="K298" i="13"/>
  <c r="I298" i="13"/>
  <c r="G298" i="13"/>
  <c r="E298" i="13"/>
  <c r="AQ297" i="13"/>
  <c r="AO297" i="13"/>
  <c r="AM297" i="13"/>
  <c r="AK297" i="13"/>
  <c r="AI297" i="13"/>
  <c r="AG297" i="13"/>
  <c r="AE297" i="13"/>
  <c r="AC297" i="13"/>
  <c r="AA297" i="13"/>
  <c r="Y297" i="13"/>
  <c r="W297" i="13"/>
  <c r="U297" i="13"/>
  <c r="S297" i="13"/>
  <c r="Q297" i="13"/>
  <c r="O297" i="13"/>
  <c r="M297" i="13"/>
  <c r="K297" i="13"/>
  <c r="I297" i="13"/>
  <c r="G297" i="13"/>
  <c r="E297" i="13"/>
  <c r="AQ296" i="13"/>
  <c r="AO296" i="13"/>
  <c r="AM296" i="13"/>
  <c r="AK296" i="13"/>
  <c r="AI296" i="13"/>
  <c r="AG296" i="13"/>
  <c r="AE296" i="13"/>
  <c r="AC296" i="13"/>
  <c r="AA296" i="13"/>
  <c r="Y296" i="13"/>
  <c r="W296" i="13"/>
  <c r="U296" i="13"/>
  <c r="S296" i="13"/>
  <c r="Q296" i="13"/>
  <c r="O296" i="13"/>
  <c r="M296" i="13"/>
  <c r="K296" i="13"/>
  <c r="I296" i="13"/>
  <c r="G296" i="13"/>
  <c r="E296" i="13"/>
  <c r="AQ295" i="13"/>
  <c r="AO295" i="13"/>
  <c r="AM295" i="13"/>
  <c r="AK295" i="13"/>
  <c r="AI295" i="13"/>
  <c r="AG295" i="13"/>
  <c r="AE295" i="13"/>
  <c r="AC295" i="13"/>
  <c r="AA295" i="13"/>
  <c r="Y295" i="13"/>
  <c r="W295" i="13"/>
  <c r="U295" i="13"/>
  <c r="S295" i="13"/>
  <c r="Q295" i="13"/>
  <c r="O295" i="13"/>
  <c r="M295" i="13"/>
  <c r="K295" i="13"/>
  <c r="I295" i="13"/>
  <c r="G295" i="13"/>
  <c r="E295" i="13"/>
  <c r="AQ294" i="13"/>
  <c r="AO294" i="13"/>
  <c r="AM294" i="13"/>
  <c r="AK294" i="13"/>
  <c r="AI294" i="13"/>
  <c r="AG294" i="13"/>
  <c r="AE294" i="13"/>
  <c r="AC294" i="13"/>
  <c r="AA294" i="13"/>
  <c r="Y294" i="13"/>
  <c r="W294" i="13"/>
  <c r="U294" i="13"/>
  <c r="S294" i="13"/>
  <c r="Q294" i="13"/>
  <c r="O294" i="13"/>
  <c r="M294" i="13"/>
  <c r="K294" i="13"/>
  <c r="I294" i="13"/>
  <c r="G294" i="13"/>
  <c r="E294" i="13"/>
  <c r="AQ293" i="13"/>
  <c r="AO293" i="13"/>
  <c r="AM293" i="13"/>
  <c r="AK293" i="13"/>
  <c r="AI293" i="13"/>
  <c r="AG293" i="13"/>
  <c r="AE293" i="13"/>
  <c r="AC293" i="13"/>
  <c r="AA293" i="13"/>
  <c r="Y293" i="13"/>
  <c r="W293" i="13"/>
  <c r="U293" i="13"/>
  <c r="S293" i="13"/>
  <c r="Q293" i="13"/>
  <c r="O293" i="13"/>
  <c r="M293" i="13"/>
  <c r="K293" i="13"/>
  <c r="I293" i="13"/>
  <c r="G293" i="13"/>
  <c r="E293" i="13"/>
  <c r="AQ292" i="13"/>
  <c r="AO292" i="13"/>
  <c r="AM292" i="13"/>
  <c r="AK292" i="13"/>
  <c r="AI292" i="13"/>
  <c r="AG292" i="13"/>
  <c r="AE292" i="13"/>
  <c r="AC292" i="13"/>
  <c r="AA292" i="13"/>
  <c r="Y292" i="13"/>
  <c r="W292" i="13"/>
  <c r="U292" i="13"/>
  <c r="S292" i="13"/>
  <c r="Q292" i="13"/>
  <c r="O292" i="13"/>
  <c r="M292" i="13"/>
  <c r="K292" i="13"/>
  <c r="I292" i="13"/>
  <c r="G292" i="13"/>
  <c r="E292" i="13"/>
  <c r="AQ291" i="13"/>
  <c r="AO291" i="13"/>
  <c r="AM291" i="13"/>
  <c r="AK291" i="13"/>
  <c r="AI291" i="13"/>
  <c r="AG291" i="13"/>
  <c r="AE291" i="13"/>
  <c r="AC291" i="13"/>
  <c r="AA291" i="13"/>
  <c r="Y291" i="13"/>
  <c r="W291" i="13"/>
  <c r="U291" i="13"/>
  <c r="S291" i="13"/>
  <c r="Q291" i="13"/>
  <c r="O291" i="13"/>
  <c r="M291" i="13"/>
  <c r="K291" i="13"/>
  <c r="I291" i="13"/>
  <c r="G291" i="13"/>
  <c r="E291" i="13"/>
  <c r="AQ290" i="13"/>
  <c r="AO290" i="13"/>
  <c r="AM290" i="13"/>
  <c r="AK290" i="13"/>
  <c r="AI290" i="13"/>
  <c r="AG290" i="13"/>
  <c r="AE290" i="13"/>
  <c r="AC290" i="13"/>
  <c r="AA290" i="13"/>
  <c r="Y290" i="13"/>
  <c r="W290" i="13"/>
  <c r="U290" i="13"/>
  <c r="S290" i="13"/>
  <c r="Q290" i="13"/>
  <c r="O290" i="13"/>
  <c r="M290" i="13"/>
  <c r="K290" i="13"/>
  <c r="I290" i="13"/>
  <c r="G290" i="13"/>
  <c r="E290" i="13"/>
  <c r="AQ289" i="13"/>
  <c r="AO289" i="13"/>
  <c r="AM289" i="13"/>
  <c r="AK289" i="13"/>
  <c r="AI289" i="13"/>
  <c r="AG289" i="13"/>
  <c r="AE289" i="13"/>
  <c r="AC289" i="13"/>
  <c r="AA289" i="13"/>
  <c r="Y289" i="13"/>
  <c r="W289" i="13"/>
  <c r="U289" i="13"/>
  <c r="S289" i="13"/>
  <c r="Q289" i="13"/>
  <c r="O289" i="13"/>
  <c r="M289" i="13"/>
  <c r="K289" i="13"/>
  <c r="I289" i="13"/>
  <c r="G289" i="13"/>
  <c r="E289" i="13"/>
  <c r="AQ288" i="13"/>
  <c r="AO288" i="13"/>
  <c r="AM288" i="13"/>
  <c r="AK288" i="13"/>
  <c r="AI288" i="13"/>
  <c r="AG288" i="13"/>
  <c r="AE288" i="13"/>
  <c r="AC288" i="13"/>
  <c r="AA288" i="13"/>
  <c r="Y288" i="13"/>
  <c r="W288" i="13"/>
  <c r="U288" i="13"/>
  <c r="S288" i="13"/>
  <c r="Q288" i="13"/>
  <c r="O288" i="13"/>
  <c r="M288" i="13"/>
  <c r="K288" i="13"/>
  <c r="I288" i="13"/>
  <c r="G288" i="13"/>
  <c r="E288" i="13"/>
  <c r="AQ287" i="13"/>
  <c r="AO287" i="13"/>
  <c r="AM287" i="13"/>
  <c r="AK287" i="13"/>
  <c r="AI287" i="13"/>
  <c r="AG287" i="13"/>
  <c r="AE287" i="13"/>
  <c r="AC287" i="13"/>
  <c r="AA287" i="13"/>
  <c r="Y287" i="13"/>
  <c r="W287" i="13"/>
  <c r="U287" i="13"/>
  <c r="S287" i="13"/>
  <c r="Q287" i="13"/>
  <c r="O287" i="13"/>
  <c r="M287" i="13"/>
  <c r="K287" i="13"/>
  <c r="I287" i="13"/>
  <c r="G287" i="13"/>
  <c r="E287" i="13"/>
  <c r="AQ286" i="13"/>
  <c r="AO286" i="13"/>
  <c r="AM286" i="13"/>
  <c r="AK286" i="13"/>
  <c r="AI286" i="13"/>
  <c r="AG286" i="13"/>
  <c r="AE286" i="13"/>
  <c r="AC286" i="13"/>
  <c r="AA286" i="13"/>
  <c r="Y286" i="13"/>
  <c r="W286" i="13"/>
  <c r="U286" i="13"/>
  <c r="S286" i="13"/>
  <c r="Q286" i="13"/>
  <c r="O286" i="13"/>
  <c r="M286" i="13"/>
  <c r="K286" i="13"/>
  <c r="I286" i="13"/>
  <c r="G286" i="13"/>
  <c r="E286" i="13"/>
  <c r="AQ285" i="13"/>
  <c r="AO285" i="13"/>
  <c r="AM285" i="13"/>
  <c r="AK285" i="13"/>
  <c r="AI285" i="13"/>
  <c r="AG285" i="13"/>
  <c r="AE285" i="13"/>
  <c r="AC285" i="13"/>
  <c r="AA285" i="13"/>
  <c r="Y285" i="13"/>
  <c r="W285" i="13"/>
  <c r="U285" i="13"/>
  <c r="S285" i="13"/>
  <c r="Q285" i="13"/>
  <c r="O285" i="13"/>
  <c r="M285" i="13"/>
  <c r="K285" i="13"/>
  <c r="I285" i="13"/>
  <c r="G285" i="13"/>
  <c r="E285" i="13"/>
  <c r="AQ284" i="13"/>
  <c r="AO284" i="13"/>
  <c r="AM284" i="13"/>
  <c r="AK284" i="13"/>
  <c r="AI284" i="13"/>
  <c r="AG284" i="13"/>
  <c r="AE284" i="13"/>
  <c r="AC284" i="13"/>
  <c r="AA284" i="13"/>
  <c r="Y284" i="13"/>
  <c r="W284" i="13"/>
  <c r="U284" i="13"/>
  <c r="S284" i="13"/>
  <c r="Q284" i="13"/>
  <c r="O284" i="13"/>
  <c r="M284" i="13"/>
  <c r="K284" i="13"/>
  <c r="I284" i="13"/>
  <c r="G284" i="13"/>
  <c r="E284" i="13"/>
  <c r="AQ283" i="13"/>
  <c r="AO283" i="13"/>
  <c r="AM283" i="13"/>
  <c r="AK283" i="13"/>
  <c r="AI283" i="13"/>
  <c r="AG283" i="13"/>
  <c r="AE283" i="13"/>
  <c r="AC283" i="13"/>
  <c r="AA283" i="13"/>
  <c r="Y283" i="13"/>
  <c r="W283" i="13"/>
  <c r="U283" i="13"/>
  <c r="S283" i="13"/>
  <c r="Q283" i="13"/>
  <c r="O283" i="13"/>
  <c r="M283" i="13"/>
  <c r="K283" i="13"/>
  <c r="I283" i="13"/>
  <c r="G283" i="13"/>
  <c r="E283" i="13"/>
  <c r="AQ282" i="13"/>
  <c r="AO282" i="13"/>
  <c r="AM282" i="13"/>
  <c r="AK282" i="13"/>
  <c r="AI282" i="13"/>
  <c r="AG282" i="13"/>
  <c r="AE282" i="13"/>
  <c r="AC282" i="13"/>
  <c r="AA282" i="13"/>
  <c r="Y282" i="13"/>
  <c r="W282" i="13"/>
  <c r="U282" i="13"/>
  <c r="S282" i="13"/>
  <c r="Q282" i="13"/>
  <c r="O282" i="13"/>
  <c r="M282" i="13"/>
  <c r="K282" i="13"/>
  <c r="I282" i="13"/>
  <c r="G282" i="13"/>
  <c r="E282" i="13"/>
  <c r="AQ281" i="13"/>
  <c r="AO281" i="13"/>
  <c r="AM281" i="13"/>
  <c r="AK281" i="13"/>
  <c r="AI281" i="13"/>
  <c r="AG281" i="13"/>
  <c r="AE281" i="13"/>
  <c r="AC281" i="13"/>
  <c r="AA281" i="13"/>
  <c r="Y281" i="13"/>
  <c r="W281" i="13"/>
  <c r="U281" i="13"/>
  <c r="S281" i="13"/>
  <c r="Q281" i="13"/>
  <c r="O281" i="13"/>
  <c r="M281" i="13"/>
  <c r="K281" i="13"/>
  <c r="I281" i="13"/>
  <c r="G281" i="13"/>
  <c r="E281" i="13"/>
  <c r="AQ280" i="13"/>
  <c r="AO280" i="13"/>
  <c r="AM280" i="13"/>
  <c r="AK280" i="13"/>
  <c r="AI280" i="13"/>
  <c r="AG280" i="13"/>
  <c r="AE280" i="13"/>
  <c r="AC280" i="13"/>
  <c r="AA280" i="13"/>
  <c r="Y280" i="13"/>
  <c r="W280" i="13"/>
  <c r="U280" i="13"/>
  <c r="S280" i="13"/>
  <c r="Q280" i="13"/>
  <c r="O280" i="13"/>
  <c r="M280" i="13"/>
  <c r="K280" i="13"/>
  <c r="I280" i="13"/>
  <c r="G280" i="13"/>
  <c r="E280" i="13"/>
  <c r="AQ279" i="13"/>
  <c r="AO279" i="13"/>
  <c r="AM279" i="13"/>
  <c r="AK279" i="13"/>
  <c r="AI279" i="13"/>
  <c r="AG279" i="13"/>
  <c r="AE279" i="13"/>
  <c r="AC279" i="13"/>
  <c r="AA279" i="13"/>
  <c r="Y279" i="13"/>
  <c r="W279" i="13"/>
  <c r="U279" i="13"/>
  <c r="S279" i="13"/>
  <c r="Q279" i="13"/>
  <c r="O279" i="13"/>
  <c r="M279" i="13"/>
  <c r="K279" i="13"/>
  <c r="I279" i="13"/>
  <c r="G279" i="13"/>
  <c r="E279" i="13"/>
  <c r="AQ278" i="13"/>
  <c r="AO278" i="13"/>
  <c r="AM278" i="13"/>
  <c r="AK278" i="13"/>
  <c r="AI278" i="13"/>
  <c r="AG278" i="13"/>
  <c r="AE278" i="13"/>
  <c r="AC278" i="13"/>
  <c r="AA278" i="13"/>
  <c r="Y278" i="13"/>
  <c r="W278" i="13"/>
  <c r="U278" i="13"/>
  <c r="S278" i="13"/>
  <c r="Q278" i="13"/>
  <c r="O278" i="13"/>
  <c r="M278" i="13"/>
  <c r="K278" i="13"/>
  <c r="I278" i="13"/>
  <c r="G278" i="13"/>
  <c r="E278" i="13"/>
  <c r="AQ277" i="13"/>
  <c r="AO277" i="13"/>
  <c r="AM277" i="13"/>
  <c r="AK277" i="13"/>
  <c r="AI277" i="13"/>
  <c r="AG277" i="13"/>
  <c r="AE277" i="13"/>
  <c r="AC277" i="13"/>
  <c r="AA277" i="13"/>
  <c r="Y277" i="13"/>
  <c r="W277" i="13"/>
  <c r="U277" i="13"/>
  <c r="S277" i="13"/>
  <c r="Q277" i="13"/>
  <c r="O277" i="13"/>
  <c r="M277" i="13"/>
  <c r="K277" i="13"/>
  <c r="I277" i="13"/>
  <c r="G277" i="13"/>
  <c r="E277" i="13"/>
  <c r="AQ276" i="13"/>
  <c r="AO276" i="13"/>
  <c r="AM276" i="13"/>
  <c r="AK276" i="13"/>
  <c r="AI276" i="13"/>
  <c r="AG276" i="13"/>
  <c r="AE276" i="13"/>
  <c r="AC276" i="13"/>
  <c r="AA276" i="13"/>
  <c r="Y276" i="13"/>
  <c r="W276" i="13"/>
  <c r="U276" i="13"/>
  <c r="S276" i="13"/>
  <c r="Q276" i="13"/>
  <c r="O276" i="13"/>
  <c r="M276" i="13"/>
  <c r="K276" i="13"/>
  <c r="I276" i="13"/>
  <c r="G276" i="13"/>
  <c r="E276" i="13"/>
  <c r="AQ275" i="13"/>
  <c r="AO275" i="13"/>
  <c r="AM275" i="13"/>
  <c r="AK275" i="13"/>
  <c r="AI275" i="13"/>
  <c r="AG275" i="13"/>
  <c r="AE275" i="13"/>
  <c r="AC275" i="13"/>
  <c r="AA275" i="13"/>
  <c r="Y275" i="13"/>
  <c r="W275" i="13"/>
  <c r="U275" i="13"/>
  <c r="S275" i="13"/>
  <c r="Q275" i="13"/>
  <c r="O275" i="13"/>
  <c r="M275" i="13"/>
  <c r="K275" i="13"/>
  <c r="I275" i="13"/>
  <c r="G275" i="13"/>
  <c r="E275" i="13"/>
  <c r="AQ274" i="13"/>
  <c r="AO274" i="13"/>
  <c r="AM274" i="13"/>
  <c r="AK274" i="13"/>
  <c r="AI274" i="13"/>
  <c r="AG274" i="13"/>
  <c r="AE274" i="13"/>
  <c r="AC274" i="13"/>
  <c r="AA274" i="13"/>
  <c r="Y274" i="13"/>
  <c r="W274" i="13"/>
  <c r="U274" i="13"/>
  <c r="S274" i="13"/>
  <c r="Q274" i="13"/>
  <c r="O274" i="13"/>
  <c r="M274" i="13"/>
  <c r="K274" i="13"/>
  <c r="I274" i="13"/>
  <c r="G274" i="13"/>
  <c r="E274" i="13"/>
  <c r="AQ273" i="13"/>
  <c r="AO273" i="13"/>
  <c r="AM273" i="13"/>
  <c r="AK273" i="13"/>
  <c r="AI273" i="13"/>
  <c r="AG273" i="13"/>
  <c r="AE273" i="13"/>
  <c r="AC273" i="13"/>
  <c r="AA273" i="13"/>
  <c r="Y273" i="13"/>
  <c r="W273" i="13"/>
  <c r="U273" i="13"/>
  <c r="S273" i="13"/>
  <c r="Q273" i="13"/>
  <c r="O273" i="13"/>
  <c r="M273" i="13"/>
  <c r="K273" i="13"/>
  <c r="I273" i="13"/>
  <c r="G273" i="13"/>
  <c r="E273" i="13"/>
  <c r="AQ272" i="13"/>
  <c r="AO272" i="13"/>
  <c r="AM272" i="13"/>
  <c r="AK272" i="13"/>
  <c r="AI272" i="13"/>
  <c r="AG272" i="13"/>
  <c r="AE272" i="13"/>
  <c r="AC272" i="13"/>
  <c r="AA272" i="13"/>
  <c r="Y272" i="13"/>
  <c r="W272" i="13"/>
  <c r="U272" i="13"/>
  <c r="S272" i="13"/>
  <c r="Q272" i="13"/>
  <c r="O272" i="13"/>
  <c r="M272" i="13"/>
  <c r="K272" i="13"/>
  <c r="I272" i="13"/>
  <c r="G272" i="13"/>
  <c r="E272" i="13"/>
  <c r="AQ271" i="13"/>
  <c r="AO271" i="13"/>
  <c r="AM271" i="13"/>
  <c r="AK271" i="13"/>
  <c r="AI271" i="13"/>
  <c r="AG271" i="13"/>
  <c r="AE271" i="13"/>
  <c r="AC271" i="13"/>
  <c r="AA271" i="13"/>
  <c r="Y271" i="13"/>
  <c r="W271" i="13"/>
  <c r="U271" i="13"/>
  <c r="S271" i="13"/>
  <c r="Q271" i="13"/>
  <c r="O271" i="13"/>
  <c r="M271" i="13"/>
  <c r="K271" i="13"/>
  <c r="I271" i="13"/>
  <c r="G271" i="13"/>
  <c r="E271" i="13"/>
  <c r="AQ270" i="13"/>
  <c r="AO270" i="13"/>
  <c r="AM270" i="13"/>
  <c r="AK270" i="13"/>
  <c r="AI270" i="13"/>
  <c r="AG270" i="13"/>
  <c r="AE270" i="13"/>
  <c r="AC270" i="13"/>
  <c r="AA270" i="13"/>
  <c r="Y270" i="13"/>
  <c r="W270" i="13"/>
  <c r="U270" i="13"/>
  <c r="S270" i="13"/>
  <c r="Q270" i="13"/>
  <c r="O270" i="13"/>
  <c r="M270" i="13"/>
  <c r="K270" i="13"/>
  <c r="I270" i="13"/>
  <c r="G270" i="13"/>
  <c r="E270" i="13"/>
  <c r="AQ269" i="13"/>
  <c r="AO269" i="13"/>
  <c r="AM269" i="13"/>
  <c r="AK269" i="13"/>
  <c r="AI269" i="13"/>
  <c r="AG269" i="13"/>
  <c r="AE269" i="13"/>
  <c r="AC269" i="13"/>
  <c r="AA269" i="13"/>
  <c r="Y269" i="13"/>
  <c r="W269" i="13"/>
  <c r="U269" i="13"/>
  <c r="S269" i="13"/>
  <c r="Q269" i="13"/>
  <c r="O269" i="13"/>
  <c r="M269" i="13"/>
  <c r="K269" i="13"/>
  <c r="I269" i="13"/>
  <c r="G269" i="13"/>
  <c r="E269" i="13"/>
  <c r="AQ268" i="13"/>
  <c r="AO268" i="13"/>
  <c r="AM268" i="13"/>
  <c r="AK268" i="13"/>
  <c r="AI268" i="13"/>
  <c r="AG268" i="13"/>
  <c r="AE268" i="13"/>
  <c r="AC268" i="13"/>
  <c r="AA268" i="13"/>
  <c r="Y268" i="13"/>
  <c r="W268" i="13"/>
  <c r="U268" i="13"/>
  <c r="S268" i="13"/>
  <c r="Q268" i="13"/>
  <c r="O268" i="13"/>
  <c r="M268" i="13"/>
  <c r="K268" i="13"/>
  <c r="I268" i="13"/>
  <c r="G268" i="13"/>
  <c r="E268" i="13"/>
  <c r="AQ267" i="13"/>
  <c r="AO267" i="13"/>
  <c r="AM267" i="13"/>
  <c r="AK267" i="13"/>
  <c r="AI267" i="13"/>
  <c r="AG267" i="13"/>
  <c r="AE267" i="13"/>
  <c r="AC267" i="13"/>
  <c r="AA267" i="13"/>
  <c r="Y267" i="13"/>
  <c r="W267" i="13"/>
  <c r="U267" i="13"/>
  <c r="S267" i="13"/>
  <c r="Q267" i="13"/>
  <c r="O267" i="13"/>
  <c r="M267" i="13"/>
  <c r="K267" i="13"/>
  <c r="I267" i="13"/>
  <c r="G267" i="13"/>
  <c r="E267" i="13"/>
  <c r="AQ266" i="13"/>
  <c r="AO266" i="13"/>
  <c r="AM266" i="13"/>
  <c r="AK266" i="13"/>
  <c r="AI266" i="13"/>
  <c r="AG266" i="13"/>
  <c r="AE266" i="13"/>
  <c r="AC266" i="13"/>
  <c r="AA266" i="13"/>
  <c r="Y266" i="13"/>
  <c r="W266" i="13"/>
  <c r="U266" i="13"/>
  <c r="S266" i="13"/>
  <c r="Q266" i="13"/>
  <c r="O266" i="13"/>
  <c r="M266" i="13"/>
  <c r="K266" i="13"/>
  <c r="I266" i="13"/>
  <c r="G266" i="13"/>
  <c r="E266" i="13"/>
  <c r="AQ265" i="13"/>
  <c r="AO265" i="13"/>
  <c r="AM265" i="13"/>
  <c r="AK265" i="13"/>
  <c r="AI265" i="13"/>
  <c r="AG265" i="13"/>
  <c r="AE265" i="13"/>
  <c r="AC265" i="13"/>
  <c r="AA265" i="13"/>
  <c r="Y265" i="13"/>
  <c r="W265" i="13"/>
  <c r="U265" i="13"/>
  <c r="S265" i="13"/>
  <c r="Q265" i="13"/>
  <c r="O265" i="13"/>
  <c r="M265" i="13"/>
  <c r="K265" i="13"/>
  <c r="I265" i="13"/>
  <c r="G265" i="13"/>
  <c r="E265" i="13"/>
  <c r="AQ264" i="13"/>
  <c r="AO264" i="13"/>
  <c r="AM264" i="13"/>
  <c r="AK264" i="13"/>
  <c r="AI264" i="13"/>
  <c r="AG264" i="13"/>
  <c r="AE264" i="13"/>
  <c r="AC264" i="13"/>
  <c r="AA264" i="13"/>
  <c r="Y264" i="13"/>
  <c r="W264" i="13"/>
  <c r="U264" i="13"/>
  <c r="S264" i="13"/>
  <c r="Q264" i="13"/>
  <c r="O264" i="13"/>
  <c r="M264" i="13"/>
  <c r="K264" i="13"/>
  <c r="I264" i="13"/>
  <c r="G264" i="13"/>
  <c r="E264" i="13"/>
  <c r="AQ263" i="13"/>
  <c r="AO263" i="13"/>
  <c r="AM263" i="13"/>
  <c r="AK263" i="13"/>
  <c r="AI263" i="13"/>
  <c r="AG263" i="13"/>
  <c r="AE263" i="13"/>
  <c r="AC263" i="13"/>
  <c r="AA263" i="13"/>
  <c r="Y263" i="13"/>
  <c r="W263" i="13"/>
  <c r="U263" i="13"/>
  <c r="S263" i="13"/>
  <c r="Q263" i="13"/>
  <c r="O263" i="13"/>
  <c r="M263" i="13"/>
  <c r="K263" i="13"/>
  <c r="I263" i="13"/>
  <c r="G263" i="13"/>
  <c r="E263" i="13"/>
  <c r="AQ262" i="13"/>
  <c r="AO262" i="13"/>
  <c r="AM262" i="13"/>
  <c r="AK262" i="13"/>
  <c r="AI262" i="13"/>
  <c r="AG262" i="13"/>
  <c r="AE262" i="13"/>
  <c r="AC262" i="13"/>
  <c r="AA262" i="13"/>
  <c r="Y262" i="13"/>
  <c r="W262" i="13"/>
  <c r="U262" i="13"/>
  <c r="S262" i="13"/>
  <c r="Q262" i="13"/>
  <c r="O262" i="13"/>
  <c r="M262" i="13"/>
  <c r="K262" i="13"/>
  <c r="I262" i="13"/>
  <c r="G262" i="13"/>
  <c r="E262" i="13"/>
  <c r="AQ261" i="13"/>
  <c r="AO261" i="13"/>
  <c r="AM261" i="13"/>
  <c r="AK261" i="13"/>
  <c r="AI261" i="13"/>
  <c r="AG261" i="13"/>
  <c r="AE261" i="13"/>
  <c r="AC261" i="13"/>
  <c r="AA261" i="13"/>
  <c r="Y261" i="13"/>
  <c r="W261" i="13"/>
  <c r="U261" i="13"/>
  <c r="S261" i="13"/>
  <c r="Q261" i="13"/>
  <c r="O261" i="13"/>
  <c r="M261" i="13"/>
  <c r="K261" i="13"/>
  <c r="I261" i="13"/>
  <c r="G261" i="13"/>
  <c r="E261" i="13"/>
  <c r="AQ260" i="13"/>
  <c r="AO260" i="13"/>
  <c r="AM260" i="13"/>
  <c r="AK260" i="13"/>
  <c r="AI260" i="13"/>
  <c r="AG260" i="13"/>
  <c r="AE260" i="13"/>
  <c r="AC260" i="13"/>
  <c r="AA260" i="13"/>
  <c r="Y260" i="13"/>
  <c r="W260" i="13"/>
  <c r="U260" i="13"/>
  <c r="S260" i="13"/>
  <c r="Q260" i="13"/>
  <c r="O260" i="13"/>
  <c r="M260" i="13"/>
  <c r="K260" i="13"/>
  <c r="I260" i="13"/>
  <c r="G260" i="13"/>
  <c r="E260" i="13"/>
  <c r="AQ259" i="13"/>
  <c r="AO259" i="13"/>
  <c r="AM259" i="13"/>
  <c r="AK259" i="13"/>
  <c r="AI259" i="13"/>
  <c r="AG259" i="13"/>
  <c r="AE259" i="13"/>
  <c r="AC259" i="13"/>
  <c r="AA259" i="13"/>
  <c r="Y259" i="13"/>
  <c r="W259" i="13"/>
  <c r="U259" i="13"/>
  <c r="S259" i="13"/>
  <c r="Q259" i="13"/>
  <c r="O259" i="13"/>
  <c r="M259" i="13"/>
  <c r="K259" i="13"/>
  <c r="I259" i="13"/>
  <c r="G259" i="13"/>
  <c r="E259" i="13"/>
  <c r="AQ258" i="13"/>
  <c r="AO258" i="13"/>
  <c r="AM258" i="13"/>
  <c r="AK258" i="13"/>
  <c r="AI258" i="13"/>
  <c r="AG258" i="13"/>
  <c r="AE258" i="13"/>
  <c r="AC258" i="13"/>
  <c r="AA258" i="13"/>
  <c r="Y258" i="13"/>
  <c r="W258" i="13"/>
  <c r="U258" i="13"/>
  <c r="S258" i="13"/>
  <c r="Q258" i="13"/>
  <c r="O258" i="13"/>
  <c r="M258" i="13"/>
  <c r="K258" i="13"/>
  <c r="I258" i="13"/>
  <c r="G258" i="13"/>
  <c r="E258" i="13"/>
  <c r="AQ257" i="13"/>
  <c r="AO257" i="13"/>
  <c r="AM257" i="13"/>
  <c r="AK257" i="13"/>
  <c r="AI257" i="13"/>
  <c r="AG257" i="13"/>
  <c r="AE257" i="13"/>
  <c r="AC257" i="13"/>
  <c r="AA257" i="13"/>
  <c r="Y257" i="13"/>
  <c r="W257" i="13"/>
  <c r="U257" i="13"/>
  <c r="S257" i="13"/>
  <c r="Q257" i="13"/>
  <c r="O257" i="13"/>
  <c r="M257" i="13"/>
  <c r="K257" i="13"/>
  <c r="I257" i="13"/>
  <c r="G257" i="13"/>
  <c r="E257" i="13"/>
  <c r="AQ256" i="13"/>
  <c r="AO256" i="13"/>
  <c r="AM256" i="13"/>
  <c r="AK256" i="13"/>
  <c r="AI256" i="13"/>
  <c r="AG256" i="13"/>
  <c r="AE256" i="13"/>
  <c r="AC256" i="13"/>
  <c r="AA256" i="13"/>
  <c r="Y256" i="13"/>
  <c r="W256" i="13"/>
  <c r="U256" i="13"/>
  <c r="S256" i="13"/>
  <c r="Q256" i="13"/>
  <c r="O256" i="13"/>
  <c r="M256" i="13"/>
  <c r="K256" i="13"/>
  <c r="I256" i="13"/>
  <c r="G256" i="13"/>
  <c r="E256" i="13"/>
  <c r="AQ255" i="13"/>
  <c r="AO255" i="13"/>
  <c r="AM255" i="13"/>
  <c r="AK255" i="13"/>
  <c r="AI255" i="13"/>
  <c r="AG255" i="13"/>
  <c r="AE255" i="13"/>
  <c r="AC255" i="13"/>
  <c r="AA255" i="13"/>
  <c r="Y255" i="13"/>
  <c r="W255" i="13"/>
  <c r="U255" i="13"/>
  <c r="S255" i="13"/>
  <c r="Q255" i="13"/>
  <c r="O255" i="13"/>
  <c r="M255" i="13"/>
  <c r="K255" i="13"/>
  <c r="I255" i="13"/>
  <c r="G255" i="13"/>
  <c r="E255" i="13"/>
  <c r="AQ254" i="13"/>
  <c r="AO254" i="13"/>
  <c r="AM254" i="13"/>
  <c r="AK254" i="13"/>
  <c r="AI254" i="13"/>
  <c r="AG254" i="13"/>
  <c r="AE254" i="13"/>
  <c r="AC254" i="13"/>
  <c r="AA254" i="13"/>
  <c r="Y254" i="13"/>
  <c r="W254" i="13"/>
  <c r="U254" i="13"/>
  <c r="S254" i="13"/>
  <c r="Q254" i="13"/>
  <c r="O254" i="13"/>
  <c r="M254" i="13"/>
  <c r="K254" i="13"/>
  <c r="I254" i="13"/>
  <c r="G254" i="13"/>
  <c r="E254" i="13"/>
  <c r="AQ253" i="13"/>
  <c r="AO253" i="13"/>
  <c r="AM253" i="13"/>
  <c r="AK253" i="13"/>
  <c r="AI253" i="13"/>
  <c r="AG253" i="13"/>
  <c r="AE253" i="13"/>
  <c r="AC253" i="13"/>
  <c r="AA253" i="13"/>
  <c r="Y253" i="13"/>
  <c r="W253" i="13"/>
  <c r="U253" i="13"/>
  <c r="S253" i="13"/>
  <c r="Q253" i="13"/>
  <c r="O253" i="13"/>
  <c r="M253" i="13"/>
  <c r="K253" i="13"/>
  <c r="I253" i="13"/>
  <c r="G253" i="13"/>
  <c r="E253" i="13"/>
  <c r="AQ252" i="13"/>
  <c r="AO252" i="13"/>
  <c r="AM252" i="13"/>
  <c r="AK252" i="13"/>
  <c r="AI252" i="13"/>
  <c r="AG252" i="13"/>
  <c r="AE252" i="13"/>
  <c r="AC252" i="13"/>
  <c r="AA252" i="13"/>
  <c r="Y252" i="13"/>
  <c r="W252" i="13"/>
  <c r="U252" i="13"/>
  <c r="S252" i="13"/>
  <c r="Q252" i="13"/>
  <c r="O252" i="13"/>
  <c r="M252" i="13"/>
  <c r="K252" i="13"/>
  <c r="I252" i="13"/>
  <c r="G252" i="13"/>
  <c r="E252" i="13"/>
  <c r="AQ251" i="13"/>
  <c r="AO251" i="13"/>
  <c r="AM251" i="13"/>
  <c r="AK251" i="13"/>
  <c r="AI251" i="13"/>
  <c r="AG251" i="13"/>
  <c r="AE251" i="13"/>
  <c r="AC251" i="13"/>
  <c r="AA251" i="13"/>
  <c r="Y251" i="13"/>
  <c r="W251" i="13"/>
  <c r="U251" i="13"/>
  <c r="S251" i="13"/>
  <c r="Q251" i="13"/>
  <c r="O251" i="13"/>
  <c r="M251" i="13"/>
  <c r="K251" i="13"/>
  <c r="I251" i="13"/>
  <c r="G251" i="13"/>
  <c r="E251" i="13"/>
  <c r="AQ250" i="13"/>
  <c r="AO250" i="13"/>
  <c r="AM250" i="13"/>
  <c r="AK250" i="13"/>
  <c r="AI250" i="13"/>
  <c r="AG250" i="13"/>
  <c r="AE250" i="13"/>
  <c r="AC250" i="13"/>
  <c r="AA250" i="13"/>
  <c r="Y250" i="13"/>
  <c r="W250" i="13"/>
  <c r="U250" i="13"/>
  <c r="S250" i="13"/>
  <c r="Q250" i="13"/>
  <c r="O250" i="13"/>
  <c r="M250" i="13"/>
  <c r="K250" i="13"/>
  <c r="I250" i="13"/>
  <c r="G250" i="13"/>
  <c r="E250" i="13"/>
  <c r="AQ249" i="13"/>
  <c r="AO249" i="13"/>
  <c r="AM249" i="13"/>
  <c r="AK249" i="13"/>
  <c r="AI249" i="13"/>
  <c r="AG249" i="13"/>
  <c r="AE249" i="13"/>
  <c r="AC249" i="13"/>
  <c r="AA249" i="13"/>
  <c r="Y249" i="13"/>
  <c r="W249" i="13"/>
  <c r="U249" i="13"/>
  <c r="S249" i="13"/>
  <c r="Q249" i="13"/>
  <c r="O249" i="13"/>
  <c r="M249" i="13"/>
  <c r="K249" i="13"/>
  <c r="I249" i="13"/>
  <c r="G249" i="13"/>
  <c r="E249" i="13"/>
  <c r="AQ248" i="13"/>
  <c r="AO248" i="13"/>
  <c r="AM248" i="13"/>
  <c r="AK248" i="13"/>
  <c r="AI248" i="13"/>
  <c r="AG248" i="13"/>
  <c r="AE248" i="13"/>
  <c r="AC248" i="13"/>
  <c r="AA248" i="13"/>
  <c r="Y248" i="13"/>
  <c r="W248" i="13"/>
  <c r="U248" i="13"/>
  <c r="S248" i="13"/>
  <c r="Q248" i="13"/>
  <c r="O248" i="13"/>
  <c r="M248" i="13"/>
  <c r="K248" i="13"/>
  <c r="I248" i="13"/>
  <c r="G248" i="13"/>
  <c r="E248" i="13"/>
  <c r="AQ247" i="13"/>
  <c r="AO247" i="13"/>
  <c r="AM247" i="13"/>
  <c r="AK247" i="13"/>
  <c r="AI247" i="13"/>
  <c r="AG247" i="13"/>
  <c r="AE247" i="13"/>
  <c r="AC247" i="13"/>
  <c r="AA247" i="13"/>
  <c r="Y247" i="13"/>
  <c r="W247" i="13"/>
  <c r="U247" i="13"/>
  <c r="S247" i="13"/>
  <c r="Q247" i="13"/>
  <c r="O247" i="13"/>
  <c r="M247" i="13"/>
  <c r="K247" i="13"/>
  <c r="I247" i="13"/>
  <c r="G247" i="13"/>
  <c r="E247" i="13"/>
  <c r="AQ246" i="13"/>
  <c r="AO246" i="13"/>
  <c r="AM246" i="13"/>
  <c r="AK246" i="13"/>
  <c r="AI246" i="13"/>
  <c r="AG246" i="13"/>
  <c r="AE246" i="13"/>
  <c r="AC246" i="13"/>
  <c r="AA246" i="13"/>
  <c r="Y246" i="13"/>
  <c r="W246" i="13"/>
  <c r="U246" i="13"/>
  <c r="S246" i="13"/>
  <c r="Q246" i="13"/>
  <c r="O246" i="13"/>
  <c r="M246" i="13"/>
  <c r="K246" i="13"/>
  <c r="I246" i="13"/>
  <c r="G246" i="13"/>
  <c r="E246" i="13"/>
  <c r="AQ245" i="13"/>
  <c r="AO245" i="13"/>
  <c r="AM245" i="13"/>
  <c r="AK245" i="13"/>
  <c r="AI245" i="13"/>
  <c r="AG245" i="13"/>
  <c r="AE245" i="13"/>
  <c r="AC245" i="13"/>
  <c r="AA245" i="13"/>
  <c r="Y245" i="13"/>
  <c r="W245" i="13"/>
  <c r="U245" i="13"/>
  <c r="S245" i="13"/>
  <c r="Q245" i="13"/>
  <c r="O245" i="13"/>
  <c r="M245" i="13"/>
  <c r="K245" i="13"/>
  <c r="I245" i="13"/>
  <c r="G245" i="13"/>
  <c r="E245" i="13"/>
  <c r="AQ244" i="13"/>
  <c r="AO244" i="13"/>
  <c r="AM244" i="13"/>
  <c r="AK244" i="13"/>
  <c r="AI244" i="13"/>
  <c r="AG244" i="13"/>
  <c r="AE244" i="13"/>
  <c r="AC244" i="13"/>
  <c r="AA244" i="13"/>
  <c r="Y244" i="13"/>
  <c r="W244" i="13"/>
  <c r="U244" i="13"/>
  <c r="S244" i="13"/>
  <c r="Q244" i="13"/>
  <c r="O244" i="13"/>
  <c r="M244" i="13"/>
  <c r="K244" i="13"/>
  <c r="I244" i="13"/>
  <c r="G244" i="13"/>
  <c r="E244" i="13"/>
  <c r="AQ243" i="13"/>
  <c r="AO243" i="13"/>
  <c r="AM243" i="13"/>
  <c r="AK243" i="13"/>
  <c r="AI243" i="13"/>
  <c r="AG243" i="13"/>
  <c r="AE243" i="13"/>
  <c r="AC243" i="13"/>
  <c r="AA243" i="13"/>
  <c r="Y243" i="13"/>
  <c r="W243" i="13"/>
  <c r="U243" i="13"/>
  <c r="S243" i="13"/>
  <c r="Q243" i="13"/>
  <c r="O243" i="13"/>
  <c r="M243" i="13"/>
  <c r="K243" i="13"/>
  <c r="I243" i="13"/>
  <c r="G243" i="13"/>
  <c r="E243" i="13"/>
  <c r="AQ242" i="13"/>
  <c r="AO242" i="13"/>
  <c r="AM242" i="13"/>
  <c r="AK242" i="13"/>
  <c r="AI242" i="13"/>
  <c r="AG242" i="13"/>
  <c r="AE242" i="13"/>
  <c r="AC242" i="13"/>
  <c r="AA242" i="13"/>
  <c r="Y242" i="13"/>
  <c r="W242" i="13"/>
  <c r="U242" i="13"/>
  <c r="S242" i="13"/>
  <c r="Q242" i="13"/>
  <c r="O242" i="13"/>
  <c r="M242" i="13"/>
  <c r="K242" i="13"/>
  <c r="I242" i="13"/>
  <c r="G242" i="13"/>
  <c r="E242" i="13"/>
  <c r="AQ241" i="13"/>
  <c r="AO241" i="13"/>
  <c r="AM241" i="13"/>
  <c r="AK241" i="13"/>
  <c r="AI241" i="13"/>
  <c r="AG241" i="13"/>
  <c r="AE241" i="13"/>
  <c r="AC241" i="13"/>
  <c r="AA241" i="13"/>
  <c r="Y241" i="13"/>
  <c r="W241" i="13"/>
  <c r="U241" i="13"/>
  <c r="S241" i="13"/>
  <c r="Q241" i="13"/>
  <c r="O241" i="13"/>
  <c r="M241" i="13"/>
  <c r="K241" i="13"/>
  <c r="I241" i="13"/>
  <c r="G241" i="13"/>
  <c r="E241" i="13"/>
  <c r="AQ240" i="13"/>
  <c r="AO240" i="13"/>
  <c r="AM240" i="13"/>
  <c r="AK240" i="13"/>
  <c r="AI240" i="13"/>
  <c r="AG240" i="13"/>
  <c r="AE240" i="13"/>
  <c r="AC240" i="13"/>
  <c r="AA240" i="13"/>
  <c r="Y240" i="13"/>
  <c r="W240" i="13"/>
  <c r="U240" i="13"/>
  <c r="S240" i="13"/>
  <c r="Q240" i="13"/>
  <c r="O240" i="13"/>
  <c r="M240" i="13"/>
  <c r="K240" i="13"/>
  <c r="I240" i="13"/>
  <c r="G240" i="13"/>
  <c r="E240" i="13"/>
  <c r="AQ239" i="13"/>
  <c r="AO239" i="13"/>
  <c r="AM239" i="13"/>
  <c r="AK239" i="13"/>
  <c r="AI239" i="13"/>
  <c r="AG239" i="13"/>
  <c r="AE239" i="13"/>
  <c r="AC239" i="13"/>
  <c r="AA239" i="13"/>
  <c r="Y239" i="13"/>
  <c r="W239" i="13"/>
  <c r="U239" i="13"/>
  <c r="S239" i="13"/>
  <c r="Q239" i="13"/>
  <c r="O239" i="13"/>
  <c r="M239" i="13"/>
  <c r="K239" i="13"/>
  <c r="I239" i="13"/>
  <c r="G239" i="13"/>
  <c r="E239" i="13"/>
  <c r="AQ238" i="13"/>
  <c r="AO238" i="13"/>
  <c r="AM238" i="13"/>
  <c r="AK238" i="13"/>
  <c r="AI238" i="13"/>
  <c r="AG238" i="13"/>
  <c r="AE238" i="13"/>
  <c r="AC238" i="13"/>
  <c r="AA238" i="13"/>
  <c r="Y238" i="13"/>
  <c r="W238" i="13"/>
  <c r="U238" i="13"/>
  <c r="S238" i="13"/>
  <c r="Q238" i="13"/>
  <c r="O238" i="13"/>
  <c r="M238" i="13"/>
  <c r="K238" i="13"/>
  <c r="I238" i="13"/>
  <c r="G238" i="13"/>
  <c r="E238" i="13"/>
  <c r="AQ237" i="13"/>
  <c r="AO237" i="13"/>
  <c r="AM237" i="13"/>
  <c r="AK237" i="13"/>
  <c r="AI237" i="13"/>
  <c r="AG237" i="13"/>
  <c r="AE237" i="13"/>
  <c r="AC237" i="13"/>
  <c r="AA237" i="13"/>
  <c r="Y237" i="13"/>
  <c r="W237" i="13"/>
  <c r="U237" i="13"/>
  <c r="S237" i="13"/>
  <c r="Q237" i="13"/>
  <c r="O237" i="13"/>
  <c r="M237" i="13"/>
  <c r="K237" i="13"/>
  <c r="I237" i="13"/>
  <c r="G237" i="13"/>
  <c r="E237" i="13"/>
  <c r="AQ236" i="13"/>
  <c r="AO236" i="13"/>
  <c r="AM236" i="13"/>
  <c r="AK236" i="13"/>
  <c r="AI236" i="13"/>
  <c r="AG236" i="13"/>
  <c r="AE236" i="13"/>
  <c r="AC236" i="13"/>
  <c r="AA236" i="13"/>
  <c r="Y236" i="13"/>
  <c r="W236" i="13"/>
  <c r="U236" i="13"/>
  <c r="S236" i="13"/>
  <c r="Q236" i="13"/>
  <c r="O236" i="13"/>
  <c r="M236" i="13"/>
  <c r="K236" i="13"/>
  <c r="I236" i="13"/>
  <c r="G236" i="13"/>
  <c r="E236" i="13"/>
  <c r="AQ235" i="13"/>
  <c r="AO235" i="13"/>
  <c r="AM235" i="13"/>
  <c r="AK235" i="13"/>
  <c r="AI235" i="13"/>
  <c r="AG235" i="13"/>
  <c r="AE235" i="13"/>
  <c r="AC235" i="13"/>
  <c r="AA235" i="13"/>
  <c r="Y235" i="13"/>
  <c r="W235" i="13"/>
  <c r="U235" i="13"/>
  <c r="S235" i="13"/>
  <c r="Q235" i="13"/>
  <c r="O235" i="13"/>
  <c r="M235" i="13"/>
  <c r="K235" i="13"/>
  <c r="I235" i="13"/>
  <c r="G235" i="13"/>
  <c r="E235" i="13"/>
  <c r="AQ234" i="13"/>
  <c r="AO234" i="13"/>
  <c r="AM234" i="13"/>
  <c r="AK234" i="13"/>
  <c r="AI234" i="13"/>
  <c r="AG234" i="13"/>
  <c r="AE234" i="13"/>
  <c r="AC234" i="13"/>
  <c r="AA234" i="13"/>
  <c r="Y234" i="13"/>
  <c r="W234" i="13"/>
  <c r="U234" i="13"/>
  <c r="S234" i="13"/>
  <c r="Q234" i="13"/>
  <c r="O234" i="13"/>
  <c r="M234" i="13"/>
  <c r="K234" i="13"/>
  <c r="I234" i="13"/>
  <c r="G234" i="13"/>
  <c r="E234" i="13"/>
  <c r="AQ233" i="13"/>
  <c r="AO233" i="13"/>
  <c r="AM233" i="13"/>
  <c r="AK233" i="13"/>
  <c r="AI233" i="13"/>
  <c r="AG233" i="13"/>
  <c r="AE233" i="13"/>
  <c r="AC233" i="13"/>
  <c r="AA233" i="13"/>
  <c r="Y233" i="13"/>
  <c r="W233" i="13"/>
  <c r="U233" i="13"/>
  <c r="S233" i="13"/>
  <c r="Q233" i="13"/>
  <c r="O233" i="13"/>
  <c r="M233" i="13"/>
  <c r="K233" i="13"/>
  <c r="I233" i="13"/>
  <c r="G233" i="13"/>
  <c r="E233" i="13"/>
  <c r="AQ232" i="13"/>
  <c r="AO232" i="13"/>
  <c r="AM232" i="13"/>
  <c r="AK232" i="13"/>
  <c r="AI232" i="13"/>
  <c r="AG232" i="13"/>
  <c r="AE232" i="13"/>
  <c r="AC232" i="13"/>
  <c r="AA232" i="13"/>
  <c r="Y232" i="13"/>
  <c r="W232" i="13"/>
  <c r="U232" i="13"/>
  <c r="S232" i="13"/>
  <c r="Q232" i="13"/>
  <c r="O232" i="13"/>
  <c r="M232" i="13"/>
  <c r="K232" i="13"/>
  <c r="I232" i="13"/>
  <c r="G232" i="13"/>
  <c r="E232" i="13"/>
  <c r="AQ231" i="13"/>
  <c r="AO231" i="13"/>
  <c r="AM231" i="13"/>
  <c r="AK231" i="13"/>
  <c r="AI231" i="13"/>
  <c r="AG231" i="13"/>
  <c r="AE231" i="13"/>
  <c r="AC231" i="13"/>
  <c r="AA231" i="13"/>
  <c r="Y231" i="13"/>
  <c r="W231" i="13"/>
  <c r="U231" i="13"/>
  <c r="S231" i="13"/>
  <c r="Q231" i="13"/>
  <c r="O231" i="13"/>
  <c r="M231" i="13"/>
  <c r="K231" i="13"/>
  <c r="I231" i="13"/>
  <c r="G231" i="13"/>
  <c r="E231" i="13"/>
  <c r="AQ230" i="13"/>
  <c r="AO230" i="13"/>
  <c r="AM230" i="13"/>
  <c r="AK230" i="13"/>
  <c r="AI230" i="13"/>
  <c r="AG230" i="13"/>
  <c r="AE230" i="13"/>
  <c r="AC230" i="13"/>
  <c r="AA230" i="13"/>
  <c r="Y230" i="13"/>
  <c r="W230" i="13"/>
  <c r="U230" i="13"/>
  <c r="S230" i="13"/>
  <c r="Q230" i="13"/>
  <c r="O230" i="13"/>
  <c r="M230" i="13"/>
  <c r="K230" i="13"/>
  <c r="I230" i="13"/>
  <c r="G230" i="13"/>
  <c r="E230" i="13"/>
  <c r="AQ229" i="13"/>
  <c r="AO229" i="13"/>
  <c r="AM229" i="13"/>
  <c r="AK229" i="13"/>
  <c r="AI229" i="13"/>
  <c r="AG229" i="13"/>
  <c r="AE229" i="13"/>
  <c r="AC229" i="13"/>
  <c r="AA229" i="13"/>
  <c r="Y229" i="13"/>
  <c r="W229" i="13"/>
  <c r="U229" i="13"/>
  <c r="S229" i="13"/>
  <c r="Q229" i="13"/>
  <c r="O229" i="13"/>
  <c r="M229" i="13"/>
  <c r="K229" i="13"/>
  <c r="I229" i="13"/>
  <c r="G229" i="13"/>
  <c r="E229" i="13"/>
  <c r="AQ228" i="13"/>
  <c r="AO228" i="13"/>
  <c r="AM228" i="13"/>
  <c r="AK228" i="13"/>
  <c r="AI228" i="13"/>
  <c r="AG228" i="13"/>
  <c r="AE228" i="13"/>
  <c r="AC228" i="13"/>
  <c r="AA228" i="13"/>
  <c r="Y228" i="13"/>
  <c r="W228" i="13"/>
  <c r="U228" i="13"/>
  <c r="S228" i="13"/>
  <c r="Q228" i="13"/>
  <c r="O228" i="13"/>
  <c r="M228" i="13"/>
  <c r="K228" i="13"/>
  <c r="I228" i="13"/>
  <c r="G228" i="13"/>
  <c r="E228" i="13"/>
  <c r="AQ227" i="13"/>
  <c r="AO227" i="13"/>
  <c r="AM227" i="13"/>
  <c r="AK227" i="13"/>
  <c r="AI227" i="13"/>
  <c r="AG227" i="13"/>
  <c r="AE227" i="13"/>
  <c r="AC227" i="13"/>
  <c r="AA227" i="13"/>
  <c r="Y227" i="13"/>
  <c r="W227" i="13"/>
  <c r="U227" i="13"/>
  <c r="S227" i="13"/>
  <c r="Q227" i="13"/>
  <c r="O227" i="13"/>
  <c r="M227" i="13"/>
  <c r="K227" i="13"/>
  <c r="I227" i="13"/>
  <c r="G227" i="13"/>
  <c r="E227" i="13"/>
  <c r="AQ226" i="13"/>
  <c r="AO226" i="13"/>
  <c r="AM226" i="13"/>
  <c r="AK226" i="13"/>
  <c r="AI226" i="13"/>
  <c r="AG226" i="13"/>
  <c r="AE226" i="13"/>
  <c r="AC226" i="13"/>
  <c r="AA226" i="13"/>
  <c r="Y226" i="13"/>
  <c r="W226" i="13"/>
  <c r="U226" i="13"/>
  <c r="S226" i="13"/>
  <c r="Q226" i="13"/>
  <c r="O226" i="13"/>
  <c r="M226" i="13"/>
  <c r="K226" i="13"/>
  <c r="I226" i="13"/>
  <c r="G226" i="13"/>
  <c r="E226" i="13"/>
  <c r="AQ225" i="13"/>
  <c r="AO225" i="13"/>
  <c r="AM225" i="13"/>
  <c r="AK225" i="13"/>
  <c r="AI225" i="13"/>
  <c r="AG225" i="13"/>
  <c r="AE225" i="13"/>
  <c r="AC225" i="13"/>
  <c r="AA225" i="13"/>
  <c r="Y225" i="13"/>
  <c r="W225" i="13"/>
  <c r="U225" i="13"/>
  <c r="S225" i="13"/>
  <c r="Q225" i="13"/>
  <c r="O225" i="13"/>
  <c r="M225" i="13"/>
  <c r="K225" i="13"/>
  <c r="I225" i="13"/>
  <c r="G225" i="13"/>
  <c r="E225" i="13"/>
  <c r="AQ224" i="13"/>
  <c r="AO224" i="13"/>
  <c r="AM224" i="13"/>
  <c r="AK224" i="13"/>
  <c r="AI224" i="13"/>
  <c r="AG224" i="13"/>
  <c r="AE224" i="13"/>
  <c r="AC224" i="13"/>
  <c r="AA224" i="13"/>
  <c r="Y224" i="13"/>
  <c r="W224" i="13"/>
  <c r="U224" i="13"/>
  <c r="S224" i="13"/>
  <c r="Q224" i="13"/>
  <c r="O224" i="13"/>
  <c r="M224" i="13"/>
  <c r="K224" i="13"/>
  <c r="I224" i="13"/>
  <c r="G224" i="13"/>
  <c r="E224" i="13"/>
  <c r="AQ223" i="13"/>
  <c r="AO223" i="13"/>
  <c r="AM223" i="13"/>
  <c r="AK223" i="13"/>
  <c r="AI223" i="13"/>
  <c r="AG223" i="13"/>
  <c r="AE223" i="13"/>
  <c r="AC223" i="13"/>
  <c r="AA223" i="13"/>
  <c r="Y223" i="13"/>
  <c r="W223" i="13"/>
  <c r="U223" i="13"/>
  <c r="S223" i="13"/>
  <c r="Q223" i="13"/>
  <c r="O223" i="13"/>
  <c r="M223" i="13"/>
  <c r="K223" i="13"/>
  <c r="I223" i="13"/>
  <c r="G223" i="13"/>
  <c r="E223" i="13"/>
  <c r="AQ222" i="13"/>
  <c r="AO222" i="13"/>
  <c r="AM222" i="13"/>
  <c r="AK222" i="13"/>
  <c r="AI222" i="13"/>
  <c r="AG222" i="13"/>
  <c r="AE222" i="13"/>
  <c r="AC222" i="13"/>
  <c r="AA222" i="13"/>
  <c r="Y222" i="13"/>
  <c r="W222" i="13"/>
  <c r="U222" i="13"/>
  <c r="S222" i="13"/>
  <c r="Q222" i="13"/>
  <c r="O222" i="13"/>
  <c r="M222" i="13"/>
  <c r="K222" i="13"/>
  <c r="I222" i="13"/>
  <c r="G222" i="13"/>
  <c r="E222" i="13"/>
  <c r="AQ221" i="13"/>
  <c r="AO221" i="13"/>
  <c r="AM221" i="13"/>
  <c r="AK221" i="13"/>
  <c r="AI221" i="13"/>
  <c r="AG221" i="13"/>
  <c r="AE221" i="13"/>
  <c r="AC221" i="13"/>
  <c r="AA221" i="13"/>
  <c r="Y221" i="13"/>
  <c r="W221" i="13"/>
  <c r="U221" i="13"/>
  <c r="S221" i="13"/>
  <c r="Q221" i="13"/>
  <c r="O221" i="13"/>
  <c r="M221" i="13"/>
  <c r="K221" i="13"/>
  <c r="I221" i="13"/>
  <c r="G221" i="13"/>
  <c r="E221" i="13"/>
  <c r="AQ220" i="13"/>
  <c r="AO220" i="13"/>
  <c r="AM220" i="13"/>
  <c r="AK220" i="13"/>
  <c r="AI220" i="13"/>
  <c r="AG220" i="13"/>
  <c r="AE220" i="13"/>
  <c r="AC220" i="13"/>
  <c r="AA220" i="13"/>
  <c r="Y220" i="13"/>
  <c r="W220" i="13"/>
  <c r="U220" i="13"/>
  <c r="S220" i="13"/>
  <c r="Q220" i="13"/>
  <c r="O220" i="13"/>
  <c r="M220" i="13"/>
  <c r="K220" i="13"/>
  <c r="I220" i="13"/>
  <c r="G220" i="13"/>
  <c r="E220" i="13"/>
  <c r="AQ219" i="13"/>
  <c r="AO219" i="13"/>
  <c r="AM219" i="13"/>
  <c r="AK219" i="13"/>
  <c r="AI219" i="13"/>
  <c r="AG219" i="13"/>
  <c r="AE219" i="13"/>
  <c r="AC219" i="13"/>
  <c r="AA219" i="13"/>
  <c r="Y219" i="13"/>
  <c r="W219" i="13"/>
  <c r="U219" i="13"/>
  <c r="S219" i="13"/>
  <c r="Q219" i="13"/>
  <c r="O219" i="13"/>
  <c r="M219" i="13"/>
  <c r="K219" i="13"/>
  <c r="I219" i="13"/>
  <c r="G219" i="13"/>
  <c r="E219" i="13"/>
  <c r="AQ218" i="13"/>
  <c r="AO218" i="13"/>
  <c r="AM218" i="13"/>
  <c r="AK218" i="13"/>
  <c r="AI218" i="13"/>
  <c r="AG218" i="13"/>
  <c r="AE218" i="13"/>
  <c r="AC218" i="13"/>
  <c r="AA218" i="13"/>
  <c r="Y218" i="13"/>
  <c r="W218" i="13"/>
  <c r="U218" i="13"/>
  <c r="S218" i="13"/>
  <c r="Q218" i="13"/>
  <c r="O218" i="13"/>
  <c r="M218" i="13"/>
  <c r="K218" i="13"/>
  <c r="I218" i="13"/>
  <c r="G218" i="13"/>
  <c r="E218" i="13"/>
  <c r="AQ217" i="13"/>
  <c r="AO217" i="13"/>
  <c r="AM217" i="13"/>
  <c r="AK217" i="13"/>
  <c r="AI217" i="13"/>
  <c r="AG217" i="13"/>
  <c r="AE217" i="13"/>
  <c r="AC217" i="13"/>
  <c r="AA217" i="13"/>
  <c r="Y217" i="13"/>
  <c r="W217" i="13"/>
  <c r="U217" i="13"/>
  <c r="S217" i="13"/>
  <c r="Q217" i="13"/>
  <c r="O217" i="13"/>
  <c r="M217" i="13"/>
  <c r="K217" i="13"/>
  <c r="I217" i="13"/>
  <c r="G217" i="13"/>
  <c r="E217" i="13"/>
  <c r="AQ216" i="13"/>
  <c r="AO216" i="13"/>
  <c r="AM216" i="13"/>
  <c r="AK216" i="13"/>
  <c r="AI216" i="13"/>
  <c r="AG216" i="13"/>
  <c r="AE216" i="13"/>
  <c r="AC216" i="13"/>
  <c r="AA216" i="13"/>
  <c r="Y216" i="13"/>
  <c r="W216" i="13"/>
  <c r="U216" i="13"/>
  <c r="S216" i="13"/>
  <c r="Q216" i="13"/>
  <c r="O216" i="13"/>
  <c r="M216" i="13"/>
  <c r="K216" i="13"/>
  <c r="I216" i="13"/>
  <c r="G216" i="13"/>
  <c r="E216" i="13"/>
  <c r="AQ215" i="13"/>
  <c r="AO215" i="13"/>
  <c r="AM215" i="13"/>
  <c r="AK215" i="13"/>
  <c r="AI215" i="13"/>
  <c r="AG215" i="13"/>
  <c r="AE215" i="13"/>
  <c r="AC215" i="13"/>
  <c r="AA215" i="13"/>
  <c r="Y215" i="13"/>
  <c r="W215" i="13"/>
  <c r="U215" i="13"/>
  <c r="S215" i="13"/>
  <c r="Q215" i="13"/>
  <c r="O215" i="13"/>
  <c r="M215" i="13"/>
  <c r="K215" i="13"/>
  <c r="I215" i="13"/>
  <c r="G215" i="13"/>
  <c r="E215" i="13"/>
  <c r="AQ214" i="13"/>
  <c r="AO214" i="13"/>
  <c r="AM214" i="13"/>
  <c r="AK214" i="13"/>
  <c r="AI214" i="13"/>
  <c r="AG214" i="13"/>
  <c r="AE214" i="13"/>
  <c r="AC214" i="13"/>
  <c r="AA214" i="13"/>
  <c r="Y214" i="13"/>
  <c r="W214" i="13"/>
  <c r="U214" i="13"/>
  <c r="S214" i="13"/>
  <c r="Q214" i="13"/>
  <c r="O214" i="13"/>
  <c r="M214" i="13"/>
  <c r="K214" i="13"/>
  <c r="I214" i="13"/>
  <c r="G214" i="13"/>
  <c r="E214" i="13"/>
  <c r="AQ213" i="13"/>
  <c r="AO213" i="13"/>
  <c r="AM213" i="13"/>
  <c r="AK213" i="13"/>
  <c r="AI213" i="13"/>
  <c r="AG213" i="13"/>
  <c r="AE213" i="13"/>
  <c r="AC213" i="13"/>
  <c r="AA213" i="13"/>
  <c r="Y213" i="13"/>
  <c r="W213" i="13"/>
  <c r="U213" i="13"/>
  <c r="S213" i="13"/>
  <c r="Q213" i="13"/>
  <c r="O213" i="13"/>
  <c r="M213" i="13"/>
  <c r="K213" i="13"/>
  <c r="I213" i="13"/>
  <c r="G213" i="13"/>
  <c r="E213" i="13"/>
  <c r="AQ212" i="13"/>
  <c r="AO212" i="13"/>
  <c r="AM212" i="13"/>
  <c r="AK212" i="13"/>
  <c r="AI212" i="13"/>
  <c r="AG212" i="13"/>
  <c r="AE212" i="13"/>
  <c r="AC212" i="13"/>
  <c r="AA212" i="13"/>
  <c r="Y212" i="13"/>
  <c r="W212" i="13"/>
  <c r="U212" i="13"/>
  <c r="S212" i="13"/>
  <c r="Q212" i="13"/>
  <c r="O212" i="13"/>
  <c r="M212" i="13"/>
  <c r="K212" i="13"/>
  <c r="I212" i="13"/>
  <c r="G212" i="13"/>
  <c r="E212" i="13"/>
  <c r="AQ211" i="13"/>
  <c r="AO211" i="13"/>
  <c r="AM211" i="13"/>
  <c r="AK211" i="13"/>
  <c r="AI211" i="13"/>
  <c r="AG211" i="13"/>
  <c r="AE211" i="13"/>
  <c r="AC211" i="13"/>
  <c r="AA211" i="13"/>
  <c r="Y211" i="13"/>
  <c r="W211" i="13"/>
  <c r="U211" i="13"/>
  <c r="S211" i="13"/>
  <c r="Q211" i="13"/>
  <c r="O211" i="13"/>
  <c r="M211" i="13"/>
  <c r="K211" i="13"/>
  <c r="I211" i="13"/>
  <c r="G211" i="13"/>
  <c r="E211" i="13"/>
  <c r="AQ210" i="13"/>
  <c r="AO210" i="13"/>
  <c r="AM210" i="13"/>
  <c r="AK210" i="13"/>
  <c r="AI210" i="13"/>
  <c r="AG210" i="13"/>
  <c r="AE210" i="13"/>
  <c r="AC210" i="13"/>
  <c r="AA210" i="13"/>
  <c r="Y210" i="13"/>
  <c r="W210" i="13"/>
  <c r="U210" i="13"/>
  <c r="S210" i="13"/>
  <c r="Q210" i="13"/>
  <c r="O210" i="13"/>
  <c r="M210" i="13"/>
  <c r="K210" i="13"/>
  <c r="I210" i="13"/>
  <c r="G210" i="13"/>
  <c r="E210" i="13"/>
  <c r="AQ209" i="13"/>
  <c r="AO209" i="13"/>
  <c r="AM209" i="13"/>
  <c r="AK209" i="13"/>
  <c r="AI209" i="13"/>
  <c r="AG209" i="13"/>
  <c r="AE209" i="13"/>
  <c r="AC209" i="13"/>
  <c r="AA209" i="13"/>
  <c r="Y209" i="13"/>
  <c r="W209" i="13"/>
  <c r="U209" i="13"/>
  <c r="S209" i="13"/>
  <c r="Q209" i="13"/>
  <c r="O209" i="13"/>
  <c r="M209" i="13"/>
  <c r="K209" i="13"/>
  <c r="I209" i="13"/>
  <c r="G209" i="13"/>
  <c r="E209" i="13"/>
  <c r="AQ208" i="13"/>
  <c r="AO208" i="13"/>
  <c r="AM208" i="13"/>
  <c r="AK208" i="13"/>
  <c r="AI208" i="13"/>
  <c r="AG208" i="13"/>
  <c r="AE208" i="13"/>
  <c r="AC208" i="13"/>
  <c r="AA208" i="13"/>
  <c r="Y208" i="13"/>
  <c r="W208" i="13"/>
  <c r="U208" i="13"/>
  <c r="S208" i="13"/>
  <c r="Q208" i="13"/>
  <c r="O208" i="13"/>
  <c r="M208" i="13"/>
  <c r="K208" i="13"/>
  <c r="I208" i="13"/>
  <c r="G208" i="13"/>
  <c r="E208" i="13"/>
  <c r="AQ207" i="13"/>
  <c r="AO207" i="13"/>
  <c r="AM207" i="13"/>
  <c r="AK207" i="13"/>
  <c r="AI207" i="13"/>
  <c r="AG207" i="13"/>
  <c r="AE207" i="13"/>
  <c r="AC207" i="13"/>
  <c r="AA207" i="13"/>
  <c r="Y207" i="13"/>
  <c r="W207" i="13"/>
  <c r="U207" i="13"/>
  <c r="S207" i="13"/>
  <c r="Q207" i="13"/>
  <c r="O207" i="13"/>
  <c r="M207" i="13"/>
  <c r="K207" i="13"/>
  <c r="I207" i="13"/>
  <c r="G207" i="13"/>
  <c r="E207" i="13"/>
  <c r="AQ206" i="13"/>
  <c r="AO206" i="13"/>
  <c r="AM206" i="13"/>
  <c r="AK206" i="13"/>
  <c r="AI206" i="13"/>
  <c r="AG206" i="13"/>
  <c r="AE206" i="13"/>
  <c r="AC206" i="13"/>
  <c r="AA206" i="13"/>
  <c r="Y206" i="13"/>
  <c r="W206" i="13"/>
  <c r="U206" i="13"/>
  <c r="S206" i="13"/>
  <c r="Q206" i="13"/>
  <c r="O206" i="13"/>
  <c r="M206" i="13"/>
  <c r="K206" i="13"/>
  <c r="I206" i="13"/>
  <c r="G206" i="13"/>
  <c r="E206" i="13"/>
  <c r="AQ205" i="13"/>
  <c r="AO205" i="13"/>
  <c r="AM205" i="13"/>
  <c r="AK205" i="13"/>
  <c r="AI205" i="13"/>
  <c r="AG205" i="13"/>
  <c r="AE205" i="13"/>
  <c r="AC205" i="13"/>
  <c r="AA205" i="13"/>
  <c r="Y205" i="13"/>
  <c r="W205" i="13"/>
  <c r="U205" i="13"/>
  <c r="S205" i="13"/>
  <c r="Q205" i="13"/>
  <c r="O205" i="13"/>
  <c r="M205" i="13"/>
  <c r="K205" i="13"/>
  <c r="I205" i="13"/>
  <c r="G205" i="13"/>
  <c r="E205" i="13"/>
  <c r="AQ204" i="13"/>
  <c r="AO204" i="13"/>
  <c r="AM204" i="13"/>
  <c r="AK204" i="13"/>
  <c r="AI204" i="13"/>
  <c r="AG204" i="13"/>
  <c r="AE204" i="13"/>
  <c r="AC204" i="13"/>
  <c r="AA204" i="13"/>
  <c r="Y204" i="13"/>
  <c r="W204" i="13"/>
  <c r="U204" i="13"/>
  <c r="S204" i="13"/>
  <c r="Q204" i="13"/>
  <c r="O204" i="13"/>
  <c r="M204" i="13"/>
  <c r="K204" i="13"/>
  <c r="I204" i="13"/>
  <c r="G204" i="13"/>
  <c r="E204" i="13"/>
  <c r="AQ203" i="13"/>
  <c r="AO203" i="13"/>
  <c r="AM203" i="13"/>
  <c r="AK203" i="13"/>
  <c r="AI203" i="13"/>
  <c r="AG203" i="13"/>
  <c r="AE203" i="13"/>
  <c r="AC203" i="13"/>
  <c r="AA203" i="13"/>
  <c r="Y203" i="13"/>
  <c r="W203" i="13"/>
  <c r="U203" i="13"/>
  <c r="S203" i="13"/>
  <c r="Q203" i="13"/>
  <c r="O203" i="13"/>
  <c r="M203" i="13"/>
  <c r="K203" i="13"/>
  <c r="I203" i="13"/>
  <c r="G203" i="13"/>
  <c r="E203" i="13"/>
  <c r="AQ202" i="13"/>
  <c r="AO202" i="13"/>
  <c r="AM202" i="13"/>
  <c r="AK202" i="13"/>
  <c r="AI202" i="13"/>
  <c r="AG202" i="13"/>
  <c r="AE202" i="13"/>
  <c r="AC202" i="13"/>
  <c r="AA202" i="13"/>
  <c r="Y202" i="13"/>
  <c r="W202" i="13"/>
  <c r="U202" i="13"/>
  <c r="S202" i="13"/>
  <c r="Q202" i="13"/>
  <c r="O202" i="13"/>
  <c r="M202" i="13"/>
  <c r="K202" i="13"/>
  <c r="I202" i="13"/>
  <c r="G202" i="13"/>
  <c r="E202" i="13"/>
  <c r="AQ201" i="13"/>
  <c r="AO201" i="13"/>
  <c r="AM201" i="13"/>
  <c r="AK201" i="13"/>
  <c r="AI201" i="13"/>
  <c r="AG201" i="13"/>
  <c r="AE201" i="13"/>
  <c r="AC201" i="13"/>
  <c r="AA201" i="13"/>
  <c r="Y201" i="13"/>
  <c r="W201" i="13"/>
  <c r="U201" i="13"/>
  <c r="S201" i="13"/>
  <c r="Q201" i="13"/>
  <c r="O201" i="13"/>
  <c r="M201" i="13"/>
  <c r="K201" i="13"/>
  <c r="I201" i="13"/>
  <c r="G201" i="13"/>
  <c r="E201" i="13"/>
  <c r="AQ200" i="13"/>
  <c r="AO200" i="13"/>
  <c r="AM200" i="13"/>
  <c r="AK200" i="13"/>
  <c r="AI200" i="13"/>
  <c r="AG200" i="13"/>
  <c r="AE200" i="13"/>
  <c r="AC200" i="13"/>
  <c r="AA200" i="13"/>
  <c r="Y200" i="13"/>
  <c r="W200" i="13"/>
  <c r="U200" i="13"/>
  <c r="S200" i="13"/>
  <c r="Q200" i="13"/>
  <c r="O200" i="13"/>
  <c r="M200" i="13"/>
  <c r="K200" i="13"/>
  <c r="I200" i="13"/>
  <c r="G200" i="13"/>
  <c r="E200" i="13"/>
  <c r="AQ199" i="13"/>
  <c r="AO199" i="13"/>
  <c r="AM199" i="13"/>
  <c r="AK199" i="13"/>
  <c r="AI199" i="13"/>
  <c r="AG199" i="13"/>
  <c r="AE199" i="13"/>
  <c r="AC199" i="13"/>
  <c r="AA199" i="13"/>
  <c r="Y199" i="13"/>
  <c r="W199" i="13"/>
  <c r="U199" i="13"/>
  <c r="S199" i="13"/>
  <c r="Q199" i="13"/>
  <c r="O199" i="13"/>
  <c r="M199" i="13"/>
  <c r="K199" i="13"/>
  <c r="I199" i="13"/>
  <c r="G199" i="13"/>
  <c r="E199" i="13"/>
  <c r="AQ198" i="13"/>
  <c r="AO198" i="13"/>
  <c r="AM198" i="13"/>
  <c r="AK198" i="13"/>
  <c r="AI198" i="13"/>
  <c r="AG198" i="13"/>
  <c r="AE198" i="13"/>
  <c r="AC198" i="13"/>
  <c r="AA198" i="13"/>
  <c r="Y198" i="13"/>
  <c r="W198" i="13"/>
  <c r="U198" i="13"/>
  <c r="S198" i="13"/>
  <c r="Q198" i="13"/>
  <c r="O198" i="13"/>
  <c r="M198" i="13"/>
  <c r="K198" i="13"/>
  <c r="I198" i="13"/>
  <c r="G198" i="13"/>
  <c r="E198" i="13"/>
  <c r="AQ197" i="13"/>
  <c r="AO197" i="13"/>
  <c r="AM197" i="13"/>
  <c r="AK197" i="13"/>
  <c r="AI197" i="13"/>
  <c r="AG197" i="13"/>
  <c r="AE197" i="13"/>
  <c r="AC197" i="13"/>
  <c r="AA197" i="13"/>
  <c r="Y197" i="13"/>
  <c r="W197" i="13"/>
  <c r="U197" i="13"/>
  <c r="S197" i="13"/>
  <c r="Q197" i="13"/>
  <c r="O197" i="13"/>
  <c r="M197" i="13"/>
  <c r="K197" i="13"/>
  <c r="I197" i="13"/>
  <c r="G197" i="13"/>
  <c r="E197" i="13"/>
  <c r="AQ196" i="13"/>
  <c r="AO196" i="13"/>
  <c r="AM196" i="13"/>
  <c r="AK196" i="13"/>
  <c r="AI196" i="13"/>
  <c r="AG196" i="13"/>
  <c r="AE196" i="13"/>
  <c r="AC196" i="13"/>
  <c r="AA196" i="13"/>
  <c r="Y196" i="13"/>
  <c r="W196" i="13"/>
  <c r="U196" i="13"/>
  <c r="S196" i="13"/>
  <c r="Q196" i="13"/>
  <c r="O196" i="13"/>
  <c r="M196" i="13"/>
  <c r="K196" i="13"/>
  <c r="I196" i="13"/>
  <c r="G196" i="13"/>
  <c r="E196" i="13"/>
  <c r="AQ195" i="13"/>
  <c r="AO195" i="13"/>
  <c r="AM195" i="13"/>
  <c r="AK195" i="13"/>
  <c r="AI195" i="13"/>
  <c r="AG195" i="13"/>
  <c r="AE195" i="13"/>
  <c r="AC195" i="13"/>
  <c r="AA195" i="13"/>
  <c r="Y195" i="13"/>
  <c r="W195" i="13"/>
  <c r="U195" i="13"/>
  <c r="S195" i="13"/>
  <c r="Q195" i="13"/>
  <c r="O195" i="13"/>
  <c r="M195" i="13"/>
  <c r="K195" i="13"/>
  <c r="I195" i="13"/>
  <c r="G195" i="13"/>
  <c r="E195" i="13"/>
  <c r="AQ194" i="13"/>
  <c r="AO194" i="13"/>
  <c r="AM194" i="13"/>
  <c r="AK194" i="13"/>
  <c r="AI194" i="13"/>
  <c r="AG194" i="13"/>
  <c r="AE194" i="13"/>
  <c r="AC194" i="13"/>
  <c r="AA194" i="13"/>
  <c r="Y194" i="13"/>
  <c r="W194" i="13"/>
  <c r="U194" i="13"/>
  <c r="S194" i="13"/>
  <c r="Q194" i="13"/>
  <c r="O194" i="13"/>
  <c r="M194" i="13"/>
  <c r="K194" i="13"/>
  <c r="I194" i="13"/>
  <c r="G194" i="13"/>
  <c r="E194" i="13"/>
  <c r="AQ193" i="13"/>
  <c r="AO193" i="13"/>
  <c r="AM193" i="13"/>
  <c r="AK193" i="13"/>
  <c r="AI193" i="13"/>
  <c r="AG193" i="13"/>
  <c r="AE193" i="13"/>
  <c r="AC193" i="13"/>
  <c r="AA193" i="13"/>
  <c r="Y193" i="13"/>
  <c r="W193" i="13"/>
  <c r="U193" i="13"/>
  <c r="S193" i="13"/>
  <c r="Q193" i="13"/>
  <c r="O193" i="13"/>
  <c r="M193" i="13"/>
  <c r="K193" i="13"/>
  <c r="I193" i="13"/>
  <c r="G193" i="13"/>
  <c r="E193" i="13"/>
  <c r="AQ192" i="13"/>
  <c r="AO192" i="13"/>
  <c r="AM192" i="13"/>
  <c r="AK192" i="13"/>
  <c r="AI192" i="13"/>
  <c r="AG192" i="13"/>
  <c r="AE192" i="13"/>
  <c r="AC192" i="13"/>
  <c r="AA192" i="13"/>
  <c r="Y192" i="13"/>
  <c r="W192" i="13"/>
  <c r="U192" i="13"/>
  <c r="S192" i="13"/>
  <c r="Q192" i="13"/>
  <c r="O192" i="13"/>
  <c r="M192" i="13"/>
  <c r="K192" i="13"/>
  <c r="I192" i="13"/>
  <c r="G192" i="13"/>
  <c r="E192" i="13"/>
  <c r="AQ191" i="13"/>
  <c r="AO191" i="13"/>
  <c r="AM191" i="13"/>
  <c r="AK191" i="13"/>
  <c r="AI191" i="13"/>
  <c r="AG191" i="13"/>
  <c r="AE191" i="13"/>
  <c r="AC191" i="13"/>
  <c r="AA191" i="13"/>
  <c r="Y191" i="13"/>
  <c r="W191" i="13"/>
  <c r="U191" i="13"/>
  <c r="S191" i="13"/>
  <c r="Q191" i="13"/>
  <c r="O191" i="13"/>
  <c r="M191" i="13"/>
  <c r="K191" i="13"/>
  <c r="I191" i="13"/>
  <c r="G191" i="13"/>
  <c r="E191" i="13"/>
  <c r="AQ190" i="13"/>
  <c r="AO190" i="13"/>
  <c r="AM190" i="13"/>
  <c r="AK190" i="13"/>
  <c r="AI190" i="13"/>
  <c r="AG190" i="13"/>
  <c r="AE190" i="13"/>
  <c r="AC190" i="13"/>
  <c r="AA190" i="13"/>
  <c r="Y190" i="13"/>
  <c r="W190" i="13"/>
  <c r="U190" i="13"/>
  <c r="S190" i="13"/>
  <c r="Q190" i="13"/>
  <c r="O190" i="13"/>
  <c r="M190" i="13"/>
  <c r="K190" i="13"/>
  <c r="I190" i="13"/>
  <c r="G190" i="13"/>
  <c r="E190" i="13"/>
  <c r="AQ189" i="13"/>
  <c r="AO189" i="13"/>
  <c r="AM189" i="13"/>
  <c r="AK189" i="13"/>
  <c r="AI189" i="13"/>
  <c r="AG189" i="13"/>
  <c r="AE189" i="13"/>
  <c r="AC189" i="13"/>
  <c r="AA189" i="13"/>
  <c r="Y189" i="13"/>
  <c r="W189" i="13"/>
  <c r="U189" i="13"/>
  <c r="S189" i="13"/>
  <c r="Q189" i="13"/>
  <c r="O189" i="13"/>
  <c r="M189" i="13"/>
  <c r="K189" i="13"/>
  <c r="I189" i="13"/>
  <c r="G189" i="13"/>
  <c r="E189" i="13"/>
  <c r="AQ188" i="13"/>
  <c r="AO188" i="13"/>
  <c r="AM188" i="13"/>
  <c r="AK188" i="13"/>
  <c r="AI188" i="13"/>
  <c r="AG188" i="13"/>
  <c r="AE188" i="13"/>
  <c r="AC188" i="13"/>
  <c r="AA188" i="13"/>
  <c r="Y188" i="13"/>
  <c r="W188" i="13"/>
  <c r="U188" i="13"/>
  <c r="S188" i="13"/>
  <c r="Q188" i="13"/>
  <c r="O188" i="13"/>
  <c r="M188" i="13"/>
  <c r="K188" i="13"/>
  <c r="I188" i="13"/>
  <c r="G188" i="13"/>
  <c r="E188" i="13"/>
  <c r="AQ187" i="13"/>
  <c r="AO187" i="13"/>
  <c r="AM187" i="13"/>
  <c r="AK187" i="13"/>
  <c r="AI187" i="13"/>
  <c r="AG187" i="13"/>
  <c r="AE187" i="13"/>
  <c r="AC187" i="13"/>
  <c r="AA187" i="13"/>
  <c r="Y187" i="13"/>
  <c r="W187" i="13"/>
  <c r="U187" i="13"/>
  <c r="S187" i="13"/>
  <c r="Q187" i="13"/>
  <c r="O187" i="13"/>
  <c r="M187" i="13"/>
  <c r="K187" i="13"/>
  <c r="I187" i="13"/>
  <c r="G187" i="13"/>
  <c r="E187" i="13"/>
  <c r="AQ186" i="13"/>
  <c r="AO186" i="13"/>
  <c r="AM186" i="13"/>
  <c r="AK186" i="13"/>
  <c r="AI186" i="13"/>
  <c r="AG186" i="13"/>
  <c r="AE186" i="13"/>
  <c r="AC186" i="13"/>
  <c r="AA186" i="13"/>
  <c r="Y186" i="13"/>
  <c r="W186" i="13"/>
  <c r="U186" i="13"/>
  <c r="S186" i="13"/>
  <c r="Q186" i="13"/>
  <c r="O186" i="13"/>
  <c r="M186" i="13"/>
  <c r="K186" i="13"/>
  <c r="I186" i="13"/>
  <c r="G186" i="13"/>
  <c r="E186" i="13"/>
  <c r="AQ185" i="13"/>
  <c r="AO185" i="13"/>
  <c r="AM185" i="13"/>
  <c r="AK185" i="13"/>
  <c r="AI185" i="13"/>
  <c r="AG185" i="13"/>
  <c r="AE185" i="13"/>
  <c r="AC185" i="13"/>
  <c r="AA185" i="13"/>
  <c r="Y185" i="13"/>
  <c r="W185" i="13"/>
  <c r="U185" i="13"/>
  <c r="S185" i="13"/>
  <c r="Q185" i="13"/>
  <c r="O185" i="13"/>
  <c r="M185" i="13"/>
  <c r="K185" i="13"/>
  <c r="I185" i="13"/>
  <c r="G185" i="13"/>
  <c r="E185" i="13"/>
  <c r="AQ184" i="13"/>
  <c r="AO184" i="13"/>
  <c r="AM184" i="13"/>
  <c r="AK184" i="13"/>
  <c r="AI184" i="13"/>
  <c r="AG184" i="13"/>
  <c r="AE184" i="13"/>
  <c r="AC184" i="13"/>
  <c r="AA184" i="13"/>
  <c r="Y184" i="13"/>
  <c r="W184" i="13"/>
  <c r="U184" i="13"/>
  <c r="S184" i="13"/>
  <c r="Q184" i="13"/>
  <c r="O184" i="13"/>
  <c r="M184" i="13"/>
  <c r="K184" i="13"/>
  <c r="I184" i="13"/>
  <c r="G184" i="13"/>
  <c r="E184" i="13"/>
  <c r="AQ183" i="13"/>
  <c r="AO183" i="13"/>
  <c r="AM183" i="13"/>
  <c r="AK183" i="13"/>
  <c r="AI183" i="13"/>
  <c r="AG183" i="13"/>
  <c r="AE183" i="13"/>
  <c r="AC183" i="13"/>
  <c r="AA183" i="13"/>
  <c r="Y183" i="13"/>
  <c r="W183" i="13"/>
  <c r="U183" i="13"/>
  <c r="S183" i="13"/>
  <c r="Q183" i="13"/>
  <c r="O183" i="13"/>
  <c r="M183" i="13"/>
  <c r="K183" i="13"/>
  <c r="I183" i="13"/>
  <c r="G183" i="13"/>
  <c r="E183" i="13"/>
  <c r="AQ182" i="13"/>
  <c r="AO182" i="13"/>
  <c r="AM182" i="13"/>
  <c r="AK182" i="13"/>
  <c r="AI182" i="13"/>
  <c r="AG182" i="13"/>
  <c r="AE182" i="13"/>
  <c r="AC182" i="13"/>
  <c r="AA182" i="13"/>
  <c r="Y182" i="13"/>
  <c r="W182" i="13"/>
  <c r="U182" i="13"/>
  <c r="S182" i="13"/>
  <c r="Q182" i="13"/>
  <c r="O182" i="13"/>
  <c r="M182" i="13"/>
  <c r="K182" i="13"/>
  <c r="I182" i="13"/>
  <c r="G182" i="13"/>
  <c r="E182" i="13"/>
  <c r="AQ181" i="13"/>
  <c r="AO181" i="13"/>
  <c r="AM181" i="13"/>
  <c r="AK181" i="13"/>
  <c r="AI181" i="13"/>
  <c r="AG181" i="13"/>
  <c r="AE181" i="13"/>
  <c r="AC181" i="13"/>
  <c r="AA181" i="13"/>
  <c r="Y181" i="13"/>
  <c r="W181" i="13"/>
  <c r="U181" i="13"/>
  <c r="S181" i="13"/>
  <c r="Q181" i="13"/>
  <c r="O181" i="13"/>
  <c r="M181" i="13"/>
  <c r="K181" i="13"/>
  <c r="I181" i="13"/>
  <c r="G181" i="13"/>
  <c r="E181" i="13"/>
  <c r="AQ180" i="13"/>
  <c r="AO180" i="13"/>
  <c r="AM180" i="13"/>
  <c r="AK180" i="13"/>
  <c r="AI180" i="13"/>
  <c r="AG180" i="13"/>
  <c r="AE180" i="13"/>
  <c r="AC180" i="13"/>
  <c r="AA180" i="13"/>
  <c r="Y180" i="13"/>
  <c r="W180" i="13"/>
  <c r="U180" i="13"/>
  <c r="S180" i="13"/>
  <c r="Q180" i="13"/>
  <c r="O180" i="13"/>
  <c r="M180" i="13"/>
  <c r="K180" i="13"/>
  <c r="I180" i="13"/>
  <c r="G180" i="13"/>
  <c r="E180" i="13"/>
  <c r="AQ179" i="13"/>
  <c r="AO179" i="13"/>
  <c r="AM179" i="13"/>
  <c r="AK179" i="13"/>
  <c r="AI179" i="13"/>
  <c r="AG179" i="13"/>
  <c r="AE179" i="13"/>
  <c r="AC179" i="13"/>
  <c r="AA179" i="13"/>
  <c r="Y179" i="13"/>
  <c r="W179" i="13"/>
  <c r="U179" i="13"/>
  <c r="S179" i="13"/>
  <c r="Q179" i="13"/>
  <c r="O179" i="13"/>
  <c r="M179" i="13"/>
  <c r="K179" i="13"/>
  <c r="I179" i="13"/>
  <c r="G179" i="13"/>
  <c r="E179" i="13"/>
  <c r="AQ178" i="13"/>
  <c r="AO178" i="13"/>
  <c r="AM178" i="13"/>
  <c r="AK178" i="13"/>
  <c r="AI178" i="13"/>
  <c r="AG178" i="13"/>
  <c r="AE178" i="13"/>
  <c r="AC178" i="13"/>
  <c r="AA178" i="13"/>
  <c r="Y178" i="13"/>
  <c r="W178" i="13"/>
  <c r="U178" i="13"/>
  <c r="S178" i="13"/>
  <c r="Q178" i="13"/>
  <c r="O178" i="13"/>
  <c r="M178" i="13"/>
  <c r="K178" i="13"/>
  <c r="I178" i="13"/>
  <c r="G178" i="13"/>
  <c r="E178" i="13"/>
  <c r="AQ177" i="13"/>
  <c r="AO177" i="13"/>
  <c r="AM177" i="13"/>
  <c r="AK177" i="13"/>
  <c r="AI177" i="13"/>
  <c r="AG177" i="13"/>
  <c r="AE177" i="13"/>
  <c r="AC177" i="13"/>
  <c r="AA177" i="13"/>
  <c r="Y177" i="13"/>
  <c r="W177" i="13"/>
  <c r="U177" i="13"/>
  <c r="S177" i="13"/>
  <c r="Q177" i="13"/>
  <c r="O177" i="13"/>
  <c r="M177" i="13"/>
  <c r="K177" i="13"/>
  <c r="I177" i="13"/>
  <c r="G177" i="13"/>
  <c r="E177" i="13"/>
  <c r="AQ176" i="13"/>
  <c r="AO176" i="13"/>
  <c r="AM176" i="13"/>
  <c r="AK176" i="13"/>
  <c r="AI176" i="13"/>
  <c r="AG176" i="13"/>
  <c r="AE176" i="13"/>
  <c r="AC176" i="13"/>
  <c r="AA176" i="13"/>
  <c r="Y176" i="13"/>
  <c r="W176" i="13"/>
  <c r="U176" i="13"/>
  <c r="S176" i="13"/>
  <c r="Q176" i="13"/>
  <c r="O176" i="13"/>
  <c r="M176" i="13"/>
  <c r="K176" i="13"/>
  <c r="I176" i="13"/>
  <c r="G176" i="13"/>
  <c r="E176" i="13"/>
  <c r="AQ175" i="13"/>
  <c r="AO175" i="13"/>
  <c r="AM175" i="13"/>
  <c r="AK175" i="13"/>
  <c r="AI175" i="13"/>
  <c r="AG175" i="13"/>
  <c r="AE175" i="13"/>
  <c r="AC175" i="13"/>
  <c r="AA175" i="13"/>
  <c r="Y175" i="13"/>
  <c r="W175" i="13"/>
  <c r="U175" i="13"/>
  <c r="S175" i="13"/>
  <c r="Q175" i="13"/>
  <c r="O175" i="13"/>
  <c r="M175" i="13"/>
  <c r="K175" i="13"/>
  <c r="I175" i="13"/>
  <c r="G175" i="13"/>
  <c r="E175" i="13"/>
  <c r="AQ174" i="13"/>
  <c r="AO174" i="13"/>
  <c r="AM174" i="13"/>
  <c r="AK174" i="13"/>
  <c r="AI174" i="13"/>
  <c r="AG174" i="13"/>
  <c r="AE174" i="13"/>
  <c r="AC174" i="13"/>
  <c r="AA174" i="13"/>
  <c r="Y174" i="13"/>
  <c r="W174" i="13"/>
  <c r="U174" i="13"/>
  <c r="S174" i="13"/>
  <c r="Q174" i="13"/>
  <c r="O174" i="13"/>
  <c r="M174" i="13"/>
  <c r="K174" i="13"/>
  <c r="I174" i="13"/>
  <c r="G174" i="13"/>
  <c r="E174" i="13"/>
  <c r="AQ173" i="13"/>
  <c r="AO173" i="13"/>
  <c r="AM173" i="13"/>
  <c r="AK173" i="13"/>
  <c r="AI173" i="13"/>
  <c r="AG173" i="13"/>
  <c r="AE173" i="13"/>
  <c r="AC173" i="13"/>
  <c r="AA173" i="13"/>
  <c r="Y173" i="13"/>
  <c r="W173" i="13"/>
  <c r="U173" i="13"/>
  <c r="S173" i="13"/>
  <c r="Q173" i="13"/>
  <c r="O173" i="13"/>
  <c r="M173" i="13"/>
  <c r="K173" i="13"/>
  <c r="I173" i="13"/>
  <c r="G173" i="13"/>
  <c r="E173" i="13"/>
  <c r="AQ172" i="13"/>
  <c r="AO172" i="13"/>
  <c r="AM172" i="13"/>
  <c r="AK172" i="13"/>
  <c r="AI172" i="13"/>
  <c r="AG172" i="13"/>
  <c r="AE172" i="13"/>
  <c r="AC172" i="13"/>
  <c r="AA172" i="13"/>
  <c r="Y172" i="13"/>
  <c r="W172" i="13"/>
  <c r="U172" i="13"/>
  <c r="S172" i="13"/>
  <c r="Q172" i="13"/>
  <c r="O172" i="13"/>
  <c r="M172" i="13"/>
  <c r="K172" i="13"/>
  <c r="I172" i="13"/>
  <c r="G172" i="13"/>
  <c r="E172" i="13"/>
  <c r="AQ171" i="13"/>
  <c r="AO171" i="13"/>
  <c r="AM171" i="13"/>
  <c r="AK171" i="13"/>
  <c r="AI171" i="13"/>
  <c r="AG171" i="13"/>
  <c r="AE171" i="13"/>
  <c r="AC171" i="13"/>
  <c r="AA171" i="13"/>
  <c r="Y171" i="13"/>
  <c r="W171" i="13"/>
  <c r="U171" i="13"/>
  <c r="S171" i="13"/>
  <c r="Q171" i="13"/>
  <c r="O171" i="13"/>
  <c r="M171" i="13"/>
  <c r="K171" i="13"/>
  <c r="I171" i="13"/>
  <c r="G171" i="13"/>
  <c r="E171" i="13"/>
  <c r="AQ170" i="13"/>
  <c r="AO170" i="13"/>
  <c r="AM170" i="13"/>
  <c r="AK170" i="13"/>
  <c r="AI170" i="13"/>
  <c r="AG170" i="13"/>
  <c r="AE170" i="13"/>
  <c r="AC170" i="13"/>
  <c r="AA170" i="13"/>
  <c r="Y170" i="13"/>
  <c r="W170" i="13"/>
  <c r="U170" i="13"/>
  <c r="S170" i="13"/>
  <c r="Q170" i="13"/>
  <c r="O170" i="13"/>
  <c r="M170" i="13"/>
  <c r="K170" i="13"/>
  <c r="I170" i="13"/>
  <c r="G170" i="13"/>
  <c r="E170" i="13"/>
  <c r="AQ169" i="13"/>
  <c r="AO169" i="13"/>
  <c r="AM169" i="13"/>
  <c r="AK169" i="13"/>
  <c r="AI169" i="13"/>
  <c r="AG169" i="13"/>
  <c r="AE169" i="13"/>
  <c r="AC169" i="13"/>
  <c r="AA169" i="13"/>
  <c r="Y169" i="13"/>
  <c r="W169" i="13"/>
  <c r="U169" i="13"/>
  <c r="S169" i="13"/>
  <c r="Q169" i="13"/>
  <c r="O169" i="13"/>
  <c r="M169" i="13"/>
  <c r="K169" i="13"/>
  <c r="I169" i="13"/>
  <c r="G169" i="13"/>
  <c r="E169" i="13"/>
  <c r="AQ168" i="13"/>
  <c r="AO168" i="13"/>
  <c r="AM168" i="13"/>
  <c r="AK168" i="13"/>
  <c r="AI168" i="13"/>
  <c r="AG168" i="13"/>
  <c r="AE168" i="13"/>
  <c r="AC168" i="13"/>
  <c r="AA168" i="13"/>
  <c r="Y168" i="13"/>
  <c r="W168" i="13"/>
  <c r="U168" i="13"/>
  <c r="S168" i="13"/>
  <c r="Q168" i="13"/>
  <c r="O168" i="13"/>
  <c r="M168" i="13"/>
  <c r="K168" i="13"/>
  <c r="I168" i="13"/>
  <c r="G168" i="13"/>
  <c r="E168" i="13"/>
  <c r="AQ167" i="13"/>
  <c r="AO167" i="13"/>
  <c r="AM167" i="13"/>
  <c r="AK167" i="13"/>
  <c r="AI167" i="13"/>
  <c r="AG167" i="13"/>
  <c r="AE167" i="13"/>
  <c r="AC167" i="13"/>
  <c r="AA167" i="13"/>
  <c r="Y167" i="13"/>
  <c r="W167" i="13"/>
  <c r="U167" i="13"/>
  <c r="S167" i="13"/>
  <c r="Q167" i="13"/>
  <c r="O167" i="13"/>
  <c r="M167" i="13"/>
  <c r="K167" i="13"/>
  <c r="I167" i="13"/>
  <c r="G167" i="13"/>
  <c r="E167" i="13"/>
  <c r="AQ166" i="13"/>
  <c r="AO166" i="13"/>
  <c r="AM166" i="13"/>
  <c r="AK166" i="13"/>
  <c r="AI166" i="13"/>
  <c r="AG166" i="13"/>
  <c r="AE166" i="13"/>
  <c r="AC166" i="13"/>
  <c r="AA166" i="13"/>
  <c r="Y166" i="13"/>
  <c r="W166" i="13"/>
  <c r="U166" i="13"/>
  <c r="S166" i="13"/>
  <c r="Q166" i="13"/>
  <c r="O166" i="13"/>
  <c r="M166" i="13"/>
  <c r="K166" i="13"/>
  <c r="I166" i="13"/>
  <c r="G166" i="13"/>
  <c r="E166" i="13"/>
  <c r="AQ165" i="13"/>
  <c r="AO165" i="13"/>
  <c r="AM165" i="13"/>
  <c r="AK165" i="13"/>
  <c r="AI165" i="13"/>
  <c r="AG165" i="13"/>
  <c r="AE165" i="13"/>
  <c r="AC165" i="13"/>
  <c r="AA165" i="13"/>
  <c r="Y165" i="13"/>
  <c r="W165" i="13"/>
  <c r="U165" i="13"/>
  <c r="S165" i="13"/>
  <c r="Q165" i="13"/>
  <c r="O165" i="13"/>
  <c r="M165" i="13"/>
  <c r="K165" i="13"/>
  <c r="I165" i="13"/>
  <c r="G165" i="13"/>
  <c r="E165" i="13"/>
  <c r="AQ164" i="13"/>
  <c r="AO164" i="13"/>
  <c r="AM164" i="13"/>
  <c r="AK164" i="13"/>
  <c r="AI164" i="13"/>
  <c r="AG164" i="13"/>
  <c r="AE164" i="13"/>
  <c r="AC164" i="13"/>
  <c r="AA164" i="13"/>
  <c r="Y164" i="13"/>
  <c r="W164" i="13"/>
  <c r="U164" i="13"/>
  <c r="S164" i="13"/>
  <c r="Q164" i="13"/>
  <c r="O164" i="13"/>
  <c r="M164" i="13"/>
  <c r="K164" i="13"/>
  <c r="I164" i="13"/>
  <c r="G164" i="13"/>
  <c r="E164" i="13"/>
  <c r="AQ163" i="13"/>
  <c r="AO163" i="13"/>
  <c r="AM163" i="13"/>
  <c r="AK163" i="13"/>
  <c r="AI163" i="13"/>
  <c r="AG163" i="13"/>
  <c r="AE163" i="13"/>
  <c r="AC163" i="13"/>
  <c r="AA163" i="13"/>
  <c r="Y163" i="13"/>
  <c r="W163" i="13"/>
  <c r="U163" i="13"/>
  <c r="S163" i="13"/>
  <c r="Q163" i="13"/>
  <c r="O163" i="13"/>
  <c r="M163" i="13"/>
  <c r="K163" i="13"/>
  <c r="I163" i="13"/>
  <c r="G163" i="13"/>
  <c r="E163" i="13"/>
  <c r="AQ162" i="13"/>
  <c r="AO162" i="13"/>
  <c r="AM162" i="13"/>
  <c r="AK162" i="13"/>
  <c r="AI162" i="13"/>
  <c r="AG162" i="13"/>
  <c r="AE162" i="13"/>
  <c r="AC162" i="13"/>
  <c r="AA162" i="13"/>
  <c r="Y162" i="13"/>
  <c r="W162" i="13"/>
  <c r="U162" i="13"/>
  <c r="S162" i="13"/>
  <c r="Q162" i="13"/>
  <c r="O162" i="13"/>
  <c r="M162" i="13"/>
  <c r="K162" i="13"/>
  <c r="I162" i="13"/>
  <c r="G162" i="13"/>
  <c r="E162" i="13"/>
  <c r="AQ161" i="13"/>
  <c r="AO161" i="13"/>
  <c r="AM161" i="13"/>
  <c r="AK161" i="13"/>
  <c r="AI161" i="13"/>
  <c r="AG161" i="13"/>
  <c r="AE161" i="13"/>
  <c r="AC161" i="13"/>
  <c r="AA161" i="13"/>
  <c r="Y161" i="13"/>
  <c r="W161" i="13"/>
  <c r="U161" i="13"/>
  <c r="S161" i="13"/>
  <c r="Q161" i="13"/>
  <c r="O161" i="13"/>
  <c r="M161" i="13"/>
  <c r="K161" i="13"/>
  <c r="I161" i="13"/>
  <c r="G161" i="13"/>
  <c r="E161" i="13"/>
  <c r="AQ160" i="13"/>
  <c r="AO160" i="13"/>
  <c r="AM160" i="13"/>
  <c r="AK160" i="13"/>
  <c r="AI160" i="13"/>
  <c r="AG160" i="13"/>
  <c r="AE160" i="13"/>
  <c r="AC160" i="13"/>
  <c r="AA160" i="13"/>
  <c r="Y160" i="13"/>
  <c r="W160" i="13"/>
  <c r="U160" i="13"/>
  <c r="S160" i="13"/>
  <c r="Q160" i="13"/>
  <c r="O160" i="13"/>
  <c r="M160" i="13"/>
  <c r="K160" i="13"/>
  <c r="I160" i="13"/>
  <c r="G160" i="13"/>
  <c r="E160" i="13"/>
  <c r="AQ159" i="13"/>
  <c r="AO159" i="13"/>
  <c r="AM159" i="13"/>
  <c r="AK159" i="13"/>
  <c r="AI159" i="13"/>
  <c r="AG159" i="13"/>
  <c r="AE159" i="13"/>
  <c r="AC159" i="13"/>
  <c r="AA159" i="13"/>
  <c r="Y159" i="13"/>
  <c r="W159" i="13"/>
  <c r="U159" i="13"/>
  <c r="S159" i="13"/>
  <c r="Q159" i="13"/>
  <c r="O159" i="13"/>
  <c r="M159" i="13"/>
  <c r="K159" i="13"/>
  <c r="I159" i="13"/>
  <c r="G159" i="13"/>
  <c r="E159" i="13"/>
  <c r="AQ158" i="13"/>
  <c r="AO158" i="13"/>
  <c r="AM158" i="13"/>
  <c r="AK158" i="13"/>
  <c r="AI158" i="13"/>
  <c r="AG158" i="13"/>
  <c r="AE158" i="13"/>
  <c r="AC158" i="13"/>
  <c r="AA158" i="13"/>
  <c r="Y158" i="13"/>
  <c r="W158" i="13"/>
  <c r="U158" i="13"/>
  <c r="S158" i="13"/>
  <c r="Q158" i="13"/>
  <c r="O158" i="13"/>
  <c r="M158" i="13"/>
  <c r="K158" i="13"/>
  <c r="I158" i="13"/>
  <c r="G158" i="13"/>
  <c r="E158" i="13"/>
  <c r="AQ157" i="13"/>
  <c r="AO157" i="13"/>
  <c r="AM157" i="13"/>
  <c r="AK157" i="13"/>
  <c r="AI157" i="13"/>
  <c r="AG157" i="13"/>
  <c r="AE157" i="13"/>
  <c r="AC157" i="13"/>
  <c r="AA157" i="13"/>
  <c r="Y157" i="13"/>
  <c r="W157" i="13"/>
  <c r="U157" i="13"/>
  <c r="S157" i="13"/>
  <c r="Q157" i="13"/>
  <c r="O157" i="13"/>
  <c r="M157" i="13"/>
  <c r="K157" i="13"/>
  <c r="I157" i="13"/>
  <c r="G157" i="13"/>
  <c r="E157" i="13"/>
  <c r="AQ156" i="13"/>
  <c r="AO156" i="13"/>
  <c r="AM156" i="13"/>
  <c r="AK156" i="13"/>
  <c r="AI156" i="13"/>
  <c r="AG156" i="13"/>
  <c r="AE156" i="13"/>
  <c r="AC156" i="13"/>
  <c r="AA156" i="13"/>
  <c r="Y156" i="13"/>
  <c r="W156" i="13"/>
  <c r="U156" i="13"/>
  <c r="S156" i="13"/>
  <c r="Q156" i="13"/>
  <c r="O156" i="13"/>
  <c r="M156" i="13"/>
  <c r="K156" i="13"/>
  <c r="I156" i="13"/>
  <c r="G156" i="13"/>
  <c r="E156" i="13"/>
  <c r="AQ155" i="13"/>
  <c r="AO155" i="13"/>
  <c r="AM155" i="13"/>
  <c r="AK155" i="13"/>
  <c r="AI155" i="13"/>
  <c r="AG155" i="13"/>
  <c r="AE155" i="13"/>
  <c r="AC155" i="13"/>
  <c r="AA155" i="13"/>
  <c r="Y155" i="13"/>
  <c r="W155" i="13"/>
  <c r="U155" i="13"/>
  <c r="S155" i="13"/>
  <c r="Q155" i="13"/>
  <c r="O155" i="13"/>
  <c r="M155" i="13"/>
  <c r="K155" i="13"/>
  <c r="I155" i="13"/>
  <c r="G155" i="13"/>
  <c r="E155" i="13"/>
  <c r="AQ154" i="13"/>
  <c r="AO154" i="13"/>
  <c r="AM154" i="13"/>
  <c r="AK154" i="13"/>
  <c r="AI154" i="13"/>
  <c r="AG154" i="13"/>
  <c r="AE154" i="13"/>
  <c r="AC154" i="13"/>
  <c r="AA154" i="13"/>
  <c r="Y154" i="13"/>
  <c r="W154" i="13"/>
  <c r="U154" i="13"/>
  <c r="S154" i="13"/>
  <c r="Q154" i="13"/>
  <c r="O154" i="13"/>
  <c r="M154" i="13"/>
  <c r="K154" i="13"/>
  <c r="I154" i="13"/>
  <c r="G154" i="13"/>
  <c r="E154" i="13"/>
  <c r="AQ153" i="13"/>
  <c r="AO153" i="13"/>
  <c r="AM153" i="13"/>
  <c r="AK153" i="13"/>
  <c r="AI153" i="13"/>
  <c r="AG153" i="13"/>
  <c r="AE153" i="13"/>
  <c r="AC153" i="13"/>
  <c r="AA153" i="13"/>
  <c r="Y153" i="13"/>
  <c r="W153" i="13"/>
  <c r="U153" i="13"/>
  <c r="S153" i="13"/>
  <c r="Q153" i="13"/>
  <c r="O153" i="13"/>
  <c r="M153" i="13"/>
  <c r="K153" i="13"/>
  <c r="I153" i="13"/>
  <c r="G153" i="13"/>
  <c r="E153" i="13"/>
  <c r="AQ152" i="13"/>
  <c r="AO152" i="13"/>
  <c r="AM152" i="13"/>
  <c r="AK152" i="13"/>
  <c r="AI152" i="13"/>
  <c r="AG152" i="13"/>
  <c r="AE152" i="13"/>
  <c r="AC152" i="13"/>
  <c r="AA152" i="13"/>
  <c r="Y152" i="13"/>
  <c r="W152" i="13"/>
  <c r="U152" i="13"/>
  <c r="S152" i="13"/>
  <c r="Q152" i="13"/>
  <c r="O152" i="13"/>
  <c r="M152" i="13"/>
  <c r="K152" i="13"/>
  <c r="I152" i="13"/>
  <c r="G152" i="13"/>
  <c r="E152" i="13"/>
  <c r="AQ151" i="13"/>
  <c r="AO151" i="13"/>
  <c r="AM151" i="13"/>
  <c r="AK151" i="13"/>
  <c r="AI151" i="13"/>
  <c r="AG151" i="13"/>
  <c r="AE151" i="13"/>
  <c r="AC151" i="13"/>
  <c r="AA151" i="13"/>
  <c r="Y151" i="13"/>
  <c r="W151" i="13"/>
  <c r="U151" i="13"/>
  <c r="S151" i="13"/>
  <c r="Q151" i="13"/>
  <c r="O151" i="13"/>
  <c r="M151" i="13"/>
  <c r="K151" i="13"/>
  <c r="I151" i="13"/>
  <c r="G151" i="13"/>
  <c r="E151" i="13"/>
  <c r="AQ150" i="13"/>
  <c r="AO150" i="13"/>
  <c r="AM150" i="13"/>
  <c r="AK150" i="13"/>
  <c r="AI150" i="13"/>
  <c r="AG150" i="13"/>
  <c r="AE150" i="13"/>
  <c r="AC150" i="13"/>
  <c r="AA150" i="13"/>
  <c r="Y150" i="13"/>
  <c r="W150" i="13"/>
  <c r="U150" i="13"/>
  <c r="S150" i="13"/>
  <c r="Q150" i="13"/>
  <c r="O150" i="13"/>
  <c r="M150" i="13"/>
  <c r="K150" i="13"/>
  <c r="I150" i="13"/>
  <c r="G150" i="13"/>
  <c r="E150" i="13"/>
  <c r="AQ149" i="13"/>
  <c r="AO149" i="13"/>
  <c r="AM149" i="13"/>
  <c r="AK149" i="13"/>
  <c r="AI149" i="13"/>
  <c r="AG149" i="13"/>
  <c r="AE149" i="13"/>
  <c r="AC149" i="13"/>
  <c r="AA149" i="13"/>
  <c r="Y149" i="13"/>
  <c r="W149" i="13"/>
  <c r="U149" i="13"/>
  <c r="S149" i="13"/>
  <c r="Q149" i="13"/>
  <c r="O149" i="13"/>
  <c r="M149" i="13"/>
  <c r="K149" i="13"/>
  <c r="I149" i="13"/>
  <c r="G149" i="13"/>
  <c r="E149" i="13"/>
  <c r="AQ148" i="13"/>
  <c r="AO148" i="13"/>
  <c r="AM148" i="13"/>
  <c r="AK148" i="13"/>
  <c r="AI148" i="13"/>
  <c r="AG148" i="13"/>
  <c r="AE148" i="13"/>
  <c r="AC148" i="13"/>
  <c r="AA148" i="13"/>
  <c r="Y148" i="13"/>
  <c r="W148" i="13"/>
  <c r="U148" i="13"/>
  <c r="S148" i="13"/>
  <c r="Q148" i="13"/>
  <c r="O148" i="13"/>
  <c r="M148" i="13"/>
  <c r="K148" i="13"/>
  <c r="I148" i="13"/>
  <c r="G148" i="13"/>
  <c r="E148" i="13"/>
  <c r="AQ147" i="13"/>
  <c r="AO147" i="13"/>
  <c r="AM147" i="13"/>
  <c r="AK147" i="13"/>
  <c r="AI147" i="13"/>
  <c r="AG147" i="13"/>
  <c r="AE147" i="13"/>
  <c r="AC147" i="13"/>
  <c r="AA147" i="13"/>
  <c r="Y147" i="13"/>
  <c r="W147" i="13"/>
  <c r="U147" i="13"/>
  <c r="S147" i="13"/>
  <c r="Q147" i="13"/>
  <c r="O147" i="13"/>
  <c r="M147" i="13"/>
  <c r="K147" i="13"/>
  <c r="I147" i="13"/>
  <c r="G147" i="13"/>
  <c r="E147" i="13"/>
  <c r="AQ146" i="13"/>
  <c r="AO146" i="13"/>
  <c r="AM146" i="13"/>
  <c r="AK146" i="13"/>
  <c r="AI146" i="13"/>
  <c r="AG146" i="13"/>
  <c r="AE146" i="13"/>
  <c r="AC146" i="13"/>
  <c r="AA146" i="13"/>
  <c r="Y146" i="13"/>
  <c r="W146" i="13"/>
  <c r="U146" i="13"/>
  <c r="S146" i="13"/>
  <c r="Q146" i="13"/>
  <c r="O146" i="13"/>
  <c r="M146" i="13"/>
  <c r="K146" i="13"/>
  <c r="I146" i="13"/>
  <c r="G146" i="13"/>
  <c r="E146" i="13"/>
  <c r="AQ145" i="13"/>
  <c r="AO145" i="13"/>
  <c r="AM145" i="13"/>
  <c r="AK145" i="13"/>
  <c r="AI145" i="13"/>
  <c r="AG145" i="13"/>
  <c r="AE145" i="13"/>
  <c r="AC145" i="13"/>
  <c r="AA145" i="13"/>
  <c r="Y145" i="13"/>
  <c r="W145" i="13"/>
  <c r="U145" i="13"/>
  <c r="S145" i="13"/>
  <c r="Q145" i="13"/>
  <c r="O145" i="13"/>
  <c r="M145" i="13"/>
  <c r="K145" i="13"/>
  <c r="I145" i="13"/>
  <c r="G145" i="13"/>
  <c r="E145" i="13"/>
  <c r="AQ144" i="13"/>
  <c r="AO144" i="13"/>
  <c r="AM144" i="13"/>
  <c r="AK144" i="13"/>
  <c r="AI144" i="13"/>
  <c r="AG144" i="13"/>
  <c r="AE144" i="13"/>
  <c r="AC144" i="13"/>
  <c r="AA144" i="13"/>
  <c r="Y144" i="13"/>
  <c r="W144" i="13"/>
  <c r="U144" i="13"/>
  <c r="S144" i="13"/>
  <c r="Q144" i="13"/>
  <c r="O144" i="13"/>
  <c r="M144" i="13"/>
  <c r="K144" i="13"/>
  <c r="I144" i="13"/>
  <c r="G144" i="13"/>
  <c r="E144" i="13"/>
  <c r="AQ143" i="13"/>
  <c r="AO143" i="13"/>
  <c r="AM143" i="13"/>
  <c r="AK143" i="13"/>
  <c r="AI143" i="13"/>
  <c r="AG143" i="13"/>
  <c r="AE143" i="13"/>
  <c r="AC143" i="13"/>
  <c r="AA143" i="13"/>
  <c r="Y143" i="13"/>
  <c r="W143" i="13"/>
  <c r="U143" i="13"/>
  <c r="S143" i="13"/>
  <c r="Q143" i="13"/>
  <c r="O143" i="13"/>
  <c r="M143" i="13"/>
  <c r="K143" i="13"/>
  <c r="I143" i="13"/>
  <c r="G143" i="13"/>
  <c r="E143" i="13"/>
  <c r="AQ142" i="13"/>
  <c r="AO142" i="13"/>
  <c r="AM142" i="13"/>
  <c r="AK142" i="13"/>
  <c r="AI142" i="13"/>
  <c r="AG142" i="13"/>
  <c r="AE142" i="13"/>
  <c r="AC142" i="13"/>
  <c r="AA142" i="13"/>
  <c r="Y142" i="13"/>
  <c r="W142" i="13"/>
  <c r="U142" i="13"/>
  <c r="S142" i="13"/>
  <c r="Q142" i="13"/>
  <c r="O142" i="13"/>
  <c r="M142" i="13"/>
  <c r="K142" i="13"/>
  <c r="I142" i="13"/>
  <c r="G142" i="13"/>
  <c r="E142" i="13"/>
  <c r="AQ141" i="13"/>
  <c r="AO141" i="13"/>
  <c r="AM141" i="13"/>
  <c r="AK141" i="13"/>
  <c r="AI141" i="13"/>
  <c r="AG141" i="13"/>
  <c r="AE141" i="13"/>
  <c r="AC141" i="13"/>
  <c r="AA141" i="13"/>
  <c r="Y141" i="13"/>
  <c r="W141" i="13"/>
  <c r="U141" i="13"/>
  <c r="S141" i="13"/>
  <c r="Q141" i="13"/>
  <c r="O141" i="13"/>
  <c r="M141" i="13"/>
  <c r="K141" i="13"/>
  <c r="I141" i="13"/>
  <c r="G141" i="13"/>
  <c r="E141" i="13"/>
  <c r="AQ140" i="13"/>
  <c r="AO140" i="13"/>
  <c r="AM140" i="13"/>
  <c r="AK140" i="13"/>
  <c r="AI140" i="13"/>
  <c r="AG140" i="13"/>
  <c r="AE140" i="13"/>
  <c r="AC140" i="13"/>
  <c r="AA140" i="13"/>
  <c r="Y140" i="13"/>
  <c r="W140" i="13"/>
  <c r="U140" i="13"/>
  <c r="S140" i="13"/>
  <c r="Q140" i="13"/>
  <c r="O140" i="13"/>
  <c r="M140" i="13"/>
  <c r="K140" i="13"/>
  <c r="I140" i="13"/>
  <c r="G140" i="13"/>
  <c r="E140" i="13"/>
  <c r="AQ139" i="13"/>
  <c r="AO139" i="13"/>
  <c r="AM139" i="13"/>
  <c r="AK139" i="13"/>
  <c r="AI139" i="13"/>
  <c r="AG139" i="13"/>
  <c r="AE139" i="13"/>
  <c r="AC139" i="13"/>
  <c r="AA139" i="13"/>
  <c r="Y139" i="13"/>
  <c r="W139" i="13"/>
  <c r="U139" i="13"/>
  <c r="S139" i="13"/>
  <c r="Q139" i="13"/>
  <c r="O139" i="13"/>
  <c r="M139" i="13"/>
  <c r="K139" i="13"/>
  <c r="I139" i="13"/>
  <c r="G139" i="13"/>
  <c r="E139" i="13"/>
  <c r="AQ138" i="13"/>
  <c r="AO138" i="13"/>
  <c r="AM138" i="13"/>
  <c r="AK138" i="13"/>
  <c r="AI138" i="13"/>
  <c r="AG138" i="13"/>
  <c r="AE138" i="13"/>
  <c r="AC138" i="13"/>
  <c r="AA138" i="13"/>
  <c r="Y138" i="13"/>
  <c r="W138" i="13"/>
  <c r="U138" i="13"/>
  <c r="S138" i="13"/>
  <c r="Q138" i="13"/>
  <c r="O138" i="13"/>
  <c r="M138" i="13"/>
  <c r="K138" i="13"/>
  <c r="I138" i="13"/>
  <c r="G138" i="13"/>
  <c r="E138" i="13"/>
  <c r="AQ137" i="13"/>
  <c r="AO137" i="13"/>
  <c r="AM137" i="13"/>
  <c r="AK137" i="13"/>
  <c r="AI137" i="13"/>
  <c r="AG137" i="13"/>
  <c r="AE137" i="13"/>
  <c r="AC137" i="13"/>
  <c r="AA137" i="13"/>
  <c r="Y137" i="13"/>
  <c r="W137" i="13"/>
  <c r="U137" i="13"/>
  <c r="S137" i="13"/>
  <c r="Q137" i="13"/>
  <c r="O137" i="13"/>
  <c r="M137" i="13"/>
  <c r="K137" i="13"/>
  <c r="I137" i="13"/>
  <c r="G137" i="13"/>
  <c r="E137" i="13"/>
  <c r="AQ136" i="13"/>
  <c r="AO136" i="13"/>
  <c r="AM136" i="13"/>
  <c r="AK136" i="13"/>
  <c r="AI136" i="13"/>
  <c r="AG136" i="13"/>
  <c r="AE136" i="13"/>
  <c r="AC136" i="13"/>
  <c r="AA136" i="13"/>
  <c r="Y136" i="13"/>
  <c r="W136" i="13"/>
  <c r="U136" i="13"/>
  <c r="S136" i="13"/>
  <c r="Q136" i="13"/>
  <c r="O136" i="13"/>
  <c r="M136" i="13"/>
  <c r="K136" i="13"/>
  <c r="I136" i="13"/>
  <c r="G136" i="13"/>
  <c r="E136" i="13"/>
  <c r="AQ135" i="13"/>
  <c r="AO135" i="13"/>
  <c r="AM135" i="13"/>
  <c r="AK135" i="13"/>
  <c r="AI135" i="13"/>
  <c r="AG135" i="13"/>
  <c r="AE135" i="13"/>
  <c r="AC135" i="13"/>
  <c r="AA135" i="13"/>
  <c r="Y135" i="13"/>
  <c r="W135" i="13"/>
  <c r="U135" i="13"/>
  <c r="S135" i="13"/>
  <c r="Q135" i="13"/>
  <c r="O135" i="13"/>
  <c r="M135" i="13"/>
  <c r="K135" i="13"/>
  <c r="I135" i="13"/>
  <c r="G135" i="13"/>
  <c r="E135" i="13"/>
  <c r="AQ134" i="13"/>
  <c r="AO134" i="13"/>
  <c r="AM134" i="13"/>
  <c r="AK134" i="13"/>
  <c r="AI134" i="13"/>
  <c r="AG134" i="13"/>
  <c r="AE134" i="13"/>
  <c r="AC134" i="13"/>
  <c r="AA134" i="13"/>
  <c r="Y134" i="13"/>
  <c r="W134" i="13"/>
  <c r="U134" i="13"/>
  <c r="S134" i="13"/>
  <c r="Q134" i="13"/>
  <c r="O134" i="13"/>
  <c r="M134" i="13"/>
  <c r="K134" i="13"/>
  <c r="I134" i="13"/>
  <c r="G134" i="13"/>
  <c r="E134" i="13"/>
  <c r="AQ133" i="13"/>
  <c r="AO133" i="13"/>
  <c r="AM133" i="13"/>
  <c r="AK133" i="13"/>
  <c r="AI133" i="13"/>
  <c r="AG133" i="13"/>
  <c r="AE133" i="13"/>
  <c r="AC133" i="13"/>
  <c r="AA133" i="13"/>
  <c r="Y133" i="13"/>
  <c r="W133" i="13"/>
  <c r="U133" i="13"/>
  <c r="S133" i="13"/>
  <c r="Q133" i="13"/>
  <c r="O133" i="13"/>
  <c r="M133" i="13"/>
  <c r="K133" i="13"/>
  <c r="I133" i="13"/>
  <c r="G133" i="13"/>
  <c r="E133" i="13"/>
  <c r="AQ132" i="13"/>
  <c r="AO132" i="13"/>
  <c r="AM132" i="13"/>
  <c r="AK132" i="13"/>
  <c r="AI132" i="13"/>
  <c r="AG132" i="13"/>
  <c r="AE132" i="13"/>
  <c r="AC132" i="13"/>
  <c r="AA132" i="13"/>
  <c r="Y132" i="13"/>
  <c r="W132" i="13"/>
  <c r="U132" i="13"/>
  <c r="S132" i="13"/>
  <c r="Q132" i="13"/>
  <c r="O132" i="13"/>
  <c r="M132" i="13"/>
  <c r="K132" i="13"/>
  <c r="I132" i="13"/>
  <c r="G132" i="13"/>
  <c r="E132" i="13"/>
  <c r="AQ131" i="13"/>
  <c r="AO131" i="13"/>
  <c r="AM131" i="13"/>
  <c r="AK131" i="13"/>
  <c r="AI131" i="13"/>
  <c r="AG131" i="13"/>
  <c r="AE131" i="13"/>
  <c r="AC131" i="13"/>
  <c r="AA131" i="13"/>
  <c r="Y131" i="13"/>
  <c r="W131" i="13"/>
  <c r="U131" i="13"/>
  <c r="S131" i="13"/>
  <c r="Q131" i="13"/>
  <c r="O131" i="13"/>
  <c r="M131" i="13"/>
  <c r="K131" i="13"/>
  <c r="I131" i="13"/>
  <c r="G131" i="13"/>
  <c r="E131" i="13"/>
  <c r="AQ130" i="13"/>
  <c r="AO130" i="13"/>
  <c r="AM130" i="13"/>
  <c r="AK130" i="13"/>
  <c r="AI130" i="13"/>
  <c r="AG130" i="13"/>
  <c r="AE130" i="13"/>
  <c r="AC130" i="13"/>
  <c r="AA130" i="13"/>
  <c r="Y130" i="13"/>
  <c r="W130" i="13"/>
  <c r="U130" i="13"/>
  <c r="S130" i="13"/>
  <c r="Q130" i="13"/>
  <c r="O130" i="13"/>
  <c r="M130" i="13"/>
  <c r="K130" i="13"/>
  <c r="I130" i="13"/>
  <c r="G130" i="13"/>
  <c r="E130" i="13"/>
  <c r="AQ129" i="13"/>
  <c r="AO129" i="13"/>
  <c r="AM129" i="13"/>
  <c r="AK129" i="13"/>
  <c r="AI129" i="13"/>
  <c r="AG129" i="13"/>
  <c r="AE129" i="13"/>
  <c r="AC129" i="13"/>
  <c r="AA129" i="13"/>
  <c r="Y129" i="13"/>
  <c r="W129" i="13"/>
  <c r="U129" i="13"/>
  <c r="S129" i="13"/>
  <c r="Q129" i="13"/>
  <c r="O129" i="13"/>
  <c r="M129" i="13"/>
  <c r="K129" i="13"/>
  <c r="I129" i="13"/>
  <c r="G129" i="13"/>
  <c r="E129" i="13"/>
  <c r="AQ128" i="13"/>
  <c r="AO128" i="13"/>
  <c r="AM128" i="13"/>
  <c r="AK128" i="13"/>
  <c r="AI128" i="13"/>
  <c r="AG128" i="13"/>
  <c r="AE128" i="13"/>
  <c r="AC128" i="13"/>
  <c r="AA128" i="13"/>
  <c r="Y128" i="13"/>
  <c r="W128" i="13"/>
  <c r="U128" i="13"/>
  <c r="S128" i="13"/>
  <c r="Q128" i="13"/>
  <c r="O128" i="13"/>
  <c r="M128" i="13"/>
  <c r="K128" i="13"/>
  <c r="I128" i="13"/>
  <c r="G128" i="13"/>
  <c r="E128" i="13"/>
  <c r="AQ127" i="13"/>
  <c r="AO127" i="13"/>
  <c r="AM127" i="13"/>
  <c r="AK127" i="13"/>
  <c r="AI127" i="13"/>
  <c r="AG127" i="13"/>
  <c r="AE127" i="13"/>
  <c r="AC127" i="13"/>
  <c r="AA127" i="13"/>
  <c r="Y127" i="13"/>
  <c r="W127" i="13"/>
  <c r="U127" i="13"/>
  <c r="S127" i="13"/>
  <c r="Q127" i="13"/>
  <c r="O127" i="13"/>
  <c r="M127" i="13"/>
  <c r="K127" i="13"/>
  <c r="I127" i="13"/>
  <c r="G127" i="13"/>
  <c r="E127" i="13"/>
  <c r="AQ126" i="13"/>
  <c r="AO126" i="13"/>
  <c r="AM126" i="13"/>
  <c r="AK126" i="13"/>
  <c r="AI126" i="13"/>
  <c r="AG126" i="13"/>
  <c r="AE126" i="13"/>
  <c r="AC126" i="13"/>
  <c r="AA126" i="13"/>
  <c r="Y126" i="13"/>
  <c r="W126" i="13"/>
  <c r="U126" i="13"/>
  <c r="S126" i="13"/>
  <c r="Q126" i="13"/>
  <c r="O126" i="13"/>
  <c r="M126" i="13"/>
  <c r="K126" i="13"/>
  <c r="I126" i="13"/>
  <c r="G126" i="13"/>
  <c r="E126" i="13"/>
  <c r="AQ125" i="13"/>
  <c r="AO125" i="13"/>
  <c r="AM125" i="13"/>
  <c r="AK125" i="13"/>
  <c r="AI125" i="13"/>
  <c r="AG125" i="13"/>
  <c r="AE125" i="13"/>
  <c r="AC125" i="13"/>
  <c r="AA125" i="13"/>
  <c r="Y125" i="13"/>
  <c r="W125" i="13"/>
  <c r="U125" i="13"/>
  <c r="S125" i="13"/>
  <c r="Q125" i="13"/>
  <c r="O125" i="13"/>
  <c r="M125" i="13"/>
  <c r="K125" i="13"/>
  <c r="I125" i="13"/>
  <c r="G125" i="13"/>
  <c r="E125" i="13"/>
  <c r="AQ124" i="13"/>
  <c r="AO124" i="13"/>
  <c r="AM124" i="13"/>
  <c r="AK124" i="13"/>
  <c r="AI124" i="13"/>
  <c r="AG124" i="13"/>
  <c r="AE124" i="13"/>
  <c r="AC124" i="13"/>
  <c r="AA124" i="13"/>
  <c r="Y124" i="13"/>
  <c r="W124" i="13"/>
  <c r="U124" i="13"/>
  <c r="S124" i="13"/>
  <c r="Q124" i="13"/>
  <c r="O124" i="13"/>
  <c r="M124" i="13"/>
  <c r="K124" i="13"/>
  <c r="I124" i="13"/>
  <c r="G124" i="13"/>
  <c r="E124" i="13"/>
  <c r="AQ123" i="13"/>
  <c r="AO123" i="13"/>
  <c r="AM123" i="13"/>
  <c r="AK123" i="13"/>
  <c r="AI123" i="13"/>
  <c r="AG123" i="13"/>
  <c r="AE123" i="13"/>
  <c r="AC123" i="13"/>
  <c r="AA123" i="13"/>
  <c r="Y123" i="13"/>
  <c r="W123" i="13"/>
  <c r="U123" i="13"/>
  <c r="S123" i="13"/>
  <c r="Q123" i="13"/>
  <c r="O123" i="13"/>
  <c r="M123" i="13"/>
  <c r="K123" i="13"/>
  <c r="I123" i="13"/>
  <c r="G123" i="13"/>
  <c r="E123" i="13"/>
  <c r="AQ122" i="13"/>
  <c r="AO122" i="13"/>
  <c r="AM122" i="13"/>
  <c r="AK122" i="13"/>
  <c r="AI122" i="13"/>
  <c r="AG122" i="13"/>
  <c r="AE122" i="13"/>
  <c r="AC122" i="13"/>
  <c r="AA122" i="13"/>
  <c r="Y122" i="13"/>
  <c r="W122" i="13"/>
  <c r="U122" i="13"/>
  <c r="S122" i="13"/>
  <c r="Q122" i="13"/>
  <c r="O122" i="13"/>
  <c r="M122" i="13"/>
  <c r="K122" i="13"/>
  <c r="I122" i="13"/>
  <c r="G122" i="13"/>
  <c r="E122" i="13"/>
  <c r="AQ121" i="13"/>
  <c r="AO121" i="13"/>
  <c r="AM121" i="13"/>
  <c r="AK121" i="13"/>
  <c r="AI121" i="13"/>
  <c r="AG121" i="13"/>
  <c r="AE121" i="13"/>
  <c r="AC121" i="13"/>
  <c r="AA121" i="13"/>
  <c r="Y121" i="13"/>
  <c r="W121" i="13"/>
  <c r="U121" i="13"/>
  <c r="S121" i="13"/>
  <c r="Q121" i="13"/>
  <c r="O121" i="13"/>
  <c r="M121" i="13"/>
  <c r="K121" i="13"/>
  <c r="I121" i="13"/>
  <c r="G121" i="13"/>
  <c r="E121" i="13"/>
  <c r="AQ120" i="13"/>
  <c r="AO120" i="13"/>
  <c r="AM120" i="13"/>
  <c r="AK120" i="13"/>
  <c r="AI120" i="13"/>
  <c r="AG120" i="13"/>
  <c r="AE120" i="13"/>
  <c r="AC120" i="13"/>
  <c r="AA120" i="13"/>
  <c r="Y120" i="13"/>
  <c r="W120" i="13"/>
  <c r="U120" i="13"/>
  <c r="S120" i="13"/>
  <c r="Q120" i="13"/>
  <c r="O120" i="13"/>
  <c r="M120" i="13"/>
  <c r="K120" i="13"/>
  <c r="I120" i="13"/>
  <c r="G120" i="13"/>
  <c r="E120" i="13"/>
  <c r="AQ119" i="13"/>
  <c r="AO119" i="13"/>
  <c r="AM119" i="13"/>
  <c r="AK119" i="13"/>
  <c r="AI119" i="13"/>
  <c r="AG119" i="13"/>
  <c r="AE119" i="13"/>
  <c r="AC119" i="13"/>
  <c r="AA119" i="13"/>
  <c r="Y119" i="13"/>
  <c r="W119" i="13"/>
  <c r="U119" i="13"/>
  <c r="S119" i="13"/>
  <c r="Q119" i="13"/>
  <c r="O119" i="13"/>
  <c r="M119" i="13"/>
  <c r="K119" i="13"/>
  <c r="I119" i="13"/>
  <c r="G119" i="13"/>
  <c r="E119" i="13"/>
  <c r="AQ118" i="13"/>
  <c r="AO118" i="13"/>
  <c r="AM118" i="13"/>
  <c r="AK118" i="13"/>
  <c r="AI118" i="13"/>
  <c r="AG118" i="13"/>
  <c r="AE118" i="13"/>
  <c r="AC118" i="13"/>
  <c r="AA118" i="13"/>
  <c r="Y118" i="13"/>
  <c r="W118" i="13"/>
  <c r="U118" i="13"/>
  <c r="S118" i="13"/>
  <c r="Q118" i="13"/>
  <c r="O118" i="13"/>
  <c r="M118" i="13"/>
  <c r="K118" i="13"/>
  <c r="I118" i="13"/>
  <c r="G118" i="13"/>
  <c r="E118" i="13"/>
  <c r="AQ117" i="13"/>
  <c r="AO117" i="13"/>
  <c r="AM117" i="13"/>
  <c r="AK117" i="13"/>
  <c r="AI117" i="13"/>
  <c r="AG117" i="13"/>
  <c r="AE117" i="13"/>
  <c r="AC117" i="13"/>
  <c r="AA117" i="13"/>
  <c r="Y117" i="13"/>
  <c r="W117" i="13"/>
  <c r="U117" i="13"/>
  <c r="S117" i="13"/>
  <c r="Q117" i="13"/>
  <c r="O117" i="13"/>
  <c r="M117" i="13"/>
  <c r="K117" i="13"/>
  <c r="I117" i="13"/>
  <c r="G117" i="13"/>
  <c r="E117" i="13"/>
  <c r="AQ116" i="13"/>
  <c r="AO116" i="13"/>
  <c r="AM116" i="13"/>
  <c r="AK116" i="13"/>
  <c r="AI116" i="13"/>
  <c r="AG116" i="13"/>
  <c r="AE116" i="13"/>
  <c r="AC116" i="13"/>
  <c r="AA116" i="13"/>
  <c r="Y116" i="13"/>
  <c r="W116" i="13"/>
  <c r="U116" i="13"/>
  <c r="S116" i="13"/>
  <c r="Q116" i="13"/>
  <c r="O116" i="13"/>
  <c r="M116" i="13"/>
  <c r="K116" i="13"/>
  <c r="I116" i="13"/>
  <c r="G116" i="13"/>
  <c r="E116" i="13"/>
  <c r="AQ115" i="13"/>
  <c r="AO115" i="13"/>
  <c r="AM115" i="13"/>
  <c r="AK115" i="13"/>
  <c r="AI115" i="13"/>
  <c r="AG115" i="13"/>
  <c r="AE115" i="13"/>
  <c r="AC115" i="13"/>
  <c r="AA115" i="13"/>
  <c r="Y115" i="13"/>
  <c r="W115" i="13"/>
  <c r="U115" i="13"/>
  <c r="S115" i="13"/>
  <c r="Q115" i="13"/>
  <c r="O115" i="13"/>
  <c r="M115" i="13"/>
  <c r="K115" i="13"/>
  <c r="I115" i="13"/>
  <c r="G115" i="13"/>
  <c r="E115" i="13"/>
  <c r="AQ114" i="13"/>
  <c r="AO114" i="13"/>
  <c r="AM114" i="13"/>
  <c r="AK114" i="13"/>
  <c r="AI114" i="13"/>
  <c r="AG114" i="13"/>
  <c r="AE114" i="13"/>
  <c r="AC114" i="13"/>
  <c r="AA114" i="13"/>
  <c r="Y114" i="13"/>
  <c r="W114" i="13"/>
  <c r="U114" i="13"/>
  <c r="S114" i="13"/>
  <c r="Q114" i="13"/>
  <c r="O114" i="13"/>
  <c r="M114" i="13"/>
  <c r="K114" i="13"/>
  <c r="I114" i="13"/>
  <c r="G114" i="13"/>
  <c r="E114" i="13"/>
  <c r="AQ113" i="13"/>
  <c r="AO113" i="13"/>
  <c r="AM113" i="13"/>
  <c r="AK113" i="13"/>
  <c r="AI113" i="13"/>
  <c r="AG113" i="13"/>
  <c r="AE113" i="13"/>
  <c r="AC113" i="13"/>
  <c r="AA113" i="13"/>
  <c r="Y113" i="13"/>
  <c r="W113" i="13"/>
  <c r="U113" i="13"/>
  <c r="S113" i="13"/>
  <c r="Q113" i="13"/>
  <c r="O113" i="13"/>
  <c r="M113" i="13"/>
  <c r="K113" i="13"/>
  <c r="I113" i="13"/>
  <c r="G113" i="13"/>
  <c r="E113" i="13"/>
  <c r="AQ112" i="13"/>
  <c r="AO112" i="13"/>
  <c r="AM112" i="13"/>
  <c r="AK112" i="13"/>
  <c r="AI112" i="13"/>
  <c r="AG112" i="13"/>
  <c r="AE112" i="13"/>
  <c r="AC112" i="13"/>
  <c r="AA112" i="13"/>
  <c r="Y112" i="13"/>
  <c r="W112" i="13"/>
  <c r="U112" i="13"/>
  <c r="S112" i="13"/>
  <c r="Q112" i="13"/>
  <c r="O112" i="13"/>
  <c r="M112" i="13"/>
  <c r="K112" i="13"/>
  <c r="I112" i="13"/>
  <c r="G112" i="13"/>
  <c r="E112" i="13"/>
  <c r="AQ111" i="13"/>
  <c r="AO111" i="13"/>
  <c r="AM111" i="13"/>
  <c r="AK111" i="13"/>
  <c r="AI111" i="13"/>
  <c r="AG111" i="13"/>
  <c r="AE111" i="13"/>
  <c r="AC111" i="13"/>
  <c r="AA111" i="13"/>
  <c r="Y111" i="13"/>
  <c r="W111" i="13"/>
  <c r="U111" i="13"/>
  <c r="S111" i="13"/>
  <c r="Q111" i="13"/>
  <c r="O111" i="13"/>
  <c r="M111" i="13"/>
  <c r="K111" i="13"/>
  <c r="I111" i="13"/>
  <c r="G111" i="13"/>
  <c r="E111" i="13"/>
  <c r="AQ110" i="13"/>
  <c r="AO110" i="13"/>
  <c r="AM110" i="13"/>
  <c r="AK110" i="13"/>
  <c r="AI110" i="13"/>
  <c r="AG110" i="13"/>
  <c r="AE110" i="13"/>
  <c r="AC110" i="13"/>
  <c r="AA110" i="13"/>
  <c r="Y110" i="13"/>
  <c r="W110" i="13"/>
  <c r="U110" i="13"/>
  <c r="S110" i="13"/>
  <c r="Q110" i="13"/>
  <c r="O110" i="13"/>
  <c r="M110" i="13"/>
  <c r="K110" i="13"/>
  <c r="I110" i="13"/>
  <c r="G110" i="13"/>
  <c r="E110" i="13"/>
  <c r="AQ109" i="13"/>
  <c r="AO109" i="13"/>
  <c r="AM109" i="13"/>
  <c r="AK109" i="13"/>
  <c r="AI109" i="13"/>
  <c r="AG109" i="13"/>
  <c r="AE109" i="13"/>
  <c r="AC109" i="13"/>
  <c r="AA109" i="13"/>
  <c r="Y109" i="13"/>
  <c r="W109" i="13"/>
  <c r="U109" i="13"/>
  <c r="S109" i="13"/>
  <c r="Q109" i="13"/>
  <c r="O109" i="13"/>
  <c r="M109" i="13"/>
  <c r="K109" i="13"/>
  <c r="I109" i="13"/>
  <c r="G109" i="13"/>
  <c r="E109" i="13"/>
  <c r="AQ108" i="13"/>
  <c r="AO108" i="13"/>
  <c r="AM108" i="13"/>
  <c r="AK108" i="13"/>
  <c r="AI108" i="13"/>
  <c r="AG108" i="13"/>
  <c r="AE108" i="13"/>
  <c r="AC108" i="13"/>
  <c r="AA108" i="13"/>
  <c r="Y108" i="13"/>
  <c r="W108" i="13"/>
  <c r="U108" i="13"/>
  <c r="S108" i="13"/>
  <c r="Q108" i="13"/>
  <c r="O108" i="13"/>
  <c r="M108" i="13"/>
  <c r="K108" i="13"/>
  <c r="I108" i="13"/>
  <c r="G108" i="13"/>
  <c r="E108" i="13"/>
  <c r="AQ107" i="13"/>
  <c r="AO107" i="13"/>
  <c r="AM107" i="13"/>
  <c r="AK107" i="13"/>
  <c r="AI107" i="13"/>
  <c r="AG107" i="13"/>
  <c r="AE107" i="13"/>
  <c r="AC107" i="13"/>
  <c r="AA107" i="13"/>
  <c r="Y107" i="13"/>
  <c r="W107" i="13"/>
  <c r="U107" i="13"/>
  <c r="S107" i="13"/>
  <c r="Q107" i="13"/>
  <c r="O107" i="13"/>
  <c r="M107" i="13"/>
  <c r="K107" i="13"/>
  <c r="I107" i="13"/>
  <c r="G107" i="13"/>
  <c r="E107" i="13"/>
  <c r="AQ106" i="13"/>
  <c r="AO106" i="13"/>
  <c r="AM106" i="13"/>
  <c r="AK106" i="13"/>
  <c r="AI106" i="13"/>
  <c r="AG106" i="13"/>
  <c r="AE106" i="13"/>
  <c r="AC106" i="13"/>
  <c r="AA106" i="13"/>
  <c r="Y106" i="13"/>
  <c r="W106" i="13"/>
  <c r="U106" i="13"/>
  <c r="S106" i="13"/>
  <c r="Q106" i="13"/>
  <c r="O106" i="13"/>
  <c r="M106" i="13"/>
  <c r="K106" i="13"/>
  <c r="I106" i="13"/>
  <c r="G106" i="13"/>
  <c r="E106" i="13"/>
  <c r="AQ105" i="13"/>
  <c r="AO105" i="13"/>
  <c r="AM105" i="13"/>
  <c r="AK105" i="13"/>
  <c r="AI105" i="13"/>
  <c r="AG105" i="13"/>
  <c r="AE105" i="13"/>
  <c r="AC105" i="13"/>
  <c r="AA105" i="13"/>
  <c r="Y105" i="13"/>
  <c r="W105" i="13"/>
  <c r="U105" i="13"/>
  <c r="S105" i="13"/>
  <c r="Q105" i="13"/>
  <c r="O105" i="13"/>
  <c r="M105" i="13"/>
  <c r="K105" i="13"/>
  <c r="I105" i="13"/>
  <c r="G105" i="13"/>
  <c r="E105" i="13"/>
  <c r="AQ104" i="13"/>
  <c r="AO104" i="13"/>
  <c r="AM104" i="13"/>
  <c r="AK104" i="13"/>
  <c r="AI104" i="13"/>
  <c r="AG104" i="13"/>
  <c r="AE104" i="13"/>
  <c r="AC104" i="13"/>
  <c r="AA104" i="13"/>
  <c r="Y104" i="13"/>
  <c r="W104" i="13"/>
  <c r="U104" i="13"/>
  <c r="S104" i="13"/>
  <c r="Q104" i="13"/>
  <c r="O104" i="13"/>
  <c r="M104" i="13"/>
  <c r="K104" i="13"/>
  <c r="I104" i="13"/>
  <c r="G104" i="13"/>
  <c r="E104" i="13"/>
  <c r="AQ103" i="13"/>
  <c r="AO103" i="13"/>
  <c r="AM103" i="13"/>
  <c r="AK103" i="13"/>
  <c r="AI103" i="13"/>
  <c r="AG103" i="13"/>
  <c r="AE103" i="13"/>
  <c r="AC103" i="13"/>
  <c r="AA103" i="13"/>
  <c r="Y103" i="13"/>
  <c r="W103" i="13"/>
  <c r="U103" i="13"/>
  <c r="S103" i="13"/>
  <c r="Q103" i="13"/>
  <c r="O103" i="13"/>
  <c r="M103" i="13"/>
  <c r="K103" i="13"/>
  <c r="I103" i="13"/>
  <c r="G103" i="13"/>
  <c r="E103" i="13"/>
  <c r="AQ102" i="13"/>
  <c r="AO102" i="13"/>
  <c r="AM102" i="13"/>
  <c r="AK102" i="13"/>
  <c r="AI102" i="13"/>
  <c r="AG102" i="13"/>
  <c r="AE102" i="13"/>
  <c r="AC102" i="13"/>
  <c r="AA102" i="13"/>
  <c r="Y102" i="13"/>
  <c r="W102" i="13"/>
  <c r="U102" i="13"/>
  <c r="S102" i="13"/>
  <c r="Q102" i="13"/>
  <c r="O102" i="13"/>
  <c r="M102" i="13"/>
  <c r="K102" i="13"/>
  <c r="I102" i="13"/>
  <c r="G102" i="13"/>
  <c r="E102" i="13"/>
  <c r="AQ101" i="13"/>
  <c r="AO101" i="13"/>
  <c r="AM101" i="13"/>
  <c r="AK101" i="13"/>
  <c r="AI101" i="13"/>
  <c r="AG101" i="13"/>
  <c r="AE101" i="13"/>
  <c r="AC101" i="13"/>
  <c r="AA101" i="13"/>
  <c r="Y101" i="13"/>
  <c r="W101" i="13"/>
  <c r="U101" i="13"/>
  <c r="S101" i="13"/>
  <c r="Q101" i="13"/>
  <c r="O101" i="13"/>
  <c r="M101" i="13"/>
  <c r="K101" i="13"/>
  <c r="I101" i="13"/>
  <c r="G101" i="13"/>
  <c r="E101" i="13"/>
  <c r="AQ100" i="13"/>
  <c r="AO100" i="13"/>
  <c r="AM100" i="13"/>
  <c r="AK100" i="13"/>
  <c r="AI100" i="13"/>
  <c r="AG100" i="13"/>
  <c r="AE100" i="13"/>
  <c r="AC100" i="13"/>
  <c r="AA100" i="13"/>
  <c r="Y100" i="13"/>
  <c r="W100" i="13"/>
  <c r="U100" i="13"/>
  <c r="S100" i="13"/>
  <c r="Q100" i="13"/>
  <c r="O100" i="13"/>
  <c r="M100" i="13"/>
  <c r="K100" i="13"/>
  <c r="I100" i="13"/>
  <c r="G100" i="13"/>
  <c r="E100" i="13"/>
  <c r="AQ99" i="13"/>
  <c r="AO99" i="13"/>
  <c r="AM99" i="13"/>
  <c r="AK99" i="13"/>
  <c r="AI99" i="13"/>
  <c r="AG99" i="13"/>
  <c r="AE99" i="13"/>
  <c r="AC99" i="13"/>
  <c r="AA99" i="13"/>
  <c r="Y99" i="13"/>
  <c r="W99" i="13"/>
  <c r="U99" i="13"/>
  <c r="S99" i="13"/>
  <c r="Q99" i="13"/>
  <c r="O99" i="13"/>
  <c r="M99" i="13"/>
  <c r="K99" i="13"/>
  <c r="I99" i="13"/>
  <c r="G99" i="13"/>
  <c r="E99" i="13"/>
  <c r="AQ98" i="13"/>
  <c r="AO98" i="13"/>
  <c r="AM98" i="13"/>
  <c r="AK98" i="13"/>
  <c r="AI98" i="13"/>
  <c r="AG98" i="13"/>
  <c r="AE98" i="13"/>
  <c r="AC98" i="13"/>
  <c r="AA98" i="13"/>
  <c r="Y98" i="13"/>
  <c r="W98" i="13"/>
  <c r="U98" i="13"/>
  <c r="S98" i="13"/>
  <c r="Q98" i="13"/>
  <c r="O98" i="13"/>
  <c r="M98" i="13"/>
  <c r="K98" i="13"/>
  <c r="I98" i="13"/>
  <c r="G98" i="13"/>
  <c r="E98" i="13"/>
  <c r="AQ97" i="13"/>
  <c r="AO97" i="13"/>
  <c r="AM97" i="13"/>
  <c r="AK97" i="13"/>
  <c r="AI97" i="13"/>
  <c r="AG97" i="13"/>
  <c r="AE97" i="13"/>
  <c r="AC97" i="13"/>
  <c r="AA97" i="13"/>
  <c r="Y97" i="13"/>
  <c r="W97" i="13"/>
  <c r="U97" i="13"/>
  <c r="S97" i="13"/>
  <c r="Q97" i="13"/>
  <c r="O97" i="13"/>
  <c r="M97" i="13"/>
  <c r="K97" i="13"/>
  <c r="I97" i="13"/>
  <c r="G97" i="13"/>
  <c r="E97" i="13"/>
  <c r="AQ96" i="13"/>
  <c r="AO96" i="13"/>
  <c r="AM96" i="13"/>
  <c r="AK96" i="13"/>
  <c r="AI96" i="13"/>
  <c r="AG96" i="13"/>
  <c r="AE96" i="13"/>
  <c r="AC96" i="13"/>
  <c r="AA96" i="13"/>
  <c r="Y96" i="13"/>
  <c r="W96" i="13"/>
  <c r="U96" i="13"/>
  <c r="S96" i="13"/>
  <c r="Q96" i="13"/>
  <c r="O96" i="13"/>
  <c r="M96" i="13"/>
  <c r="K96" i="13"/>
  <c r="I96" i="13"/>
  <c r="G96" i="13"/>
  <c r="E96" i="13"/>
  <c r="AQ95" i="13"/>
  <c r="AO95" i="13"/>
  <c r="AM95" i="13"/>
  <c r="AK95" i="13"/>
  <c r="AI95" i="13"/>
  <c r="AG95" i="13"/>
  <c r="AE95" i="13"/>
  <c r="AC95" i="13"/>
  <c r="AA95" i="13"/>
  <c r="Y95" i="13"/>
  <c r="W95" i="13"/>
  <c r="U95" i="13"/>
  <c r="S95" i="13"/>
  <c r="Q95" i="13"/>
  <c r="O95" i="13"/>
  <c r="M95" i="13"/>
  <c r="K95" i="13"/>
  <c r="I95" i="13"/>
  <c r="G95" i="13"/>
  <c r="E95" i="13"/>
  <c r="AQ94" i="13"/>
  <c r="AO94" i="13"/>
  <c r="AM94" i="13"/>
  <c r="AK94" i="13"/>
  <c r="AI94" i="13"/>
  <c r="AG94" i="13"/>
  <c r="AE94" i="13"/>
  <c r="AC94" i="13"/>
  <c r="AA94" i="13"/>
  <c r="Y94" i="13"/>
  <c r="W94" i="13"/>
  <c r="U94" i="13"/>
  <c r="S94" i="13"/>
  <c r="Q94" i="13"/>
  <c r="O94" i="13"/>
  <c r="M94" i="13"/>
  <c r="K94" i="13"/>
  <c r="I94" i="13"/>
  <c r="G94" i="13"/>
  <c r="E94" i="13"/>
  <c r="AQ93" i="13"/>
  <c r="AO93" i="13"/>
  <c r="AM93" i="13"/>
  <c r="AK93" i="13"/>
  <c r="AI93" i="13"/>
  <c r="AG93" i="13"/>
  <c r="AE93" i="13"/>
  <c r="AC93" i="13"/>
  <c r="AA93" i="13"/>
  <c r="Y93" i="13"/>
  <c r="W93" i="13"/>
  <c r="U93" i="13"/>
  <c r="S93" i="13"/>
  <c r="Q93" i="13"/>
  <c r="O93" i="13"/>
  <c r="M93" i="13"/>
  <c r="K93" i="13"/>
  <c r="I93" i="13"/>
  <c r="G93" i="13"/>
  <c r="E93" i="13"/>
  <c r="AQ92" i="13"/>
  <c r="AO92" i="13"/>
  <c r="AM92" i="13"/>
  <c r="AK92" i="13"/>
  <c r="AI92" i="13"/>
  <c r="AG92" i="13"/>
  <c r="AE92" i="13"/>
  <c r="AC92" i="13"/>
  <c r="AA92" i="13"/>
  <c r="Y92" i="13"/>
  <c r="W92" i="13"/>
  <c r="U92" i="13"/>
  <c r="S92" i="13"/>
  <c r="Q92" i="13"/>
  <c r="O92" i="13"/>
  <c r="M92" i="13"/>
  <c r="K92" i="13"/>
  <c r="I92" i="13"/>
  <c r="G92" i="13"/>
  <c r="E92" i="13"/>
  <c r="AQ91" i="13"/>
  <c r="AO91" i="13"/>
  <c r="AM91" i="13"/>
  <c r="AK91" i="13"/>
  <c r="AI91" i="13"/>
  <c r="AG91" i="13"/>
  <c r="AE91" i="13"/>
  <c r="AC91" i="13"/>
  <c r="AA91" i="13"/>
  <c r="Y91" i="13"/>
  <c r="W91" i="13"/>
  <c r="U91" i="13"/>
  <c r="S91" i="13"/>
  <c r="Q91" i="13"/>
  <c r="O91" i="13"/>
  <c r="M91" i="13"/>
  <c r="K91" i="13"/>
  <c r="I91" i="13"/>
  <c r="G91" i="13"/>
  <c r="E91" i="13"/>
  <c r="AQ90" i="13"/>
  <c r="AO90" i="13"/>
  <c r="AM90" i="13"/>
  <c r="AK90" i="13"/>
  <c r="AI90" i="13"/>
  <c r="AG90" i="13"/>
  <c r="AE90" i="13"/>
  <c r="AC90" i="13"/>
  <c r="AA90" i="13"/>
  <c r="Y90" i="13"/>
  <c r="W90" i="13"/>
  <c r="U90" i="13"/>
  <c r="S90" i="13"/>
  <c r="Q90" i="13"/>
  <c r="O90" i="13"/>
  <c r="M90" i="13"/>
  <c r="K90" i="13"/>
  <c r="I90" i="13"/>
  <c r="G90" i="13"/>
  <c r="E90" i="13"/>
  <c r="AQ89" i="13"/>
  <c r="AO89" i="13"/>
  <c r="AM89" i="13"/>
  <c r="AK89" i="13"/>
  <c r="AI89" i="13"/>
  <c r="AG89" i="13"/>
  <c r="AE89" i="13"/>
  <c r="AC89" i="13"/>
  <c r="AA89" i="13"/>
  <c r="Y89" i="13"/>
  <c r="W89" i="13"/>
  <c r="U89" i="13"/>
  <c r="S89" i="13"/>
  <c r="Q89" i="13"/>
  <c r="O89" i="13"/>
  <c r="M89" i="13"/>
  <c r="K89" i="13"/>
  <c r="I89" i="13"/>
  <c r="G89" i="13"/>
  <c r="E89" i="13"/>
  <c r="AQ88" i="13"/>
  <c r="AO88" i="13"/>
  <c r="AM88" i="13"/>
  <c r="AK88" i="13"/>
  <c r="AI88" i="13"/>
  <c r="AG88" i="13"/>
  <c r="AE88" i="13"/>
  <c r="AC88" i="13"/>
  <c r="AA88" i="13"/>
  <c r="Y88" i="13"/>
  <c r="W88" i="13"/>
  <c r="U88" i="13"/>
  <c r="S88" i="13"/>
  <c r="Q88" i="13"/>
  <c r="O88" i="13"/>
  <c r="M88" i="13"/>
  <c r="K88" i="13"/>
  <c r="I88" i="13"/>
  <c r="G88" i="13"/>
  <c r="E88" i="13"/>
  <c r="AQ87" i="13"/>
  <c r="AO87" i="13"/>
  <c r="AM87" i="13"/>
  <c r="AK87" i="13"/>
  <c r="AI87" i="13"/>
  <c r="AG87" i="13"/>
  <c r="AE87" i="13"/>
  <c r="AC87" i="13"/>
  <c r="AA87" i="13"/>
  <c r="Y87" i="13"/>
  <c r="W87" i="13"/>
  <c r="U87" i="13"/>
  <c r="S87" i="13"/>
  <c r="Q87" i="13"/>
  <c r="O87" i="13"/>
  <c r="M87" i="13"/>
  <c r="K87" i="13"/>
  <c r="I87" i="13"/>
  <c r="G87" i="13"/>
  <c r="E87" i="13"/>
  <c r="AQ86" i="13"/>
  <c r="AO86" i="13"/>
  <c r="AM86" i="13"/>
  <c r="AK86" i="13"/>
  <c r="AI86" i="13"/>
  <c r="AG86" i="13"/>
  <c r="AE86" i="13"/>
  <c r="AC86" i="13"/>
  <c r="AA86" i="13"/>
  <c r="Y86" i="13"/>
  <c r="W86" i="13"/>
  <c r="U86" i="13"/>
  <c r="S86" i="13"/>
  <c r="Q86" i="13"/>
  <c r="O86" i="13"/>
  <c r="M86" i="13"/>
  <c r="K86" i="13"/>
  <c r="I86" i="13"/>
  <c r="G86" i="13"/>
  <c r="E86" i="13"/>
  <c r="AQ85" i="13"/>
  <c r="AO85" i="13"/>
  <c r="AM85" i="13"/>
  <c r="AK85" i="13"/>
  <c r="AI85" i="13"/>
  <c r="AG85" i="13"/>
  <c r="AE85" i="13"/>
  <c r="AC85" i="13"/>
  <c r="AA85" i="13"/>
  <c r="Y85" i="13"/>
  <c r="W85" i="13"/>
  <c r="U85" i="13"/>
  <c r="S85" i="13"/>
  <c r="Q85" i="13"/>
  <c r="O85" i="13"/>
  <c r="M85" i="13"/>
  <c r="K85" i="13"/>
  <c r="I85" i="13"/>
  <c r="G85" i="13"/>
  <c r="E85" i="13"/>
  <c r="AQ84" i="13"/>
  <c r="AO84" i="13"/>
  <c r="AM84" i="13"/>
  <c r="AK84" i="13"/>
  <c r="AI84" i="13"/>
  <c r="AG84" i="13"/>
  <c r="AE84" i="13"/>
  <c r="AC84" i="13"/>
  <c r="AA84" i="13"/>
  <c r="Y84" i="13"/>
  <c r="W84" i="13"/>
  <c r="U84" i="13"/>
  <c r="S84" i="13"/>
  <c r="Q84" i="13"/>
  <c r="O84" i="13"/>
  <c r="M84" i="13"/>
  <c r="K84" i="13"/>
  <c r="I84" i="13"/>
  <c r="G84" i="13"/>
  <c r="E84" i="13"/>
  <c r="AQ83" i="13"/>
  <c r="AO83" i="13"/>
  <c r="AM83" i="13"/>
  <c r="AK83" i="13"/>
  <c r="AI83" i="13"/>
  <c r="AG83" i="13"/>
  <c r="AE83" i="13"/>
  <c r="AC83" i="13"/>
  <c r="AA83" i="13"/>
  <c r="Y83" i="13"/>
  <c r="W83" i="13"/>
  <c r="U83" i="13"/>
  <c r="S83" i="13"/>
  <c r="Q83" i="13"/>
  <c r="O83" i="13"/>
  <c r="M83" i="13"/>
  <c r="K83" i="13"/>
  <c r="I83" i="13"/>
  <c r="G83" i="13"/>
  <c r="E83" i="13"/>
  <c r="AQ82" i="13"/>
  <c r="AO82" i="13"/>
  <c r="AM82" i="13"/>
  <c r="AK82" i="13"/>
  <c r="AI82" i="13"/>
  <c r="AG82" i="13"/>
  <c r="AE82" i="13"/>
  <c r="AC82" i="13"/>
  <c r="AA82" i="13"/>
  <c r="Y82" i="13"/>
  <c r="W82" i="13"/>
  <c r="U82" i="13"/>
  <c r="S82" i="13"/>
  <c r="Q82" i="13"/>
  <c r="O82" i="13"/>
  <c r="M82" i="13"/>
  <c r="K82" i="13"/>
  <c r="I82" i="13"/>
  <c r="G82" i="13"/>
  <c r="E82" i="13"/>
  <c r="AQ81" i="13"/>
  <c r="AO81" i="13"/>
  <c r="AM81" i="13"/>
  <c r="AK81" i="13"/>
  <c r="AI81" i="13"/>
  <c r="AG81" i="13"/>
  <c r="AE81" i="13"/>
  <c r="AC81" i="13"/>
  <c r="AA81" i="13"/>
  <c r="Y81" i="13"/>
  <c r="W81" i="13"/>
  <c r="U81" i="13"/>
  <c r="S81" i="13"/>
  <c r="Q81" i="13"/>
  <c r="O81" i="13"/>
  <c r="M81" i="13"/>
  <c r="K81" i="13"/>
  <c r="I81" i="13"/>
  <c r="G81" i="13"/>
  <c r="E81" i="13"/>
  <c r="AQ80" i="13"/>
  <c r="AO80" i="13"/>
  <c r="AM80" i="13"/>
  <c r="AK80" i="13"/>
  <c r="AI80" i="13"/>
  <c r="AG80" i="13"/>
  <c r="AE80" i="13"/>
  <c r="AC80" i="13"/>
  <c r="AA80" i="13"/>
  <c r="Y80" i="13"/>
  <c r="W80" i="13"/>
  <c r="U80" i="13"/>
  <c r="S80" i="13"/>
  <c r="Q80" i="13"/>
  <c r="O80" i="13"/>
  <c r="M80" i="13"/>
  <c r="K80" i="13"/>
  <c r="I80" i="13"/>
  <c r="G80" i="13"/>
  <c r="E80" i="13"/>
  <c r="AQ79" i="13"/>
  <c r="AO79" i="13"/>
  <c r="AM79" i="13"/>
  <c r="AK79" i="13"/>
  <c r="AI79" i="13"/>
  <c r="AG79" i="13"/>
  <c r="AE79" i="13"/>
  <c r="AC79" i="13"/>
  <c r="AA79" i="13"/>
  <c r="Y79" i="13"/>
  <c r="W79" i="13"/>
  <c r="U79" i="13"/>
  <c r="S79" i="13"/>
  <c r="Q79" i="13"/>
  <c r="O79" i="13"/>
  <c r="M79" i="13"/>
  <c r="K79" i="13"/>
  <c r="I79" i="13"/>
  <c r="G79" i="13"/>
  <c r="E79" i="13"/>
  <c r="AQ78" i="13"/>
  <c r="AO78" i="13"/>
  <c r="AM78" i="13"/>
  <c r="AK78" i="13"/>
  <c r="AI78" i="13"/>
  <c r="AG78" i="13"/>
  <c r="AE78" i="13"/>
  <c r="AC78" i="13"/>
  <c r="AA78" i="13"/>
  <c r="Y78" i="13"/>
  <c r="W78" i="13"/>
  <c r="U78" i="13"/>
  <c r="S78" i="13"/>
  <c r="Q78" i="13"/>
  <c r="O78" i="13"/>
  <c r="M78" i="13"/>
  <c r="K78" i="13"/>
  <c r="I78" i="13"/>
  <c r="G78" i="13"/>
  <c r="E78" i="13"/>
  <c r="AQ77" i="13"/>
  <c r="AO77" i="13"/>
  <c r="AM77" i="13"/>
  <c r="AK77" i="13"/>
  <c r="AI77" i="13"/>
  <c r="AG77" i="13"/>
  <c r="AE77" i="13"/>
  <c r="AC77" i="13"/>
  <c r="AA77" i="13"/>
  <c r="Y77" i="13"/>
  <c r="W77" i="13"/>
  <c r="U77" i="13"/>
  <c r="S77" i="13"/>
  <c r="Q77" i="13"/>
  <c r="O77" i="13"/>
  <c r="M77" i="13"/>
  <c r="K77" i="13"/>
  <c r="I77" i="13"/>
  <c r="G77" i="13"/>
  <c r="E77" i="13"/>
  <c r="AQ76" i="13"/>
  <c r="AO76" i="13"/>
  <c r="AM76" i="13"/>
  <c r="AK76" i="13"/>
  <c r="AI76" i="13"/>
  <c r="AG76" i="13"/>
  <c r="AE76" i="13"/>
  <c r="AC76" i="13"/>
  <c r="AA76" i="13"/>
  <c r="Y76" i="13"/>
  <c r="W76" i="13"/>
  <c r="U76" i="13"/>
  <c r="S76" i="13"/>
  <c r="Q76" i="13"/>
  <c r="O76" i="13"/>
  <c r="M76" i="13"/>
  <c r="K76" i="13"/>
  <c r="I76" i="13"/>
  <c r="G76" i="13"/>
  <c r="E76" i="13"/>
  <c r="AQ75" i="13"/>
  <c r="AO75" i="13"/>
  <c r="AM75" i="13"/>
  <c r="AK75" i="13"/>
  <c r="AI75" i="13"/>
  <c r="AG75" i="13"/>
  <c r="AE75" i="13"/>
  <c r="AC75" i="13"/>
  <c r="AA75" i="13"/>
  <c r="Y75" i="13"/>
  <c r="W75" i="13"/>
  <c r="U75" i="13"/>
  <c r="S75" i="13"/>
  <c r="Q75" i="13"/>
  <c r="O75" i="13"/>
  <c r="M75" i="13"/>
  <c r="K75" i="13"/>
  <c r="I75" i="13"/>
  <c r="G75" i="13"/>
  <c r="E75" i="13"/>
  <c r="AQ74" i="13"/>
  <c r="AO74" i="13"/>
  <c r="AM74" i="13"/>
  <c r="AK74" i="13"/>
  <c r="AI74" i="13"/>
  <c r="AG74" i="13"/>
  <c r="AE74" i="13"/>
  <c r="AC74" i="13"/>
  <c r="AA74" i="13"/>
  <c r="Y74" i="13"/>
  <c r="W74" i="13"/>
  <c r="U74" i="13"/>
  <c r="S74" i="13"/>
  <c r="Q74" i="13"/>
  <c r="O74" i="13"/>
  <c r="M74" i="13"/>
  <c r="K74" i="13"/>
  <c r="I74" i="13"/>
  <c r="G74" i="13"/>
  <c r="E74" i="13"/>
  <c r="AQ73" i="13"/>
  <c r="AO73" i="13"/>
  <c r="AM73" i="13"/>
  <c r="AK73" i="13"/>
  <c r="AI73" i="13"/>
  <c r="AG73" i="13"/>
  <c r="AE73" i="13"/>
  <c r="AC73" i="13"/>
  <c r="AA73" i="13"/>
  <c r="Y73" i="13"/>
  <c r="W73" i="13"/>
  <c r="U73" i="13"/>
  <c r="S73" i="13"/>
  <c r="Q73" i="13"/>
  <c r="O73" i="13"/>
  <c r="M73" i="13"/>
  <c r="K73" i="13"/>
  <c r="I73" i="13"/>
  <c r="G73" i="13"/>
  <c r="E73" i="13"/>
  <c r="AQ72" i="13"/>
  <c r="AO72" i="13"/>
  <c r="AM72" i="13"/>
  <c r="AK72" i="13"/>
  <c r="AI72" i="13"/>
  <c r="AG72" i="13"/>
  <c r="AE72" i="13"/>
  <c r="AC72" i="13"/>
  <c r="AA72" i="13"/>
  <c r="Y72" i="13"/>
  <c r="W72" i="13"/>
  <c r="U72" i="13"/>
  <c r="S72" i="13"/>
  <c r="Q72" i="13"/>
  <c r="O72" i="13"/>
  <c r="M72" i="13"/>
  <c r="K72" i="13"/>
  <c r="I72" i="13"/>
  <c r="G72" i="13"/>
  <c r="E72" i="13"/>
  <c r="AQ71" i="13"/>
  <c r="AO71" i="13"/>
  <c r="AM71" i="13"/>
  <c r="AK71" i="13"/>
  <c r="AI71" i="13"/>
  <c r="AG71" i="13"/>
  <c r="AE71" i="13"/>
  <c r="AC71" i="13"/>
  <c r="AA71" i="13"/>
  <c r="Y71" i="13"/>
  <c r="W71" i="13"/>
  <c r="U71" i="13"/>
  <c r="S71" i="13"/>
  <c r="Q71" i="13"/>
  <c r="O71" i="13"/>
  <c r="M71" i="13"/>
  <c r="K71" i="13"/>
  <c r="I71" i="13"/>
  <c r="G71" i="13"/>
  <c r="E71" i="13"/>
  <c r="AQ70" i="13"/>
  <c r="AO70" i="13"/>
  <c r="AM70" i="13"/>
  <c r="AK70" i="13"/>
  <c r="AI70" i="13"/>
  <c r="AG70" i="13"/>
  <c r="AE70" i="13"/>
  <c r="AC70" i="13"/>
  <c r="AA70" i="13"/>
  <c r="Y70" i="13"/>
  <c r="W70" i="13"/>
  <c r="U70" i="13"/>
  <c r="S70" i="13"/>
  <c r="Q70" i="13"/>
  <c r="O70" i="13"/>
  <c r="M70" i="13"/>
  <c r="K70" i="13"/>
  <c r="I70" i="13"/>
  <c r="G70" i="13"/>
  <c r="E70" i="13"/>
  <c r="AQ69" i="13"/>
  <c r="AO69" i="13"/>
  <c r="AM69" i="13"/>
  <c r="AK69" i="13"/>
  <c r="AI69" i="13"/>
  <c r="AG69" i="13"/>
  <c r="AE69" i="13"/>
  <c r="AC69" i="13"/>
  <c r="AA69" i="13"/>
  <c r="Y69" i="13"/>
  <c r="W69" i="13"/>
  <c r="U69" i="13"/>
  <c r="S69" i="13"/>
  <c r="Q69" i="13"/>
  <c r="O69" i="13"/>
  <c r="M69" i="13"/>
  <c r="K69" i="13"/>
  <c r="I69" i="13"/>
  <c r="G69" i="13"/>
  <c r="E69" i="13"/>
  <c r="AQ68" i="13"/>
  <c r="AO68" i="13"/>
  <c r="AM68" i="13"/>
  <c r="AK68" i="13"/>
  <c r="AI68" i="13"/>
  <c r="AG68" i="13"/>
  <c r="AE68" i="13"/>
  <c r="AC68" i="13"/>
  <c r="AA68" i="13"/>
  <c r="Y68" i="13"/>
  <c r="W68" i="13"/>
  <c r="U68" i="13"/>
  <c r="S68" i="13"/>
  <c r="Q68" i="13"/>
  <c r="O68" i="13"/>
  <c r="M68" i="13"/>
  <c r="K68" i="13"/>
  <c r="I68" i="13"/>
  <c r="G68" i="13"/>
  <c r="E68" i="13"/>
  <c r="AQ67" i="13"/>
  <c r="AO67" i="13"/>
  <c r="AM67" i="13"/>
  <c r="AK67" i="13"/>
  <c r="AI67" i="13"/>
  <c r="AG67" i="13"/>
  <c r="AE67" i="13"/>
  <c r="AC67" i="13"/>
  <c r="AA67" i="13"/>
  <c r="Y67" i="13"/>
  <c r="W67" i="13"/>
  <c r="U67" i="13"/>
  <c r="S67" i="13"/>
  <c r="Q67" i="13"/>
  <c r="O67" i="13"/>
  <c r="M67" i="13"/>
  <c r="K67" i="13"/>
  <c r="I67" i="13"/>
  <c r="G67" i="13"/>
  <c r="E67" i="13"/>
  <c r="AQ66" i="13"/>
  <c r="AO66" i="13"/>
  <c r="AM66" i="13"/>
  <c r="AK66" i="13"/>
  <c r="AI66" i="13"/>
  <c r="AG66" i="13"/>
  <c r="AE66" i="13"/>
  <c r="AC66" i="13"/>
  <c r="AA66" i="13"/>
  <c r="Y66" i="13"/>
  <c r="W66" i="13"/>
  <c r="U66" i="13"/>
  <c r="S66" i="13"/>
  <c r="Q66" i="13"/>
  <c r="O66" i="13"/>
  <c r="M66" i="13"/>
  <c r="K66" i="13"/>
  <c r="I66" i="13"/>
  <c r="G66" i="13"/>
  <c r="E66" i="13"/>
  <c r="AQ65" i="13"/>
  <c r="AO65" i="13"/>
  <c r="AM65" i="13"/>
  <c r="AK65" i="13"/>
  <c r="AI65" i="13"/>
  <c r="AG65" i="13"/>
  <c r="AE65" i="13"/>
  <c r="AC65" i="13"/>
  <c r="AA65" i="13"/>
  <c r="Y65" i="13"/>
  <c r="W65" i="13"/>
  <c r="U65" i="13"/>
  <c r="S65" i="13"/>
  <c r="Q65" i="13"/>
  <c r="O65" i="13"/>
  <c r="M65" i="13"/>
  <c r="K65" i="13"/>
  <c r="I65" i="13"/>
  <c r="G65" i="13"/>
  <c r="E65" i="13"/>
  <c r="AQ64" i="13"/>
  <c r="AO64" i="13"/>
  <c r="AM64" i="13"/>
  <c r="AK64" i="13"/>
  <c r="AI64" i="13"/>
  <c r="AG64" i="13"/>
  <c r="AE64" i="13"/>
  <c r="AC64" i="13"/>
  <c r="AA64" i="13"/>
  <c r="Y64" i="13"/>
  <c r="W64" i="13"/>
  <c r="U64" i="13"/>
  <c r="S64" i="13"/>
  <c r="Q64" i="13"/>
  <c r="O64" i="13"/>
  <c r="M64" i="13"/>
  <c r="K64" i="13"/>
  <c r="I64" i="13"/>
  <c r="G64" i="13"/>
  <c r="E64" i="13"/>
  <c r="AQ63" i="13"/>
  <c r="AO63" i="13"/>
  <c r="AM63" i="13"/>
  <c r="AK63" i="13"/>
  <c r="AI63" i="13"/>
  <c r="AG63" i="13"/>
  <c r="AE63" i="13"/>
  <c r="AC63" i="13"/>
  <c r="AA63" i="13"/>
  <c r="Y63" i="13"/>
  <c r="W63" i="13"/>
  <c r="U63" i="13"/>
  <c r="S63" i="13"/>
  <c r="Q63" i="13"/>
  <c r="O63" i="13"/>
  <c r="M63" i="13"/>
  <c r="K63" i="13"/>
  <c r="I63" i="13"/>
  <c r="G63" i="13"/>
  <c r="E63" i="13"/>
  <c r="AQ62" i="13"/>
  <c r="AO62" i="13"/>
  <c r="AM62" i="13"/>
  <c r="AK62" i="13"/>
  <c r="AI62" i="13"/>
  <c r="AG62" i="13"/>
  <c r="AE62" i="13"/>
  <c r="AC62" i="13"/>
  <c r="AA62" i="13"/>
  <c r="Y62" i="13"/>
  <c r="W62" i="13"/>
  <c r="U62" i="13"/>
  <c r="S62" i="13"/>
  <c r="Q62" i="13"/>
  <c r="O62" i="13"/>
  <c r="M62" i="13"/>
  <c r="K62" i="13"/>
  <c r="I62" i="13"/>
  <c r="G62" i="13"/>
  <c r="E62" i="13"/>
  <c r="AQ61" i="13"/>
  <c r="AO61" i="13"/>
  <c r="AM61" i="13"/>
  <c r="AK61" i="13"/>
  <c r="AI61" i="13"/>
  <c r="AG61" i="13"/>
  <c r="AE61" i="13"/>
  <c r="AC61" i="13"/>
  <c r="AA61" i="13"/>
  <c r="Y61" i="13"/>
  <c r="W61" i="13"/>
  <c r="U61" i="13"/>
  <c r="S61" i="13"/>
  <c r="Q61" i="13"/>
  <c r="O61" i="13"/>
  <c r="M61" i="13"/>
  <c r="K61" i="13"/>
  <c r="I61" i="13"/>
  <c r="G61" i="13"/>
  <c r="E61" i="13"/>
  <c r="AQ60" i="13"/>
  <c r="AO60" i="13"/>
  <c r="AM60" i="13"/>
  <c r="AK60" i="13"/>
  <c r="AI60" i="13"/>
  <c r="AG60" i="13"/>
  <c r="AE60" i="13"/>
  <c r="AC60" i="13"/>
  <c r="AA60" i="13"/>
  <c r="Y60" i="13"/>
  <c r="W60" i="13"/>
  <c r="U60" i="13"/>
  <c r="S60" i="13"/>
  <c r="Q60" i="13"/>
  <c r="O60" i="13"/>
  <c r="M60" i="13"/>
  <c r="K60" i="13"/>
  <c r="I60" i="13"/>
  <c r="G60" i="13"/>
  <c r="E60" i="13"/>
  <c r="AQ59" i="13"/>
  <c r="AO59" i="13"/>
  <c r="AM59" i="13"/>
  <c r="AK59" i="13"/>
  <c r="AI59" i="13"/>
  <c r="AG59" i="13"/>
  <c r="AE59" i="13"/>
  <c r="AC59" i="13"/>
  <c r="AA59" i="13"/>
  <c r="Y59" i="13"/>
  <c r="W59" i="13"/>
  <c r="U59" i="13"/>
  <c r="S59" i="13"/>
  <c r="Q59" i="13"/>
  <c r="O59" i="13"/>
  <c r="M59" i="13"/>
  <c r="K59" i="13"/>
  <c r="I59" i="13"/>
  <c r="G59" i="13"/>
  <c r="E59" i="13"/>
  <c r="AQ58" i="13"/>
  <c r="AO58" i="13"/>
  <c r="AM58" i="13"/>
  <c r="AK58" i="13"/>
  <c r="AI58" i="13"/>
  <c r="AG58" i="13"/>
  <c r="AE58" i="13"/>
  <c r="AC58" i="13"/>
  <c r="AA58" i="13"/>
  <c r="Y58" i="13"/>
  <c r="W58" i="13"/>
  <c r="U58" i="13"/>
  <c r="S58" i="13"/>
  <c r="Q58" i="13"/>
  <c r="O58" i="13"/>
  <c r="M58" i="13"/>
  <c r="K58" i="13"/>
  <c r="I58" i="13"/>
  <c r="G58" i="13"/>
  <c r="E58" i="13"/>
  <c r="AQ57" i="13"/>
  <c r="AO57" i="13"/>
  <c r="AM57" i="13"/>
  <c r="AK57" i="13"/>
  <c r="AI57" i="13"/>
  <c r="AG57" i="13"/>
  <c r="AE57" i="13"/>
  <c r="AC57" i="13"/>
  <c r="AA57" i="13"/>
  <c r="Y57" i="13"/>
  <c r="W57" i="13"/>
  <c r="U57" i="13"/>
  <c r="S57" i="13"/>
  <c r="Q57" i="13"/>
  <c r="O57" i="13"/>
  <c r="M57" i="13"/>
  <c r="K57" i="13"/>
  <c r="I57" i="13"/>
  <c r="G57" i="13"/>
  <c r="E57" i="13"/>
  <c r="AQ56" i="13"/>
  <c r="AO56" i="13"/>
  <c r="AM56" i="13"/>
  <c r="AK56" i="13"/>
  <c r="AI56" i="13"/>
  <c r="AG56" i="13"/>
  <c r="AE56" i="13"/>
  <c r="AC56" i="13"/>
  <c r="AA56" i="13"/>
  <c r="Y56" i="13"/>
  <c r="W56" i="13"/>
  <c r="U56" i="13"/>
  <c r="S56" i="13"/>
  <c r="Q56" i="13"/>
  <c r="O56" i="13"/>
  <c r="M56" i="13"/>
  <c r="K56" i="13"/>
  <c r="I56" i="13"/>
  <c r="G56" i="13"/>
  <c r="E56" i="13"/>
  <c r="AQ55" i="13"/>
  <c r="AO55" i="13"/>
  <c r="AM55" i="13"/>
  <c r="AK55" i="13"/>
  <c r="AI55" i="13"/>
  <c r="AG55" i="13"/>
  <c r="AE55" i="13"/>
  <c r="AC55" i="13"/>
  <c r="AA55" i="13"/>
  <c r="Y55" i="13"/>
  <c r="W55" i="13"/>
  <c r="U55" i="13"/>
  <c r="S55" i="13"/>
  <c r="Q55" i="13"/>
  <c r="O55" i="13"/>
  <c r="M55" i="13"/>
  <c r="K55" i="13"/>
  <c r="I55" i="13"/>
  <c r="G55" i="13"/>
  <c r="E55" i="13"/>
  <c r="AQ54" i="13"/>
  <c r="AO54" i="13"/>
  <c r="AM54" i="13"/>
  <c r="AK54" i="13"/>
  <c r="AI54" i="13"/>
  <c r="AG54" i="13"/>
  <c r="AE54" i="13"/>
  <c r="AC54" i="13"/>
  <c r="AA54" i="13"/>
  <c r="Y54" i="13"/>
  <c r="W54" i="13"/>
  <c r="U54" i="13"/>
  <c r="S54" i="13"/>
  <c r="Q54" i="13"/>
  <c r="O54" i="13"/>
  <c r="M54" i="13"/>
  <c r="K54" i="13"/>
  <c r="I54" i="13"/>
  <c r="G54" i="13"/>
  <c r="E54" i="13"/>
  <c r="AQ53" i="13"/>
  <c r="AO53" i="13"/>
  <c r="AM53" i="13"/>
  <c r="AK53" i="13"/>
  <c r="AI53" i="13"/>
  <c r="AG53" i="13"/>
  <c r="AE53" i="13"/>
  <c r="AC53" i="13"/>
  <c r="AA53" i="13"/>
  <c r="Y53" i="13"/>
  <c r="W53" i="13"/>
  <c r="U53" i="13"/>
  <c r="S53" i="13"/>
  <c r="Q53" i="13"/>
  <c r="O53" i="13"/>
  <c r="M53" i="13"/>
  <c r="K53" i="13"/>
  <c r="I53" i="13"/>
  <c r="G53" i="13"/>
  <c r="E53" i="13"/>
  <c r="AQ52" i="13"/>
  <c r="AO52" i="13"/>
  <c r="AM52" i="13"/>
  <c r="AK52" i="13"/>
  <c r="AI52" i="13"/>
  <c r="AG52" i="13"/>
  <c r="AE52" i="13"/>
  <c r="AC52" i="13"/>
  <c r="AA52" i="13"/>
  <c r="Y52" i="13"/>
  <c r="W52" i="13"/>
  <c r="U52" i="13"/>
  <c r="S52" i="13"/>
  <c r="Q52" i="13"/>
  <c r="O52" i="13"/>
  <c r="M52" i="13"/>
  <c r="K52" i="13"/>
  <c r="I52" i="13"/>
  <c r="G52" i="13"/>
  <c r="E52" i="13"/>
  <c r="AQ51" i="13"/>
  <c r="AO51" i="13"/>
  <c r="AM51" i="13"/>
  <c r="AK51" i="13"/>
  <c r="AI51" i="13"/>
  <c r="AG51" i="13"/>
  <c r="AE51" i="13"/>
  <c r="AC51" i="13"/>
  <c r="AA51" i="13"/>
  <c r="Y51" i="13"/>
  <c r="W51" i="13"/>
  <c r="U51" i="13"/>
  <c r="S51" i="13"/>
  <c r="Q51" i="13"/>
  <c r="O51" i="13"/>
  <c r="M51" i="13"/>
  <c r="K51" i="13"/>
  <c r="I51" i="13"/>
  <c r="G51" i="13"/>
  <c r="E51" i="13"/>
  <c r="AQ50" i="13"/>
  <c r="AO50" i="13"/>
  <c r="AM50" i="13"/>
  <c r="AK50" i="13"/>
  <c r="AI50" i="13"/>
  <c r="AG50" i="13"/>
  <c r="AE50" i="13"/>
  <c r="AC50" i="13"/>
  <c r="AA50" i="13"/>
  <c r="Y50" i="13"/>
  <c r="W50" i="13"/>
  <c r="U50" i="13"/>
  <c r="S50" i="13"/>
  <c r="Q50" i="13"/>
  <c r="O50" i="13"/>
  <c r="M50" i="13"/>
  <c r="K50" i="13"/>
  <c r="I50" i="13"/>
  <c r="G50" i="13"/>
  <c r="E50" i="13"/>
  <c r="AQ49" i="13"/>
  <c r="AO49" i="13"/>
  <c r="AM49" i="13"/>
  <c r="AK49" i="13"/>
  <c r="AI49" i="13"/>
  <c r="AG49" i="13"/>
  <c r="AE49" i="13"/>
  <c r="AC49" i="13"/>
  <c r="AA49" i="13"/>
  <c r="Y49" i="13"/>
  <c r="W49" i="13"/>
  <c r="U49" i="13"/>
  <c r="S49" i="13"/>
  <c r="Q49" i="13"/>
  <c r="O49" i="13"/>
  <c r="M49" i="13"/>
  <c r="K49" i="13"/>
  <c r="I49" i="13"/>
  <c r="G49" i="13"/>
  <c r="E49" i="13"/>
  <c r="AQ48" i="13"/>
  <c r="AO48" i="13"/>
  <c r="AM48" i="13"/>
  <c r="AK48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E48" i="13"/>
  <c r="AQ47" i="13"/>
  <c r="AO47" i="13"/>
  <c r="AM47" i="13"/>
  <c r="AK47" i="13"/>
  <c r="AI47" i="13"/>
  <c r="AG47" i="13"/>
  <c r="AE47" i="13"/>
  <c r="AC47" i="13"/>
  <c r="AA47" i="13"/>
  <c r="Y47" i="13"/>
  <c r="W47" i="13"/>
  <c r="U47" i="13"/>
  <c r="S47" i="13"/>
  <c r="Q47" i="13"/>
  <c r="O47" i="13"/>
  <c r="M47" i="13"/>
  <c r="K47" i="13"/>
  <c r="I47" i="13"/>
  <c r="G47" i="13"/>
  <c r="E47" i="13"/>
  <c r="AQ46" i="13"/>
  <c r="AO46" i="13"/>
  <c r="AM46" i="13"/>
  <c r="AK46" i="13"/>
  <c r="AI46" i="13"/>
  <c r="AG46" i="13"/>
  <c r="AE46" i="13"/>
  <c r="AC46" i="13"/>
  <c r="AA46" i="13"/>
  <c r="Y46" i="13"/>
  <c r="W46" i="13"/>
  <c r="U46" i="13"/>
  <c r="S46" i="13"/>
  <c r="Q46" i="13"/>
  <c r="O46" i="13"/>
  <c r="M46" i="13"/>
  <c r="K46" i="13"/>
  <c r="I46" i="13"/>
  <c r="G46" i="13"/>
  <c r="E46" i="13"/>
  <c r="AQ45" i="13"/>
  <c r="AO45" i="13"/>
  <c r="AM45" i="13"/>
  <c r="AK45" i="13"/>
  <c r="AI45" i="13"/>
  <c r="AG45" i="13"/>
  <c r="AE45" i="13"/>
  <c r="AC45" i="13"/>
  <c r="AA45" i="13"/>
  <c r="Y45" i="13"/>
  <c r="W45" i="13"/>
  <c r="U45" i="13"/>
  <c r="S45" i="13"/>
  <c r="Q45" i="13"/>
  <c r="O45" i="13"/>
  <c r="M45" i="13"/>
  <c r="K45" i="13"/>
  <c r="I45" i="13"/>
  <c r="G45" i="13"/>
  <c r="E45" i="13"/>
  <c r="AQ44" i="13"/>
  <c r="AO44" i="13"/>
  <c r="AM44" i="13"/>
  <c r="AK44" i="13"/>
  <c r="AI44" i="13"/>
  <c r="AG44" i="13"/>
  <c r="AE44" i="13"/>
  <c r="AC44" i="13"/>
  <c r="AA44" i="13"/>
  <c r="Y44" i="13"/>
  <c r="W44" i="13"/>
  <c r="U44" i="13"/>
  <c r="S44" i="13"/>
  <c r="Q44" i="13"/>
  <c r="O44" i="13"/>
  <c r="M44" i="13"/>
  <c r="K44" i="13"/>
  <c r="I44" i="13"/>
  <c r="G44" i="13"/>
  <c r="E44" i="13"/>
  <c r="AQ43" i="13"/>
  <c r="AO43" i="13"/>
  <c r="AM43" i="13"/>
  <c r="AK43" i="13"/>
  <c r="AI43" i="13"/>
  <c r="AG43" i="13"/>
  <c r="AE43" i="13"/>
  <c r="AC43" i="13"/>
  <c r="AA43" i="13"/>
  <c r="Y43" i="13"/>
  <c r="W43" i="13"/>
  <c r="U43" i="13"/>
  <c r="S43" i="13"/>
  <c r="Q43" i="13"/>
  <c r="O43" i="13"/>
  <c r="M43" i="13"/>
  <c r="K43" i="13"/>
  <c r="I43" i="13"/>
  <c r="G43" i="13"/>
  <c r="E43" i="13"/>
  <c r="AQ42" i="13"/>
  <c r="AO42" i="13"/>
  <c r="AM42" i="13"/>
  <c r="AK42" i="13"/>
  <c r="AI42" i="13"/>
  <c r="AG42" i="13"/>
  <c r="AE42" i="13"/>
  <c r="AC42" i="13"/>
  <c r="AA42" i="13"/>
  <c r="Y42" i="13"/>
  <c r="W42" i="13"/>
  <c r="U42" i="13"/>
  <c r="S42" i="13"/>
  <c r="Q42" i="13"/>
  <c r="O42" i="13"/>
  <c r="M42" i="13"/>
  <c r="K42" i="13"/>
  <c r="I42" i="13"/>
  <c r="G42" i="13"/>
  <c r="E42" i="13"/>
  <c r="AQ41" i="13"/>
  <c r="AO41" i="13"/>
  <c r="AM41" i="13"/>
  <c r="AK41" i="13"/>
  <c r="AI41" i="13"/>
  <c r="AG41" i="13"/>
  <c r="AE41" i="13"/>
  <c r="AC41" i="13"/>
  <c r="AA41" i="13"/>
  <c r="Y41" i="13"/>
  <c r="W41" i="13"/>
  <c r="U41" i="13"/>
  <c r="S41" i="13"/>
  <c r="Q41" i="13"/>
  <c r="O41" i="13"/>
  <c r="M41" i="13"/>
  <c r="K41" i="13"/>
  <c r="I41" i="13"/>
  <c r="G41" i="13"/>
  <c r="E41" i="13"/>
  <c r="AQ40" i="13"/>
  <c r="AO40" i="13"/>
  <c r="AM40" i="13"/>
  <c r="AK40" i="13"/>
  <c r="AI40" i="13"/>
  <c r="AG40" i="13"/>
  <c r="AE40" i="13"/>
  <c r="AC40" i="13"/>
  <c r="AA40" i="13"/>
  <c r="Y40" i="13"/>
  <c r="W40" i="13"/>
  <c r="U40" i="13"/>
  <c r="S40" i="13"/>
  <c r="Q40" i="13"/>
  <c r="O40" i="13"/>
  <c r="M40" i="13"/>
  <c r="K40" i="13"/>
  <c r="I40" i="13"/>
  <c r="G40" i="13"/>
  <c r="E40" i="13"/>
  <c r="AQ39" i="13"/>
  <c r="AO39" i="13"/>
  <c r="AM39" i="13"/>
  <c r="AK39" i="13"/>
  <c r="AI39" i="13"/>
  <c r="AG39" i="13"/>
  <c r="AE39" i="13"/>
  <c r="AC39" i="13"/>
  <c r="AA39" i="13"/>
  <c r="Y39" i="13"/>
  <c r="W39" i="13"/>
  <c r="U39" i="13"/>
  <c r="S39" i="13"/>
  <c r="Q39" i="13"/>
  <c r="O39" i="13"/>
  <c r="M39" i="13"/>
  <c r="K39" i="13"/>
  <c r="I39" i="13"/>
  <c r="G39" i="13"/>
  <c r="E39" i="13"/>
  <c r="AQ38" i="13"/>
  <c r="AO38" i="13"/>
  <c r="AM38" i="13"/>
  <c r="AK38" i="13"/>
  <c r="AI38" i="13"/>
  <c r="AG38" i="13"/>
  <c r="AE38" i="13"/>
  <c r="AC38" i="13"/>
  <c r="AA38" i="13"/>
  <c r="Y38" i="13"/>
  <c r="W38" i="13"/>
  <c r="U38" i="13"/>
  <c r="S38" i="13"/>
  <c r="Q38" i="13"/>
  <c r="O38" i="13"/>
  <c r="M38" i="13"/>
  <c r="K38" i="13"/>
  <c r="I38" i="13"/>
  <c r="G38" i="13"/>
  <c r="E38" i="13"/>
  <c r="AQ37" i="13"/>
  <c r="AO37" i="13"/>
  <c r="AM37" i="13"/>
  <c r="AK37" i="13"/>
  <c r="AI37" i="13"/>
  <c r="AG37" i="13"/>
  <c r="AE37" i="13"/>
  <c r="AC37" i="13"/>
  <c r="AA37" i="13"/>
  <c r="Y37" i="13"/>
  <c r="W37" i="13"/>
  <c r="U37" i="13"/>
  <c r="S37" i="13"/>
  <c r="Q37" i="13"/>
  <c r="O37" i="13"/>
  <c r="M37" i="13"/>
  <c r="K37" i="13"/>
  <c r="I37" i="13"/>
  <c r="G37" i="13"/>
  <c r="E37" i="13"/>
  <c r="AQ36" i="13"/>
  <c r="AO36" i="13"/>
  <c r="AM36" i="13"/>
  <c r="AK36" i="13"/>
  <c r="AI36" i="13"/>
  <c r="AG36" i="13"/>
  <c r="AE36" i="13"/>
  <c r="AC36" i="13"/>
  <c r="AA36" i="13"/>
  <c r="Y36" i="13"/>
  <c r="W36" i="13"/>
  <c r="U36" i="13"/>
  <c r="S36" i="13"/>
  <c r="Q36" i="13"/>
  <c r="O36" i="13"/>
  <c r="M36" i="13"/>
  <c r="K36" i="13"/>
  <c r="I36" i="13"/>
  <c r="G36" i="13"/>
  <c r="E36" i="13"/>
  <c r="AQ35" i="13"/>
  <c r="AO35" i="13"/>
  <c r="AM35" i="13"/>
  <c r="AK35" i="13"/>
  <c r="AI35" i="13"/>
  <c r="AG35" i="13"/>
  <c r="AE35" i="13"/>
  <c r="AC35" i="13"/>
  <c r="AA35" i="13"/>
  <c r="Y35" i="13"/>
  <c r="W35" i="13"/>
  <c r="U35" i="13"/>
  <c r="S35" i="13"/>
  <c r="Q35" i="13"/>
  <c r="O35" i="13"/>
  <c r="M35" i="13"/>
  <c r="K35" i="13"/>
  <c r="I35" i="13"/>
  <c r="G35" i="13"/>
  <c r="E35" i="13"/>
  <c r="AQ34" i="13"/>
  <c r="AO34" i="13"/>
  <c r="AM34" i="13"/>
  <c r="AK34" i="13"/>
  <c r="AI34" i="13"/>
  <c r="AG34" i="13"/>
  <c r="AE34" i="13"/>
  <c r="AC34" i="13"/>
  <c r="AA34" i="13"/>
  <c r="Y34" i="13"/>
  <c r="W34" i="13"/>
  <c r="U34" i="13"/>
  <c r="S34" i="13"/>
  <c r="Q34" i="13"/>
  <c r="O34" i="13"/>
  <c r="M34" i="13"/>
  <c r="K34" i="13"/>
  <c r="I34" i="13"/>
  <c r="G34" i="13"/>
  <c r="E34" i="13"/>
  <c r="AQ33" i="13"/>
  <c r="AO33" i="13"/>
  <c r="AM33" i="13"/>
  <c r="AK33" i="13"/>
  <c r="AI33" i="13"/>
  <c r="AG33" i="13"/>
  <c r="AE33" i="13"/>
  <c r="AC33" i="13"/>
  <c r="AA33" i="13"/>
  <c r="Y33" i="13"/>
  <c r="W33" i="13"/>
  <c r="U33" i="13"/>
  <c r="S33" i="13"/>
  <c r="Q33" i="13"/>
  <c r="O33" i="13"/>
  <c r="M33" i="13"/>
  <c r="K33" i="13"/>
  <c r="I33" i="13"/>
  <c r="G33" i="13"/>
  <c r="E33" i="13"/>
  <c r="AQ32" i="13"/>
  <c r="AO32" i="13"/>
  <c r="AM32" i="13"/>
  <c r="AK32" i="13"/>
  <c r="AI32" i="13"/>
  <c r="AG32" i="13"/>
  <c r="AE32" i="13"/>
  <c r="AC32" i="13"/>
  <c r="AA32" i="13"/>
  <c r="Y32" i="13"/>
  <c r="W32" i="13"/>
  <c r="U32" i="13"/>
  <c r="S32" i="13"/>
  <c r="Q32" i="13"/>
  <c r="O32" i="13"/>
  <c r="M32" i="13"/>
  <c r="K32" i="13"/>
  <c r="I32" i="13"/>
  <c r="G32" i="13"/>
  <c r="E32" i="13"/>
  <c r="AQ31" i="13"/>
  <c r="AO31" i="13"/>
  <c r="AM31" i="13"/>
  <c r="AK31" i="13"/>
  <c r="AI31" i="13"/>
  <c r="AG31" i="13"/>
  <c r="AE31" i="13"/>
  <c r="AC31" i="13"/>
  <c r="AA31" i="13"/>
  <c r="Y31" i="13"/>
  <c r="W31" i="13"/>
  <c r="U31" i="13"/>
  <c r="S31" i="13"/>
  <c r="Q31" i="13"/>
  <c r="O31" i="13"/>
  <c r="M31" i="13"/>
  <c r="K31" i="13"/>
  <c r="I31" i="13"/>
  <c r="G31" i="13"/>
  <c r="E31" i="13"/>
  <c r="AQ30" i="13"/>
  <c r="AO30" i="13"/>
  <c r="AM30" i="13"/>
  <c r="AK30" i="13"/>
  <c r="AI30" i="13"/>
  <c r="AG30" i="13"/>
  <c r="AE30" i="13"/>
  <c r="AC30" i="13"/>
  <c r="AA30" i="13"/>
  <c r="Y30" i="13"/>
  <c r="W30" i="13"/>
  <c r="U30" i="13"/>
  <c r="S30" i="13"/>
  <c r="Q30" i="13"/>
  <c r="O30" i="13"/>
  <c r="M30" i="13"/>
  <c r="K30" i="13"/>
  <c r="I30" i="13"/>
  <c r="G30" i="13"/>
  <c r="E30" i="13"/>
  <c r="AQ29" i="13"/>
  <c r="AO29" i="13"/>
  <c r="AM29" i="13"/>
  <c r="AK29" i="13"/>
  <c r="AI29" i="13"/>
  <c r="AG29" i="13"/>
  <c r="AE29" i="13"/>
  <c r="AC29" i="13"/>
  <c r="AA29" i="13"/>
  <c r="Y29" i="13"/>
  <c r="W29" i="13"/>
  <c r="U29" i="13"/>
  <c r="S29" i="13"/>
  <c r="Q29" i="13"/>
  <c r="O29" i="13"/>
  <c r="M29" i="13"/>
  <c r="K29" i="13"/>
  <c r="I29" i="13"/>
  <c r="G29" i="13"/>
  <c r="E29" i="13"/>
  <c r="AQ28" i="13"/>
  <c r="AO28" i="13"/>
  <c r="AM28" i="13"/>
  <c r="AK28" i="13"/>
  <c r="AI28" i="13"/>
  <c r="AG28" i="13"/>
  <c r="AE28" i="13"/>
  <c r="AC28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Q27" i="13"/>
  <c r="AO27" i="13"/>
  <c r="AM27" i="13"/>
  <c r="AK27" i="13"/>
  <c r="AI27" i="13"/>
  <c r="AG27" i="13"/>
  <c r="AE27" i="13"/>
  <c r="AC27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Q26" i="13"/>
  <c r="AO26" i="13"/>
  <c r="AM26" i="13"/>
  <c r="AK26" i="13"/>
  <c r="AI26" i="13"/>
  <c r="AG26" i="13"/>
  <c r="AE26" i="13"/>
  <c r="AC26" i="13"/>
  <c r="AA26" i="13"/>
  <c r="W26" i="13"/>
  <c r="U26" i="13"/>
  <c r="S26" i="13"/>
  <c r="Q26" i="13"/>
  <c r="O26" i="13"/>
  <c r="M26" i="13"/>
  <c r="K26" i="13"/>
  <c r="I26" i="13"/>
  <c r="G26" i="13"/>
  <c r="E26" i="13"/>
  <c r="AQ25" i="13"/>
  <c r="AO25" i="13"/>
  <c r="AM25" i="13"/>
  <c r="AK25" i="13"/>
  <c r="AI25" i="13"/>
  <c r="AG25" i="13"/>
  <c r="AE25" i="13"/>
  <c r="AC25" i="13"/>
  <c r="AA25" i="13"/>
  <c r="Y25" i="13"/>
  <c r="W25" i="13"/>
  <c r="U25" i="13"/>
  <c r="S25" i="13"/>
  <c r="Q25" i="13"/>
  <c r="O25" i="13"/>
  <c r="M25" i="13"/>
  <c r="K25" i="13"/>
  <c r="I25" i="13"/>
  <c r="G25" i="13"/>
  <c r="AQ24" i="13"/>
  <c r="AO24" i="13"/>
  <c r="AM24" i="13"/>
  <c r="AK24" i="13"/>
  <c r="AI24" i="13"/>
  <c r="AG24" i="13"/>
  <c r="AE24" i="13"/>
  <c r="AC24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Q23" i="13"/>
  <c r="AO23" i="13"/>
  <c r="AM23" i="13"/>
  <c r="AK23" i="13"/>
  <c r="AI23" i="13"/>
  <c r="AG23" i="13"/>
  <c r="AE23" i="13"/>
  <c r="AC23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Q22" i="13"/>
  <c r="AO22" i="13"/>
  <c r="AM22" i="13"/>
  <c r="AK22" i="13"/>
  <c r="AI22" i="13"/>
  <c r="AG22" i="13"/>
  <c r="AE22" i="13"/>
  <c r="AC22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Q21" i="13"/>
  <c r="AO21" i="13"/>
  <c r="AM21" i="13"/>
  <c r="AK21" i="13"/>
  <c r="AI21" i="13"/>
  <c r="AG21" i="13"/>
  <c r="AE21" i="13"/>
  <c r="AC21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Q20" i="13"/>
  <c r="AO20" i="13"/>
  <c r="AM20" i="13"/>
  <c r="AK20" i="13"/>
  <c r="AI20" i="13"/>
  <c r="AG20" i="13"/>
  <c r="AE20" i="13"/>
  <c r="AC20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Q19" i="13"/>
  <c r="AO19" i="13"/>
  <c r="AM19" i="13"/>
  <c r="AK19" i="13"/>
  <c r="AI19" i="13"/>
  <c r="AG19" i="13"/>
  <c r="AE19" i="13"/>
  <c r="AC19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Q18" i="13"/>
  <c r="AO18" i="13"/>
  <c r="AM18" i="13"/>
  <c r="AK18" i="13"/>
  <c r="AI18" i="13"/>
  <c r="AG18" i="13"/>
  <c r="AE18" i="13"/>
  <c r="AC18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Q17" i="13"/>
  <c r="AO17" i="13"/>
  <c r="AM17" i="13"/>
  <c r="AK17" i="13"/>
  <c r="AI17" i="13"/>
  <c r="AG17" i="13"/>
  <c r="AE17" i="13"/>
  <c r="AC17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Q16" i="13"/>
  <c r="AO16" i="13"/>
  <c r="AM16" i="13"/>
  <c r="AK16" i="13"/>
  <c r="AI16" i="13"/>
  <c r="AG16" i="13"/>
  <c r="AE16" i="13"/>
  <c r="AC16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Q15" i="13"/>
  <c r="AO15" i="13"/>
  <c r="AM15" i="13"/>
  <c r="AK15" i="13"/>
  <c r="AI15" i="13"/>
  <c r="AG15" i="13"/>
  <c r="AE15" i="13"/>
  <c r="AC15" i="13"/>
  <c r="AA15" i="13"/>
  <c r="Y15" i="13"/>
  <c r="W15" i="13"/>
  <c r="U15" i="13"/>
  <c r="S15" i="13"/>
  <c r="Q15" i="13"/>
  <c r="O15" i="13"/>
  <c r="M15" i="13"/>
  <c r="K15" i="13"/>
  <c r="I15" i="13"/>
  <c r="G15" i="13"/>
  <c r="E15" i="13"/>
  <c r="AQ14" i="13"/>
  <c r="AO14" i="13"/>
  <c r="AM14" i="13"/>
  <c r="AK14" i="13"/>
  <c r="AI14" i="13"/>
  <c r="AG14" i="13"/>
  <c r="AE14" i="13"/>
  <c r="AC14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Q13" i="13"/>
  <c r="AO13" i="13"/>
  <c r="AM13" i="13"/>
  <c r="AK13" i="13"/>
  <c r="AI13" i="13"/>
  <c r="AG13" i="13"/>
  <c r="AE13" i="13"/>
  <c r="AC13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Q12" i="13"/>
  <c r="AO12" i="13"/>
  <c r="AM12" i="13"/>
  <c r="AK12" i="13"/>
  <c r="AI12" i="13"/>
  <c r="AG12" i="13"/>
  <c r="AE12" i="13"/>
  <c r="AC12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Q10" i="13"/>
  <c r="AO10" i="13"/>
  <c r="AM10" i="13"/>
  <c r="AK10" i="13"/>
  <c r="AI10" i="13"/>
  <c r="AG10" i="13"/>
  <c r="AE10" i="13"/>
  <c r="AC10" i="13"/>
  <c r="AA10" i="13"/>
  <c r="Y10" i="13"/>
  <c r="W10" i="13"/>
  <c r="U10" i="13"/>
  <c r="S10" i="13"/>
  <c r="Q10" i="13"/>
  <c r="O10" i="13"/>
  <c r="M10" i="13"/>
  <c r="K10" i="13"/>
  <c r="I10" i="13"/>
  <c r="G10" i="13"/>
  <c r="E10" i="13"/>
  <c r="G12" i="12" l="1"/>
  <c r="F12" i="12"/>
  <c r="G21" i="12"/>
  <c r="C16" i="12"/>
  <c r="H9" i="12"/>
  <c r="D6" i="12"/>
  <c r="D7" i="12"/>
  <c r="D8" i="12"/>
  <c r="D9" i="12"/>
  <c r="G24" i="12"/>
  <c r="F21" i="12"/>
  <c r="G18" i="12"/>
  <c r="C18" i="12"/>
  <c r="H16" i="12"/>
  <c r="I16" i="12" s="1"/>
  <c r="G13" i="12"/>
  <c r="H10" i="12"/>
  <c r="F9" i="12"/>
  <c r="H8" i="12"/>
  <c r="F8" i="12"/>
  <c r="H7" i="12"/>
  <c r="H6" i="12"/>
  <c r="H5" i="12"/>
  <c r="H11" i="12" l="1"/>
  <c r="D12" i="3" l="1"/>
  <c r="I10" i="3"/>
  <c r="G17" i="3"/>
  <c r="G16" i="3"/>
  <c r="B8" i="3"/>
  <c r="C8" i="3"/>
  <c r="C22" i="3" l="1"/>
  <c r="H20" i="3" s="1"/>
  <c r="C19" i="3"/>
  <c r="C18" i="3"/>
  <c r="J15" i="8"/>
  <c r="I15" i="8"/>
  <c r="D30" i="8"/>
  <c r="D23" i="12" s="1"/>
  <c r="C26" i="8"/>
  <c r="K19" i="8" s="1"/>
  <c r="Z26" i="11"/>
  <c r="Z25" i="11"/>
  <c r="X26" i="11"/>
  <c r="AJ26" i="11"/>
  <c r="AJ25" i="11"/>
  <c r="X25" i="11"/>
  <c r="V26" i="11"/>
  <c r="T26" i="11"/>
  <c r="P26" i="11"/>
  <c r="N26" i="11"/>
  <c r="V25" i="11"/>
  <c r="T25" i="11"/>
  <c r="P25" i="11"/>
  <c r="N25" i="11"/>
  <c r="O25" i="11" s="1"/>
  <c r="C27" i="11"/>
  <c r="D27" i="11"/>
  <c r="D26" i="11"/>
  <c r="D25" i="11"/>
  <c r="AQ300" i="11"/>
  <c r="AO300" i="11"/>
  <c r="AM300" i="11"/>
  <c r="AK300" i="11"/>
  <c r="AI300" i="11"/>
  <c r="AG300" i="11"/>
  <c r="AE300" i="11"/>
  <c r="AC300" i="11"/>
  <c r="AA300" i="11"/>
  <c r="Y300" i="11"/>
  <c r="W300" i="11"/>
  <c r="U300" i="11"/>
  <c r="S300" i="11"/>
  <c r="Q300" i="11"/>
  <c r="O300" i="11"/>
  <c r="M300" i="11"/>
  <c r="K300" i="11"/>
  <c r="I300" i="11"/>
  <c r="G300" i="11"/>
  <c r="E300" i="11"/>
  <c r="AQ299" i="11"/>
  <c r="AO299" i="11"/>
  <c r="AM299" i="11"/>
  <c r="AK299" i="11"/>
  <c r="AI299" i="11"/>
  <c r="AG299" i="11"/>
  <c r="AE299" i="11"/>
  <c r="AC299" i="11"/>
  <c r="AA299" i="11"/>
  <c r="Y299" i="11"/>
  <c r="W299" i="11"/>
  <c r="U299" i="11"/>
  <c r="S299" i="11"/>
  <c r="Q299" i="11"/>
  <c r="O299" i="11"/>
  <c r="M299" i="11"/>
  <c r="K299" i="11"/>
  <c r="I299" i="11"/>
  <c r="G299" i="11"/>
  <c r="E299" i="11"/>
  <c r="AQ298" i="11"/>
  <c r="AO298" i="11"/>
  <c r="AM298" i="11"/>
  <c r="AK298" i="11"/>
  <c r="AI298" i="11"/>
  <c r="AG298" i="11"/>
  <c r="AE298" i="11"/>
  <c r="AC298" i="11"/>
  <c r="AA298" i="11"/>
  <c r="Y298" i="11"/>
  <c r="W298" i="11"/>
  <c r="U298" i="11"/>
  <c r="S298" i="11"/>
  <c r="Q298" i="11"/>
  <c r="O298" i="11"/>
  <c r="M298" i="11"/>
  <c r="K298" i="11"/>
  <c r="I298" i="11"/>
  <c r="G298" i="11"/>
  <c r="E298" i="11"/>
  <c r="AQ297" i="11"/>
  <c r="AO297" i="11"/>
  <c r="AM297" i="11"/>
  <c r="AK297" i="11"/>
  <c r="AI297" i="11"/>
  <c r="AG297" i="11"/>
  <c r="AE297" i="11"/>
  <c r="AC297" i="11"/>
  <c r="AA297" i="11"/>
  <c r="Y297" i="11"/>
  <c r="W297" i="11"/>
  <c r="U297" i="11"/>
  <c r="S297" i="11"/>
  <c r="Q297" i="11"/>
  <c r="O297" i="11"/>
  <c r="M297" i="11"/>
  <c r="K297" i="11"/>
  <c r="I297" i="11"/>
  <c r="G297" i="11"/>
  <c r="E297" i="11"/>
  <c r="AQ296" i="11"/>
  <c r="AO296" i="11"/>
  <c r="AM296" i="11"/>
  <c r="AK296" i="11"/>
  <c r="AI296" i="11"/>
  <c r="AG296" i="11"/>
  <c r="AE296" i="11"/>
  <c r="AC296" i="11"/>
  <c r="AA296" i="11"/>
  <c r="Y296" i="11"/>
  <c r="W296" i="11"/>
  <c r="U296" i="11"/>
  <c r="S296" i="11"/>
  <c r="Q296" i="11"/>
  <c r="O296" i="11"/>
  <c r="M296" i="11"/>
  <c r="K296" i="11"/>
  <c r="I296" i="11"/>
  <c r="G296" i="11"/>
  <c r="E296" i="11"/>
  <c r="AQ295" i="11"/>
  <c r="AO295" i="11"/>
  <c r="AM295" i="11"/>
  <c r="AK295" i="11"/>
  <c r="AI295" i="11"/>
  <c r="AG295" i="11"/>
  <c r="AE295" i="11"/>
  <c r="AC295" i="11"/>
  <c r="AA295" i="11"/>
  <c r="Y295" i="11"/>
  <c r="W295" i="11"/>
  <c r="U295" i="11"/>
  <c r="S295" i="11"/>
  <c r="Q295" i="11"/>
  <c r="O295" i="11"/>
  <c r="M295" i="11"/>
  <c r="K295" i="11"/>
  <c r="I295" i="11"/>
  <c r="G295" i="11"/>
  <c r="E295" i="11"/>
  <c r="AQ294" i="11"/>
  <c r="AO294" i="11"/>
  <c r="AM294" i="11"/>
  <c r="AK294" i="11"/>
  <c r="AI294" i="11"/>
  <c r="AG294" i="11"/>
  <c r="AE294" i="11"/>
  <c r="AC294" i="11"/>
  <c r="AA294" i="11"/>
  <c r="Y294" i="11"/>
  <c r="W294" i="11"/>
  <c r="U294" i="11"/>
  <c r="S294" i="11"/>
  <c r="Q294" i="11"/>
  <c r="O294" i="11"/>
  <c r="M294" i="11"/>
  <c r="K294" i="11"/>
  <c r="I294" i="11"/>
  <c r="G294" i="11"/>
  <c r="E294" i="11"/>
  <c r="AQ293" i="11"/>
  <c r="AO293" i="11"/>
  <c r="AM293" i="11"/>
  <c r="AK293" i="11"/>
  <c r="AI293" i="11"/>
  <c r="AG293" i="11"/>
  <c r="AE293" i="11"/>
  <c r="AC293" i="11"/>
  <c r="AA293" i="11"/>
  <c r="Y293" i="11"/>
  <c r="W293" i="11"/>
  <c r="U293" i="11"/>
  <c r="S293" i="11"/>
  <c r="Q293" i="11"/>
  <c r="O293" i="11"/>
  <c r="M293" i="11"/>
  <c r="K293" i="11"/>
  <c r="I293" i="11"/>
  <c r="G293" i="11"/>
  <c r="E293" i="11"/>
  <c r="AQ292" i="11"/>
  <c r="AO292" i="11"/>
  <c r="AM292" i="11"/>
  <c r="AK292" i="11"/>
  <c r="AI292" i="11"/>
  <c r="AG292" i="11"/>
  <c r="AE292" i="11"/>
  <c r="AC292" i="11"/>
  <c r="AA292" i="11"/>
  <c r="Y292" i="11"/>
  <c r="W292" i="11"/>
  <c r="U292" i="11"/>
  <c r="S292" i="11"/>
  <c r="Q292" i="11"/>
  <c r="O292" i="11"/>
  <c r="M292" i="11"/>
  <c r="K292" i="11"/>
  <c r="I292" i="11"/>
  <c r="G292" i="11"/>
  <c r="E292" i="11"/>
  <c r="AQ291" i="11"/>
  <c r="AO291" i="11"/>
  <c r="AM291" i="11"/>
  <c r="AK291" i="11"/>
  <c r="AI291" i="11"/>
  <c r="AG291" i="11"/>
  <c r="AE291" i="11"/>
  <c r="AC291" i="11"/>
  <c r="AA291" i="11"/>
  <c r="Y291" i="11"/>
  <c r="W291" i="11"/>
  <c r="U291" i="11"/>
  <c r="S291" i="11"/>
  <c r="Q291" i="11"/>
  <c r="O291" i="11"/>
  <c r="M291" i="11"/>
  <c r="K291" i="11"/>
  <c r="I291" i="11"/>
  <c r="G291" i="11"/>
  <c r="E291" i="11"/>
  <c r="AQ290" i="11"/>
  <c r="AO290" i="11"/>
  <c r="AM290" i="11"/>
  <c r="AK290" i="11"/>
  <c r="AI290" i="11"/>
  <c r="AG290" i="11"/>
  <c r="AE290" i="11"/>
  <c r="AC290" i="11"/>
  <c r="AA290" i="11"/>
  <c r="Y290" i="11"/>
  <c r="W290" i="11"/>
  <c r="U290" i="11"/>
  <c r="S290" i="11"/>
  <c r="Q290" i="11"/>
  <c r="O290" i="11"/>
  <c r="M290" i="11"/>
  <c r="K290" i="11"/>
  <c r="I290" i="11"/>
  <c r="G290" i="11"/>
  <c r="E290" i="11"/>
  <c r="AQ289" i="11"/>
  <c r="AO289" i="11"/>
  <c r="AM289" i="11"/>
  <c r="AK289" i="11"/>
  <c r="AI289" i="11"/>
  <c r="AG289" i="11"/>
  <c r="AE289" i="11"/>
  <c r="AC289" i="11"/>
  <c r="AA289" i="11"/>
  <c r="Y289" i="11"/>
  <c r="W289" i="11"/>
  <c r="U289" i="11"/>
  <c r="S289" i="11"/>
  <c r="Q289" i="11"/>
  <c r="O289" i="11"/>
  <c r="M289" i="11"/>
  <c r="K289" i="11"/>
  <c r="I289" i="11"/>
  <c r="G289" i="11"/>
  <c r="E289" i="11"/>
  <c r="AQ288" i="11"/>
  <c r="AO288" i="11"/>
  <c r="AM288" i="11"/>
  <c r="AK288" i="11"/>
  <c r="AI288" i="11"/>
  <c r="AG288" i="11"/>
  <c r="AE288" i="11"/>
  <c r="AC288" i="11"/>
  <c r="AA288" i="11"/>
  <c r="Y288" i="11"/>
  <c r="W288" i="11"/>
  <c r="U288" i="11"/>
  <c r="S288" i="11"/>
  <c r="Q288" i="11"/>
  <c r="O288" i="11"/>
  <c r="M288" i="11"/>
  <c r="K288" i="11"/>
  <c r="I288" i="11"/>
  <c r="G288" i="11"/>
  <c r="E288" i="11"/>
  <c r="AQ287" i="11"/>
  <c r="AO287" i="11"/>
  <c r="AM287" i="11"/>
  <c r="AK287" i="11"/>
  <c r="AI287" i="11"/>
  <c r="AG287" i="11"/>
  <c r="AE287" i="11"/>
  <c r="AC287" i="11"/>
  <c r="AA287" i="11"/>
  <c r="Y287" i="11"/>
  <c r="W287" i="11"/>
  <c r="U287" i="11"/>
  <c r="S287" i="11"/>
  <c r="Q287" i="11"/>
  <c r="O287" i="11"/>
  <c r="M287" i="11"/>
  <c r="K287" i="11"/>
  <c r="I287" i="11"/>
  <c r="G287" i="11"/>
  <c r="E287" i="11"/>
  <c r="AQ286" i="11"/>
  <c r="AO286" i="11"/>
  <c r="AM286" i="11"/>
  <c r="AK286" i="11"/>
  <c r="AI286" i="11"/>
  <c r="AG286" i="11"/>
  <c r="AE286" i="11"/>
  <c r="AC286" i="11"/>
  <c r="AA286" i="11"/>
  <c r="Y286" i="11"/>
  <c r="W286" i="11"/>
  <c r="U286" i="11"/>
  <c r="S286" i="11"/>
  <c r="Q286" i="11"/>
  <c r="O286" i="11"/>
  <c r="M286" i="11"/>
  <c r="K286" i="11"/>
  <c r="I286" i="11"/>
  <c r="G286" i="11"/>
  <c r="E286" i="11"/>
  <c r="AQ285" i="11"/>
  <c r="AO285" i="11"/>
  <c r="AM285" i="11"/>
  <c r="AK285" i="11"/>
  <c r="AI285" i="11"/>
  <c r="AG285" i="11"/>
  <c r="AE285" i="11"/>
  <c r="AC285" i="11"/>
  <c r="AA285" i="11"/>
  <c r="Y285" i="11"/>
  <c r="W285" i="11"/>
  <c r="U285" i="11"/>
  <c r="S285" i="11"/>
  <c r="Q285" i="11"/>
  <c r="O285" i="11"/>
  <c r="M285" i="11"/>
  <c r="K285" i="11"/>
  <c r="I285" i="11"/>
  <c r="G285" i="11"/>
  <c r="E285" i="11"/>
  <c r="AQ284" i="11"/>
  <c r="AO284" i="11"/>
  <c r="AM284" i="11"/>
  <c r="AK284" i="11"/>
  <c r="AI284" i="11"/>
  <c r="AG284" i="11"/>
  <c r="AE284" i="11"/>
  <c r="AC284" i="11"/>
  <c r="AA284" i="11"/>
  <c r="Y284" i="11"/>
  <c r="W284" i="11"/>
  <c r="U284" i="11"/>
  <c r="S284" i="11"/>
  <c r="Q284" i="11"/>
  <c r="O284" i="11"/>
  <c r="M284" i="11"/>
  <c r="K284" i="11"/>
  <c r="I284" i="11"/>
  <c r="G284" i="11"/>
  <c r="E284" i="11"/>
  <c r="AQ283" i="11"/>
  <c r="AO283" i="11"/>
  <c r="AM283" i="11"/>
  <c r="AK283" i="11"/>
  <c r="AI283" i="11"/>
  <c r="AG283" i="11"/>
  <c r="AE283" i="11"/>
  <c r="AC283" i="11"/>
  <c r="AA283" i="11"/>
  <c r="Y283" i="11"/>
  <c r="W283" i="11"/>
  <c r="U283" i="11"/>
  <c r="S283" i="11"/>
  <c r="Q283" i="11"/>
  <c r="O283" i="11"/>
  <c r="M283" i="11"/>
  <c r="K283" i="11"/>
  <c r="I283" i="11"/>
  <c r="G283" i="11"/>
  <c r="E283" i="11"/>
  <c r="AQ282" i="11"/>
  <c r="AO282" i="11"/>
  <c r="AM282" i="11"/>
  <c r="AK282" i="11"/>
  <c r="AI282" i="11"/>
  <c r="AG282" i="11"/>
  <c r="AE282" i="11"/>
  <c r="AC282" i="11"/>
  <c r="AA282" i="11"/>
  <c r="Y282" i="11"/>
  <c r="W282" i="11"/>
  <c r="U282" i="11"/>
  <c r="S282" i="11"/>
  <c r="Q282" i="11"/>
  <c r="O282" i="11"/>
  <c r="M282" i="11"/>
  <c r="K282" i="11"/>
  <c r="I282" i="11"/>
  <c r="G282" i="11"/>
  <c r="E282" i="11"/>
  <c r="AQ281" i="11"/>
  <c r="AO281" i="11"/>
  <c r="AM281" i="11"/>
  <c r="AK281" i="11"/>
  <c r="AI281" i="11"/>
  <c r="AG281" i="11"/>
  <c r="AE281" i="11"/>
  <c r="AC281" i="11"/>
  <c r="AA281" i="11"/>
  <c r="Y281" i="11"/>
  <c r="W281" i="11"/>
  <c r="U281" i="11"/>
  <c r="S281" i="11"/>
  <c r="Q281" i="11"/>
  <c r="O281" i="11"/>
  <c r="M281" i="11"/>
  <c r="K281" i="11"/>
  <c r="I281" i="11"/>
  <c r="G281" i="11"/>
  <c r="E281" i="11"/>
  <c r="AQ280" i="11"/>
  <c r="AO280" i="11"/>
  <c r="AM280" i="11"/>
  <c r="AK280" i="11"/>
  <c r="AI280" i="11"/>
  <c r="AG280" i="11"/>
  <c r="AE280" i="11"/>
  <c r="AC280" i="11"/>
  <c r="AA280" i="11"/>
  <c r="Y280" i="11"/>
  <c r="W280" i="11"/>
  <c r="U280" i="11"/>
  <c r="S280" i="11"/>
  <c r="Q280" i="11"/>
  <c r="O280" i="11"/>
  <c r="M280" i="11"/>
  <c r="K280" i="11"/>
  <c r="I280" i="11"/>
  <c r="G280" i="11"/>
  <c r="E280" i="11"/>
  <c r="AQ279" i="11"/>
  <c r="AO279" i="11"/>
  <c r="AM279" i="11"/>
  <c r="AK279" i="11"/>
  <c r="AI279" i="11"/>
  <c r="AG279" i="11"/>
  <c r="AE279" i="11"/>
  <c r="AC279" i="11"/>
  <c r="AA279" i="11"/>
  <c r="Y279" i="11"/>
  <c r="W279" i="11"/>
  <c r="U279" i="11"/>
  <c r="S279" i="11"/>
  <c r="Q279" i="11"/>
  <c r="O279" i="11"/>
  <c r="M279" i="11"/>
  <c r="K279" i="11"/>
  <c r="I279" i="11"/>
  <c r="G279" i="11"/>
  <c r="E279" i="11"/>
  <c r="AQ278" i="11"/>
  <c r="AO278" i="11"/>
  <c r="AM278" i="11"/>
  <c r="AK278" i="11"/>
  <c r="AI278" i="11"/>
  <c r="AG278" i="11"/>
  <c r="AE278" i="11"/>
  <c r="AC278" i="11"/>
  <c r="AA278" i="11"/>
  <c r="Y278" i="11"/>
  <c r="W278" i="11"/>
  <c r="U278" i="11"/>
  <c r="S278" i="11"/>
  <c r="Q278" i="11"/>
  <c r="O278" i="11"/>
  <c r="M278" i="11"/>
  <c r="K278" i="11"/>
  <c r="I278" i="11"/>
  <c r="G278" i="11"/>
  <c r="E278" i="11"/>
  <c r="AQ277" i="11"/>
  <c r="AO277" i="11"/>
  <c r="AM277" i="11"/>
  <c r="AK277" i="11"/>
  <c r="AI277" i="11"/>
  <c r="AG277" i="11"/>
  <c r="AE277" i="11"/>
  <c r="AC277" i="11"/>
  <c r="AA277" i="11"/>
  <c r="Y277" i="11"/>
  <c r="W277" i="11"/>
  <c r="U277" i="11"/>
  <c r="S277" i="11"/>
  <c r="Q277" i="11"/>
  <c r="O277" i="11"/>
  <c r="M277" i="11"/>
  <c r="K277" i="11"/>
  <c r="I277" i="11"/>
  <c r="G277" i="11"/>
  <c r="E277" i="11"/>
  <c r="AQ276" i="11"/>
  <c r="AO276" i="11"/>
  <c r="AM276" i="11"/>
  <c r="AK276" i="11"/>
  <c r="AI276" i="11"/>
  <c r="AG276" i="11"/>
  <c r="AE276" i="11"/>
  <c r="AC276" i="11"/>
  <c r="AA276" i="11"/>
  <c r="Y276" i="11"/>
  <c r="W276" i="11"/>
  <c r="U276" i="11"/>
  <c r="S276" i="11"/>
  <c r="Q276" i="11"/>
  <c r="O276" i="11"/>
  <c r="M276" i="11"/>
  <c r="K276" i="11"/>
  <c r="I276" i="11"/>
  <c r="G276" i="11"/>
  <c r="E276" i="11"/>
  <c r="AQ275" i="11"/>
  <c r="AO275" i="11"/>
  <c r="AM275" i="11"/>
  <c r="AK275" i="11"/>
  <c r="AI275" i="11"/>
  <c r="AG275" i="11"/>
  <c r="AE275" i="11"/>
  <c r="AC275" i="11"/>
  <c r="AA275" i="11"/>
  <c r="Y275" i="11"/>
  <c r="W275" i="11"/>
  <c r="U275" i="11"/>
  <c r="S275" i="11"/>
  <c r="Q275" i="11"/>
  <c r="O275" i="11"/>
  <c r="M275" i="11"/>
  <c r="K275" i="11"/>
  <c r="I275" i="11"/>
  <c r="G275" i="11"/>
  <c r="E275" i="11"/>
  <c r="AQ274" i="11"/>
  <c r="AO274" i="11"/>
  <c r="AM274" i="11"/>
  <c r="AK274" i="11"/>
  <c r="AI274" i="11"/>
  <c r="AG274" i="11"/>
  <c r="AE274" i="11"/>
  <c r="AC274" i="11"/>
  <c r="AA274" i="11"/>
  <c r="Y274" i="11"/>
  <c r="W274" i="11"/>
  <c r="U274" i="11"/>
  <c r="S274" i="11"/>
  <c r="Q274" i="11"/>
  <c r="O274" i="11"/>
  <c r="M274" i="11"/>
  <c r="K274" i="11"/>
  <c r="I274" i="11"/>
  <c r="G274" i="11"/>
  <c r="E274" i="11"/>
  <c r="AQ273" i="11"/>
  <c r="AO273" i="11"/>
  <c r="AM273" i="11"/>
  <c r="AK273" i="11"/>
  <c r="AI273" i="11"/>
  <c r="AG273" i="11"/>
  <c r="AE273" i="11"/>
  <c r="AC273" i="11"/>
  <c r="AA273" i="11"/>
  <c r="Y273" i="11"/>
  <c r="W273" i="11"/>
  <c r="U273" i="11"/>
  <c r="S273" i="11"/>
  <c r="Q273" i="11"/>
  <c r="O273" i="11"/>
  <c r="M273" i="11"/>
  <c r="K273" i="11"/>
  <c r="I273" i="11"/>
  <c r="G273" i="11"/>
  <c r="E273" i="11"/>
  <c r="AQ272" i="11"/>
  <c r="AO272" i="11"/>
  <c r="AM272" i="11"/>
  <c r="AK272" i="11"/>
  <c r="AI272" i="11"/>
  <c r="AG272" i="11"/>
  <c r="AE272" i="11"/>
  <c r="AC272" i="11"/>
  <c r="AA272" i="11"/>
  <c r="Y272" i="11"/>
  <c r="W272" i="11"/>
  <c r="U272" i="11"/>
  <c r="S272" i="11"/>
  <c r="Q272" i="11"/>
  <c r="O272" i="11"/>
  <c r="M272" i="11"/>
  <c r="K272" i="11"/>
  <c r="I272" i="11"/>
  <c r="G272" i="11"/>
  <c r="E272" i="11"/>
  <c r="AQ271" i="11"/>
  <c r="AO271" i="11"/>
  <c r="AM271" i="11"/>
  <c r="AK271" i="11"/>
  <c r="AI271" i="11"/>
  <c r="AG271" i="11"/>
  <c r="AE271" i="11"/>
  <c r="AC271" i="11"/>
  <c r="AA271" i="11"/>
  <c r="Y271" i="11"/>
  <c r="W271" i="11"/>
  <c r="U271" i="11"/>
  <c r="S271" i="11"/>
  <c r="Q271" i="11"/>
  <c r="O271" i="11"/>
  <c r="M271" i="11"/>
  <c r="K271" i="11"/>
  <c r="I271" i="11"/>
  <c r="G271" i="11"/>
  <c r="E271" i="11"/>
  <c r="AQ270" i="11"/>
  <c r="AO270" i="11"/>
  <c r="AM270" i="11"/>
  <c r="AK270" i="11"/>
  <c r="AI270" i="11"/>
  <c r="AG270" i="11"/>
  <c r="AE270" i="11"/>
  <c r="AC270" i="11"/>
  <c r="AA270" i="11"/>
  <c r="Y270" i="11"/>
  <c r="W270" i="11"/>
  <c r="U270" i="11"/>
  <c r="S270" i="11"/>
  <c r="Q270" i="11"/>
  <c r="O270" i="11"/>
  <c r="M270" i="11"/>
  <c r="K270" i="11"/>
  <c r="I270" i="11"/>
  <c r="G270" i="11"/>
  <c r="E270" i="11"/>
  <c r="AQ269" i="11"/>
  <c r="AO269" i="11"/>
  <c r="AM269" i="11"/>
  <c r="AK269" i="11"/>
  <c r="AI269" i="11"/>
  <c r="AG269" i="11"/>
  <c r="AE269" i="11"/>
  <c r="AC269" i="11"/>
  <c r="AA269" i="11"/>
  <c r="Y269" i="11"/>
  <c r="W269" i="11"/>
  <c r="U269" i="11"/>
  <c r="S269" i="11"/>
  <c r="Q269" i="11"/>
  <c r="O269" i="11"/>
  <c r="M269" i="11"/>
  <c r="K269" i="11"/>
  <c r="I269" i="11"/>
  <c r="G269" i="11"/>
  <c r="E269" i="11"/>
  <c r="AQ268" i="11"/>
  <c r="AO268" i="11"/>
  <c r="AM268" i="11"/>
  <c r="AK268" i="11"/>
  <c r="AI268" i="11"/>
  <c r="AG268" i="11"/>
  <c r="AE268" i="11"/>
  <c r="AC268" i="11"/>
  <c r="AA268" i="11"/>
  <c r="Y268" i="11"/>
  <c r="W268" i="11"/>
  <c r="U268" i="11"/>
  <c r="S268" i="11"/>
  <c r="Q268" i="11"/>
  <c r="O268" i="11"/>
  <c r="M268" i="11"/>
  <c r="K268" i="11"/>
  <c r="I268" i="11"/>
  <c r="G268" i="11"/>
  <c r="E268" i="11"/>
  <c r="AQ267" i="11"/>
  <c r="AO267" i="11"/>
  <c r="AM267" i="11"/>
  <c r="AK267" i="11"/>
  <c r="AI267" i="11"/>
  <c r="AG267" i="11"/>
  <c r="AE267" i="11"/>
  <c r="AC267" i="11"/>
  <c r="AA267" i="11"/>
  <c r="Y267" i="11"/>
  <c r="W267" i="11"/>
  <c r="U267" i="11"/>
  <c r="S267" i="11"/>
  <c r="Q267" i="11"/>
  <c r="O267" i="11"/>
  <c r="M267" i="11"/>
  <c r="K267" i="11"/>
  <c r="I267" i="11"/>
  <c r="G267" i="11"/>
  <c r="E267" i="11"/>
  <c r="AQ266" i="11"/>
  <c r="AO266" i="11"/>
  <c r="AM266" i="11"/>
  <c r="AK266" i="11"/>
  <c r="AI266" i="11"/>
  <c r="AG266" i="11"/>
  <c r="AE266" i="11"/>
  <c r="AC266" i="11"/>
  <c r="AA266" i="11"/>
  <c r="Y266" i="11"/>
  <c r="W266" i="11"/>
  <c r="U266" i="11"/>
  <c r="S266" i="11"/>
  <c r="Q266" i="11"/>
  <c r="O266" i="11"/>
  <c r="M266" i="11"/>
  <c r="K266" i="11"/>
  <c r="I266" i="11"/>
  <c r="G266" i="11"/>
  <c r="E266" i="11"/>
  <c r="AQ265" i="11"/>
  <c r="AO265" i="11"/>
  <c r="AM265" i="11"/>
  <c r="AK265" i="11"/>
  <c r="AI265" i="11"/>
  <c r="AG265" i="11"/>
  <c r="AE265" i="11"/>
  <c r="AC265" i="11"/>
  <c r="AA265" i="11"/>
  <c r="Y265" i="11"/>
  <c r="W265" i="11"/>
  <c r="U265" i="11"/>
  <c r="S265" i="11"/>
  <c r="Q265" i="11"/>
  <c r="O265" i="11"/>
  <c r="M265" i="11"/>
  <c r="K265" i="11"/>
  <c r="I265" i="11"/>
  <c r="G265" i="11"/>
  <c r="E265" i="11"/>
  <c r="AQ264" i="11"/>
  <c r="AO264" i="11"/>
  <c r="AM264" i="11"/>
  <c r="AK264" i="11"/>
  <c r="AI264" i="11"/>
  <c r="AG264" i="11"/>
  <c r="AE264" i="11"/>
  <c r="AC264" i="11"/>
  <c r="AA264" i="11"/>
  <c r="Y264" i="11"/>
  <c r="W264" i="11"/>
  <c r="U264" i="11"/>
  <c r="S264" i="11"/>
  <c r="Q264" i="11"/>
  <c r="O264" i="11"/>
  <c r="M264" i="11"/>
  <c r="K264" i="11"/>
  <c r="I264" i="11"/>
  <c r="G264" i="11"/>
  <c r="E264" i="11"/>
  <c r="AQ263" i="11"/>
  <c r="AO263" i="11"/>
  <c r="AM263" i="11"/>
  <c r="AK263" i="11"/>
  <c r="AI263" i="11"/>
  <c r="AG263" i="11"/>
  <c r="AE263" i="11"/>
  <c r="AC263" i="11"/>
  <c r="AA263" i="11"/>
  <c r="Y263" i="11"/>
  <c r="W263" i="11"/>
  <c r="U263" i="11"/>
  <c r="S263" i="11"/>
  <c r="Q263" i="11"/>
  <c r="O263" i="11"/>
  <c r="M263" i="11"/>
  <c r="K263" i="11"/>
  <c r="I263" i="11"/>
  <c r="G263" i="11"/>
  <c r="E263" i="11"/>
  <c r="AQ262" i="11"/>
  <c r="AO262" i="11"/>
  <c r="AM262" i="11"/>
  <c r="AK262" i="11"/>
  <c r="AI262" i="11"/>
  <c r="AG262" i="11"/>
  <c r="AE262" i="11"/>
  <c r="AC262" i="11"/>
  <c r="AA262" i="11"/>
  <c r="Y262" i="11"/>
  <c r="W262" i="11"/>
  <c r="U262" i="11"/>
  <c r="S262" i="11"/>
  <c r="Q262" i="11"/>
  <c r="O262" i="11"/>
  <c r="M262" i="11"/>
  <c r="K262" i="11"/>
  <c r="I262" i="11"/>
  <c r="G262" i="11"/>
  <c r="E262" i="11"/>
  <c r="AQ261" i="11"/>
  <c r="AO261" i="11"/>
  <c r="AM261" i="11"/>
  <c r="AK261" i="11"/>
  <c r="AI261" i="11"/>
  <c r="AG261" i="11"/>
  <c r="AE261" i="11"/>
  <c r="AC261" i="11"/>
  <c r="AA261" i="11"/>
  <c r="Y261" i="11"/>
  <c r="W261" i="11"/>
  <c r="U261" i="11"/>
  <c r="S261" i="11"/>
  <c r="Q261" i="11"/>
  <c r="O261" i="11"/>
  <c r="M261" i="11"/>
  <c r="K261" i="11"/>
  <c r="I261" i="11"/>
  <c r="G261" i="11"/>
  <c r="E261" i="11"/>
  <c r="AQ260" i="11"/>
  <c r="AO260" i="11"/>
  <c r="AM260" i="11"/>
  <c r="AK260" i="11"/>
  <c r="AI260" i="11"/>
  <c r="AG260" i="11"/>
  <c r="AE260" i="11"/>
  <c r="AC260" i="11"/>
  <c r="AA260" i="11"/>
  <c r="Y260" i="11"/>
  <c r="W260" i="11"/>
  <c r="U260" i="11"/>
  <c r="S260" i="11"/>
  <c r="Q260" i="11"/>
  <c r="O260" i="11"/>
  <c r="M260" i="11"/>
  <c r="K260" i="11"/>
  <c r="I260" i="11"/>
  <c r="G260" i="11"/>
  <c r="E260" i="11"/>
  <c r="AQ259" i="11"/>
  <c r="AO259" i="11"/>
  <c r="AM259" i="11"/>
  <c r="AK259" i="11"/>
  <c r="AI259" i="11"/>
  <c r="AG259" i="11"/>
  <c r="AE259" i="11"/>
  <c r="AC259" i="11"/>
  <c r="AA259" i="11"/>
  <c r="Y259" i="11"/>
  <c r="W259" i="11"/>
  <c r="U259" i="11"/>
  <c r="S259" i="11"/>
  <c r="Q259" i="11"/>
  <c r="O259" i="11"/>
  <c r="M259" i="11"/>
  <c r="K259" i="11"/>
  <c r="I259" i="11"/>
  <c r="G259" i="11"/>
  <c r="E259" i="11"/>
  <c r="AQ258" i="11"/>
  <c r="AO258" i="11"/>
  <c r="AM258" i="11"/>
  <c r="AK258" i="11"/>
  <c r="AI258" i="11"/>
  <c r="AG258" i="11"/>
  <c r="AE258" i="11"/>
  <c r="AC258" i="11"/>
  <c r="AA258" i="11"/>
  <c r="Y258" i="11"/>
  <c r="W258" i="11"/>
  <c r="U258" i="11"/>
  <c r="S258" i="11"/>
  <c r="Q258" i="11"/>
  <c r="O258" i="11"/>
  <c r="M258" i="11"/>
  <c r="K258" i="11"/>
  <c r="I258" i="11"/>
  <c r="G258" i="11"/>
  <c r="E258" i="11"/>
  <c r="AQ257" i="11"/>
  <c r="AO257" i="11"/>
  <c r="AM257" i="11"/>
  <c r="AK257" i="11"/>
  <c r="AI257" i="11"/>
  <c r="AG257" i="11"/>
  <c r="AE257" i="11"/>
  <c r="AC257" i="11"/>
  <c r="AA257" i="11"/>
  <c r="Y257" i="11"/>
  <c r="W257" i="11"/>
  <c r="U257" i="11"/>
  <c r="S257" i="11"/>
  <c r="Q257" i="11"/>
  <c r="O257" i="11"/>
  <c r="M257" i="11"/>
  <c r="K257" i="11"/>
  <c r="I257" i="11"/>
  <c r="G257" i="11"/>
  <c r="E257" i="11"/>
  <c r="AQ256" i="11"/>
  <c r="AO256" i="11"/>
  <c r="AM256" i="11"/>
  <c r="AK256" i="11"/>
  <c r="AI256" i="11"/>
  <c r="AG256" i="11"/>
  <c r="AE256" i="11"/>
  <c r="AC256" i="11"/>
  <c r="AA256" i="11"/>
  <c r="Y256" i="11"/>
  <c r="W256" i="11"/>
  <c r="U256" i="11"/>
  <c r="S256" i="11"/>
  <c r="Q256" i="11"/>
  <c r="O256" i="11"/>
  <c r="M256" i="11"/>
  <c r="K256" i="11"/>
  <c r="I256" i="11"/>
  <c r="G256" i="11"/>
  <c r="E256" i="11"/>
  <c r="AQ255" i="11"/>
  <c r="AO255" i="11"/>
  <c r="AM255" i="11"/>
  <c r="AK255" i="11"/>
  <c r="AI255" i="11"/>
  <c r="AG255" i="11"/>
  <c r="AE255" i="11"/>
  <c r="AC255" i="11"/>
  <c r="AA255" i="11"/>
  <c r="Y255" i="11"/>
  <c r="W255" i="11"/>
  <c r="U255" i="11"/>
  <c r="S255" i="11"/>
  <c r="Q255" i="11"/>
  <c r="O255" i="11"/>
  <c r="M255" i="11"/>
  <c r="K255" i="11"/>
  <c r="I255" i="11"/>
  <c r="G255" i="11"/>
  <c r="E255" i="11"/>
  <c r="AQ254" i="11"/>
  <c r="AO254" i="11"/>
  <c r="AM254" i="11"/>
  <c r="AK254" i="11"/>
  <c r="AI254" i="11"/>
  <c r="AG254" i="11"/>
  <c r="AE254" i="11"/>
  <c r="AC254" i="11"/>
  <c r="AA254" i="11"/>
  <c r="Y254" i="11"/>
  <c r="W254" i="11"/>
  <c r="U254" i="11"/>
  <c r="S254" i="11"/>
  <c r="Q254" i="11"/>
  <c r="O254" i="11"/>
  <c r="M254" i="11"/>
  <c r="K254" i="11"/>
  <c r="I254" i="11"/>
  <c r="G254" i="11"/>
  <c r="E254" i="11"/>
  <c r="AQ253" i="11"/>
  <c r="AO253" i="11"/>
  <c r="AM253" i="11"/>
  <c r="AK253" i="11"/>
  <c r="AI253" i="11"/>
  <c r="AG253" i="11"/>
  <c r="AE253" i="11"/>
  <c r="AC253" i="11"/>
  <c r="AA253" i="11"/>
  <c r="Y253" i="11"/>
  <c r="W253" i="11"/>
  <c r="U253" i="11"/>
  <c r="S253" i="11"/>
  <c r="Q253" i="11"/>
  <c r="O253" i="11"/>
  <c r="M253" i="11"/>
  <c r="K253" i="11"/>
  <c r="I253" i="11"/>
  <c r="G253" i="11"/>
  <c r="E253" i="11"/>
  <c r="AQ252" i="11"/>
  <c r="AO252" i="11"/>
  <c r="AM252" i="11"/>
  <c r="AK252" i="11"/>
  <c r="AI252" i="11"/>
  <c r="AG252" i="11"/>
  <c r="AE252" i="11"/>
  <c r="AC252" i="11"/>
  <c r="AA252" i="11"/>
  <c r="Y252" i="11"/>
  <c r="W252" i="11"/>
  <c r="U252" i="11"/>
  <c r="S252" i="11"/>
  <c r="Q252" i="11"/>
  <c r="O252" i="11"/>
  <c r="M252" i="11"/>
  <c r="K252" i="11"/>
  <c r="I252" i="11"/>
  <c r="G252" i="11"/>
  <c r="E252" i="11"/>
  <c r="AQ251" i="11"/>
  <c r="AO251" i="11"/>
  <c r="AM251" i="11"/>
  <c r="AK251" i="11"/>
  <c r="AI251" i="11"/>
  <c r="AG251" i="11"/>
  <c r="AE251" i="11"/>
  <c r="AC251" i="11"/>
  <c r="AA251" i="11"/>
  <c r="Y251" i="11"/>
  <c r="W251" i="11"/>
  <c r="U251" i="11"/>
  <c r="S251" i="11"/>
  <c r="Q251" i="11"/>
  <c r="O251" i="11"/>
  <c r="M251" i="11"/>
  <c r="K251" i="11"/>
  <c r="I251" i="11"/>
  <c r="G251" i="11"/>
  <c r="E251" i="11"/>
  <c r="AQ250" i="11"/>
  <c r="AO250" i="11"/>
  <c r="AM250" i="11"/>
  <c r="AK250" i="11"/>
  <c r="AI250" i="11"/>
  <c r="AG250" i="11"/>
  <c r="AE250" i="11"/>
  <c r="AC250" i="11"/>
  <c r="AA250" i="11"/>
  <c r="Y250" i="11"/>
  <c r="W250" i="11"/>
  <c r="U250" i="11"/>
  <c r="S250" i="11"/>
  <c r="Q250" i="11"/>
  <c r="O250" i="11"/>
  <c r="M250" i="11"/>
  <c r="K250" i="11"/>
  <c r="I250" i="11"/>
  <c r="G250" i="11"/>
  <c r="E250" i="11"/>
  <c r="AQ249" i="11"/>
  <c r="AO249" i="11"/>
  <c r="AM249" i="11"/>
  <c r="AK249" i="11"/>
  <c r="AI249" i="11"/>
  <c r="AG249" i="11"/>
  <c r="AE249" i="11"/>
  <c r="AC249" i="11"/>
  <c r="AA249" i="11"/>
  <c r="Y249" i="11"/>
  <c r="W249" i="11"/>
  <c r="U249" i="11"/>
  <c r="S249" i="11"/>
  <c r="Q249" i="11"/>
  <c r="O249" i="11"/>
  <c r="M249" i="11"/>
  <c r="K249" i="11"/>
  <c r="I249" i="11"/>
  <c r="G249" i="11"/>
  <c r="E249" i="11"/>
  <c r="AQ248" i="11"/>
  <c r="AO248" i="11"/>
  <c r="AM248" i="11"/>
  <c r="AK248" i="11"/>
  <c r="AI248" i="11"/>
  <c r="AG248" i="11"/>
  <c r="AE248" i="11"/>
  <c r="AC248" i="11"/>
  <c r="AA248" i="11"/>
  <c r="Y248" i="11"/>
  <c r="W248" i="11"/>
  <c r="U248" i="11"/>
  <c r="S248" i="11"/>
  <c r="Q248" i="11"/>
  <c r="O248" i="11"/>
  <c r="M248" i="11"/>
  <c r="K248" i="11"/>
  <c r="I248" i="11"/>
  <c r="G248" i="11"/>
  <c r="E248" i="11"/>
  <c r="AQ247" i="11"/>
  <c r="AO247" i="11"/>
  <c r="AM247" i="11"/>
  <c r="AK247" i="11"/>
  <c r="AI247" i="11"/>
  <c r="AG247" i="11"/>
  <c r="AE247" i="11"/>
  <c r="AC247" i="11"/>
  <c r="AA247" i="11"/>
  <c r="Y247" i="11"/>
  <c r="W247" i="11"/>
  <c r="U247" i="11"/>
  <c r="S247" i="11"/>
  <c r="Q247" i="11"/>
  <c r="O247" i="11"/>
  <c r="M247" i="11"/>
  <c r="K247" i="11"/>
  <c r="I247" i="11"/>
  <c r="G247" i="11"/>
  <c r="E247" i="11"/>
  <c r="AQ246" i="11"/>
  <c r="AO246" i="11"/>
  <c r="AM246" i="11"/>
  <c r="AK246" i="11"/>
  <c r="AI246" i="11"/>
  <c r="AG246" i="11"/>
  <c r="AE246" i="11"/>
  <c r="AC246" i="11"/>
  <c r="AA246" i="11"/>
  <c r="Y246" i="11"/>
  <c r="W246" i="11"/>
  <c r="U246" i="11"/>
  <c r="S246" i="11"/>
  <c r="Q246" i="11"/>
  <c r="O246" i="11"/>
  <c r="M246" i="11"/>
  <c r="K246" i="11"/>
  <c r="I246" i="11"/>
  <c r="G246" i="11"/>
  <c r="E246" i="11"/>
  <c r="AQ245" i="11"/>
  <c r="AO245" i="11"/>
  <c r="AM245" i="11"/>
  <c r="AK245" i="11"/>
  <c r="AI245" i="11"/>
  <c r="AG245" i="11"/>
  <c r="AE245" i="11"/>
  <c r="AC245" i="11"/>
  <c r="AA245" i="11"/>
  <c r="Y245" i="11"/>
  <c r="W245" i="11"/>
  <c r="U245" i="11"/>
  <c r="S245" i="11"/>
  <c r="Q245" i="11"/>
  <c r="O245" i="11"/>
  <c r="M245" i="11"/>
  <c r="K245" i="11"/>
  <c r="I245" i="11"/>
  <c r="G245" i="11"/>
  <c r="E245" i="11"/>
  <c r="AQ244" i="11"/>
  <c r="AO244" i="11"/>
  <c r="AM244" i="11"/>
  <c r="AK244" i="11"/>
  <c r="AI244" i="11"/>
  <c r="AG244" i="11"/>
  <c r="AE244" i="11"/>
  <c r="AC244" i="11"/>
  <c r="AA244" i="11"/>
  <c r="Y244" i="11"/>
  <c r="W244" i="11"/>
  <c r="U244" i="11"/>
  <c r="S244" i="11"/>
  <c r="Q244" i="11"/>
  <c r="O244" i="11"/>
  <c r="M244" i="11"/>
  <c r="K244" i="11"/>
  <c r="I244" i="11"/>
  <c r="G244" i="11"/>
  <c r="E244" i="11"/>
  <c r="AQ243" i="11"/>
  <c r="AO243" i="11"/>
  <c r="AM243" i="11"/>
  <c r="AK243" i="11"/>
  <c r="AI243" i="11"/>
  <c r="AG243" i="11"/>
  <c r="AE243" i="11"/>
  <c r="AC243" i="11"/>
  <c r="AA243" i="11"/>
  <c r="Y243" i="11"/>
  <c r="W243" i="11"/>
  <c r="U243" i="11"/>
  <c r="S243" i="11"/>
  <c r="Q243" i="11"/>
  <c r="O243" i="11"/>
  <c r="M243" i="11"/>
  <c r="K243" i="11"/>
  <c r="I243" i="11"/>
  <c r="G243" i="11"/>
  <c r="E243" i="11"/>
  <c r="AQ242" i="11"/>
  <c r="AO242" i="11"/>
  <c r="AM242" i="11"/>
  <c r="AK242" i="11"/>
  <c r="AI242" i="11"/>
  <c r="AG242" i="11"/>
  <c r="AE242" i="11"/>
  <c r="AC242" i="11"/>
  <c r="AA242" i="11"/>
  <c r="Y242" i="11"/>
  <c r="W242" i="11"/>
  <c r="U242" i="11"/>
  <c r="S242" i="11"/>
  <c r="Q242" i="11"/>
  <c r="O242" i="11"/>
  <c r="M242" i="11"/>
  <c r="K242" i="11"/>
  <c r="I242" i="11"/>
  <c r="G242" i="11"/>
  <c r="E242" i="11"/>
  <c r="AQ241" i="11"/>
  <c r="AO241" i="11"/>
  <c r="AM241" i="11"/>
  <c r="AK241" i="11"/>
  <c r="AI241" i="11"/>
  <c r="AG241" i="11"/>
  <c r="AE241" i="11"/>
  <c r="AC241" i="11"/>
  <c r="AA241" i="11"/>
  <c r="Y241" i="11"/>
  <c r="W241" i="11"/>
  <c r="U241" i="11"/>
  <c r="S241" i="11"/>
  <c r="Q241" i="11"/>
  <c r="O241" i="11"/>
  <c r="M241" i="11"/>
  <c r="K241" i="11"/>
  <c r="I241" i="11"/>
  <c r="G241" i="11"/>
  <c r="E241" i="11"/>
  <c r="AQ240" i="11"/>
  <c r="AO240" i="11"/>
  <c r="AM240" i="11"/>
  <c r="AK240" i="11"/>
  <c r="AI240" i="11"/>
  <c r="AG240" i="11"/>
  <c r="AE240" i="11"/>
  <c r="AC240" i="11"/>
  <c r="AA240" i="11"/>
  <c r="Y240" i="11"/>
  <c r="W240" i="11"/>
  <c r="U240" i="11"/>
  <c r="S240" i="11"/>
  <c r="Q240" i="11"/>
  <c r="O240" i="11"/>
  <c r="M240" i="11"/>
  <c r="K240" i="11"/>
  <c r="I240" i="11"/>
  <c r="G240" i="11"/>
  <c r="E240" i="11"/>
  <c r="AQ239" i="11"/>
  <c r="AO239" i="11"/>
  <c r="AM239" i="11"/>
  <c r="AK239" i="11"/>
  <c r="AI239" i="11"/>
  <c r="AG239" i="11"/>
  <c r="AE239" i="11"/>
  <c r="AC239" i="11"/>
  <c r="AA239" i="11"/>
  <c r="Y239" i="11"/>
  <c r="W239" i="11"/>
  <c r="U239" i="11"/>
  <c r="S239" i="11"/>
  <c r="Q239" i="11"/>
  <c r="O239" i="11"/>
  <c r="M239" i="11"/>
  <c r="K239" i="11"/>
  <c r="I239" i="11"/>
  <c r="G239" i="11"/>
  <c r="E239" i="11"/>
  <c r="AQ238" i="11"/>
  <c r="AO238" i="11"/>
  <c r="AM238" i="11"/>
  <c r="AK238" i="11"/>
  <c r="AI238" i="11"/>
  <c r="AG238" i="11"/>
  <c r="AE238" i="11"/>
  <c r="AC238" i="11"/>
  <c r="AA238" i="11"/>
  <c r="Y238" i="11"/>
  <c r="W238" i="11"/>
  <c r="U238" i="11"/>
  <c r="S238" i="11"/>
  <c r="Q238" i="11"/>
  <c r="O238" i="11"/>
  <c r="M238" i="11"/>
  <c r="K238" i="11"/>
  <c r="I238" i="11"/>
  <c r="G238" i="11"/>
  <c r="E238" i="11"/>
  <c r="AQ237" i="11"/>
  <c r="AO237" i="11"/>
  <c r="AM237" i="11"/>
  <c r="AK237" i="11"/>
  <c r="AI237" i="11"/>
  <c r="AG237" i="11"/>
  <c r="AE237" i="11"/>
  <c r="AC237" i="11"/>
  <c r="AA237" i="11"/>
  <c r="Y237" i="11"/>
  <c r="W237" i="11"/>
  <c r="U237" i="11"/>
  <c r="S237" i="11"/>
  <c r="Q237" i="11"/>
  <c r="O237" i="11"/>
  <c r="M237" i="11"/>
  <c r="K237" i="11"/>
  <c r="I237" i="11"/>
  <c r="G237" i="11"/>
  <c r="E237" i="11"/>
  <c r="AQ236" i="11"/>
  <c r="AO236" i="11"/>
  <c r="AM236" i="11"/>
  <c r="AK236" i="11"/>
  <c r="AI236" i="11"/>
  <c r="AG236" i="11"/>
  <c r="AE236" i="11"/>
  <c r="AC236" i="11"/>
  <c r="AA236" i="11"/>
  <c r="Y236" i="11"/>
  <c r="W236" i="11"/>
  <c r="U236" i="11"/>
  <c r="S236" i="11"/>
  <c r="Q236" i="11"/>
  <c r="O236" i="11"/>
  <c r="M236" i="11"/>
  <c r="K236" i="11"/>
  <c r="I236" i="11"/>
  <c r="G236" i="11"/>
  <c r="E236" i="11"/>
  <c r="AQ235" i="11"/>
  <c r="AO235" i="11"/>
  <c r="AM235" i="11"/>
  <c r="AK235" i="11"/>
  <c r="AI235" i="11"/>
  <c r="AG235" i="11"/>
  <c r="AE235" i="11"/>
  <c r="AC235" i="11"/>
  <c r="AA235" i="11"/>
  <c r="Y235" i="11"/>
  <c r="W235" i="11"/>
  <c r="U235" i="11"/>
  <c r="S235" i="11"/>
  <c r="Q235" i="11"/>
  <c r="O235" i="11"/>
  <c r="M235" i="11"/>
  <c r="K235" i="11"/>
  <c r="I235" i="11"/>
  <c r="G235" i="11"/>
  <c r="E235" i="11"/>
  <c r="AQ234" i="11"/>
  <c r="AO234" i="11"/>
  <c r="AM234" i="11"/>
  <c r="AK234" i="11"/>
  <c r="AI234" i="11"/>
  <c r="AG234" i="11"/>
  <c r="AE234" i="11"/>
  <c r="AC234" i="11"/>
  <c r="AA234" i="11"/>
  <c r="Y234" i="11"/>
  <c r="W234" i="11"/>
  <c r="U234" i="11"/>
  <c r="S234" i="11"/>
  <c r="Q234" i="11"/>
  <c r="O234" i="11"/>
  <c r="M234" i="11"/>
  <c r="K234" i="11"/>
  <c r="I234" i="11"/>
  <c r="G234" i="11"/>
  <c r="E234" i="11"/>
  <c r="AQ233" i="11"/>
  <c r="AO233" i="11"/>
  <c r="AM233" i="11"/>
  <c r="AK233" i="11"/>
  <c r="AI233" i="11"/>
  <c r="AG233" i="11"/>
  <c r="AE233" i="11"/>
  <c r="AC233" i="11"/>
  <c r="AA233" i="11"/>
  <c r="Y233" i="11"/>
  <c r="W233" i="11"/>
  <c r="U233" i="11"/>
  <c r="S233" i="11"/>
  <c r="Q233" i="11"/>
  <c r="O233" i="11"/>
  <c r="M233" i="11"/>
  <c r="K233" i="11"/>
  <c r="I233" i="11"/>
  <c r="G233" i="11"/>
  <c r="E233" i="11"/>
  <c r="AQ232" i="11"/>
  <c r="AO232" i="11"/>
  <c r="AM232" i="11"/>
  <c r="AK232" i="11"/>
  <c r="AI232" i="11"/>
  <c r="AG232" i="11"/>
  <c r="AE232" i="11"/>
  <c r="AC232" i="11"/>
  <c r="AA232" i="11"/>
  <c r="Y232" i="11"/>
  <c r="W232" i="11"/>
  <c r="U232" i="11"/>
  <c r="S232" i="11"/>
  <c r="Q232" i="11"/>
  <c r="O232" i="11"/>
  <c r="M232" i="11"/>
  <c r="K232" i="11"/>
  <c r="I232" i="11"/>
  <c r="G232" i="11"/>
  <c r="E232" i="11"/>
  <c r="AQ231" i="11"/>
  <c r="AO231" i="11"/>
  <c r="AM231" i="11"/>
  <c r="AK231" i="11"/>
  <c r="AI231" i="11"/>
  <c r="AG231" i="11"/>
  <c r="AE231" i="11"/>
  <c r="AC231" i="11"/>
  <c r="AA231" i="11"/>
  <c r="Y231" i="11"/>
  <c r="W231" i="11"/>
  <c r="U231" i="11"/>
  <c r="S231" i="11"/>
  <c r="Q231" i="11"/>
  <c r="O231" i="11"/>
  <c r="M231" i="11"/>
  <c r="K231" i="11"/>
  <c r="I231" i="11"/>
  <c r="G231" i="11"/>
  <c r="E231" i="11"/>
  <c r="AQ230" i="11"/>
  <c r="AO230" i="11"/>
  <c r="AM230" i="11"/>
  <c r="AK230" i="11"/>
  <c r="AI230" i="11"/>
  <c r="AG230" i="11"/>
  <c r="AE230" i="11"/>
  <c r="AC230" i="11"/>
  <c r="AA230" i="11"/>
  <c r="Y230" i="11"/>
  <c r="W230" i="11"/>
  <c r="U230" i="11"/>
  <c r="S230" i="11"/>
  <c r="Q230" i="11"/>
  <c r="O230" i="11"/>
  <c r="M230" i="11"/>
  <c r="K230" i="11"/>
  <c r="I230" i="11"/>
  <c r="G230" i="11"/>
  <c r="E230" i="11"/>
  <c r="AQ229" i="11"/>
  <c r="AO229" i="11"/>
  <c r="AM229" i="11"/>
  <c r="AK229" i="11"/>
  <c r="AI229" i="11"/>
  <c r="AG229" i="11"/>
  <c r="AE229" i="11"/>
  <c r="AC229" i="11"/>
  <c r="AA229" i="11"/>
  <c r="Y229" i="11"/>
  <c r="W229" i="11"/>
  <c r="U229" i="11"/>
  <c r="S229" i="11"/>
  <c r="Q229" i="11"/>
  <c r="O229" i="11"/>
  <c r="M229" i="11"/>
  <c r="K229" i="11"/>
  <c r="I229" i="11"/>
  <c r="G229" i="11"/>
  <c r="E229" i="11"/>
  <c r="AQ228" i="11"/>
  <c r="AO228" i="11"/>
  <c r="AM228" i="11"/>
  <c r="AK228" i="11"/>
  <c r="AI228" i="11"/>
  <c r="AG228" i="11"/>
  <c r="AE228" i="11"/>
  <c r="AC228" i="11"/>
  <c r="AA228" i="11"/>
  <c r="Y228" i="11"/>
  <c r="W228" i="11"/>
  <c r="U228" i="11"/>
  <c r="S228" i="11"/>
  <c r="Q228" i="11"/>
  <c r="O228" i="11"/>
  <c r="M228" i="11"/>
  <c r="K228" i="11"/>
  <c r="I228" i="11"/>
  <c r="G228" i="11"/>
  <c r="E228" i="11"/>
  <c r="AQ227" i="11"/>
  <c r="AO227" i="11"/>
  <c r="AM227" i="11"/>
  <c r="AK227" i="11"/>
  <c r="AI227" i="11"/>
  <c r="AG227" i="11"/>
  <c r="AE227" i="11"/>
  <c r="AC227" i="11"/>
  <c r="AA227" i="11"/>
  <c r="Y227" i="11"/>
  <c r="W227" i="11"/>
  <c r="U227" i="11"/>
  <c r="S227" i="11"/>
  <c r="Q227" i="11"/>
  <c r="O227" i="11"/>
  <c r="M227" i="11"/>
  <c r="K227" i="11"/>
  <c r="I227" i="11"/>
  <c r="G227" i="11"/>
  <c r="E227" i="11"/>
  <c r="AQ226" i="11"/>
  <c r="AO226" i="11"/>
  <c r="AM226" i="11"/>
  <c r="AK226" i="11"/>
  <c r="AI226" i="11"/>
  <c r="AG226" i="11"/>
  <c r="AE226" i="11"/>
  <c r="AC226" i="11"/>
  <c r="AA226" i="11"/>
  <c r="Y226" i="11"/>
  <c r="W226" i="11"/>
  <c r="U226" i="11"/>
  <c r="S226" i="11"/>
  <c r="Q226" i="11"/>
  <c r="O226" i="11"/>
  <c r="M226" i="11"/>
  <c r="K226" i="11"/>
  <c r="I226" i="11"/>
  <c r="G226" i="11"/>
  <c r="E226" i="11"/>
  <c r="AQ225" i="11"/>
  <c r="AO225" i="11"/>
  <c r="AM225" i="11"/>
  <c r="AK225" i="11"/>
  <c r="AI225" i="11"/>
  <c r="AG225" i="11"/>
  <c r="AE225" i="11"/>
  <c r="AC225" i="11"/>
  <c r="AA225" i="11"/>
  <c r="Y225" i="11"/>
  <c r="W225" i="11"/>
  <c r="U225" i="11"/>
  <c r="S225" i="11"/>
  <c r="Q225" i="11"/>
  <c r="O225" i="11"/>
  <c r="M225" i="11"/>
  <c r="K225" i="11"/>
  <c r="I225" i="11"/>
  <c r="G225" i="11"/>
  <c r="E225" i="11"/>
  <c r="AQ224" i="11"/>
  <c r="AO224" i="11"/>
  <c r="AM224" i="11"/>
  <c r="AK224" i="11"/>
  <c r="AI224" i="11"/>
  <c r="AG224" i="11"/>
  <c r="AE224" i="11"/>
  <c r="AC224" i="11"/>
  <c r="AA224" i="11"/>
  <c r="Y224" i="11"/>
  <c r="W224" i="11"/>
  <c r="U224" i="11"/>
  <c r="S224" i="11"/>
  <c r="Q224" i="11"/>
  <c r="O224" i="11"/>
  <c r="M224" i="11"/>
  <c r="K224" i="11"/>
  <c r="I224" i="11"/>
  <c r="G224" i="11"/>
  <c r="E224" i="11"/>
  <c r="AQ223" i="11"/>
  <c r="AO223" i="11"/>
  <c r="AM223" i="11"/>
  <c r="AK223" i="11"/>
  <c r="AI223" i="11"/>
  <c r="AG223" i="11"/>
  <c r="AE223" i="11"/>
  <c r="AC223" i="11"/>
  <c r="AA223" i="11"/>
  <c r="Y223" i="11"/>
  <c r="W223" i="11"/>
  <c r="U223" i="11"/>
  <c r="S223" i="11"/>
  <c r="Q223" i="11"/>
  <c r="O223" i="11"/>
  <c r="M223" i="11"/>
  <c r="K223" i="11"/>
  <c r="I223" i="11"/>
  <c r="G223" i="11"/>
  <c r="E223" i="11"/>
  <c r="AQ222" i="11"/>
  <c r="AO222" i="11"/>
  <c r="AM222" i="11"/>
  <c r="AK222" i="11"/>
  <c r="AI222" i="11"/>
  <c r="AG222" i="11"/>
  <c r="AE222" i="11"/>
  <c r="AC222" i="11"/>
  <c r="AA222" i="11"/>
  <c r="Y222" i="11"/>
  <c r="W222" i="11"/>
  <c r="U222" i="11"/>
  <c r="S222" i="11"/>
  <c r="Q222" i="11"/>
  <c r="O222" i="11"/>
  <c r="M222" i="11"/>
  <c r="K222" i="11"/>
  <c r="I222" i="11"/>
  <c r="G222" i="11"/>
  <c r="E222" i="11"/>
  <c r="AQ221" i="11"/>
  <c r="AO221" i="11"/>
  <c r="AM221" i="11"/>
  <c r="AK221" i="11"/>
  <c r="AI221" i="11"/>
  <c r="AG221" i="11"/>
  <c r="AE221" i="11"/>
  <c r="AC221" i="11"/>
  <c r="AA221" i="11"/>
  <c r="Y221" i="11"/>
  <c r="W221" i="11"/>
  <c r="U221" i="11"/>
  <c r="S221" i="11"/>
  <c r="Q221" i="11"/>
  <c r="O221" i="11"/>
  <c r="M221" i="11"/>
  <c r="K221" i="11"/>
  <c r="I221" i="11"/>
  <c r="G221" i="11"/>
  <c r="E221" i="11"/>
  <c r="AQ220" i="11"/>
  <c r="AO220" i="11"/>
  <c r="AM220" i="11"/>
  <c r="AK220" i="11"/>
  <c r="AI220" i="11"/>
  <c r="AG220" i="11"/>
  <c r="AE220" i="11"/>
  <c r="AC220" i="11"/>
  <c r="AA220" i="11"/>
  <c r="Y220" i="11"/>
  <c r="W220" i="11"/>
  <c r="U220" i="11"/>
  <c r="S220" i="11"/>
  <c r="Q220" i="11"/>
  <c r="O220" i="11"/>
  <c r="M220" i="11"/>
  <c r="K220" i="11"/>
  <c r="I220" i="11"/>
  <c r="G220" i="11"/>
  <c r="E220" i="11"/>
  <c r="AQ219" i="11"/>
  <c r="AO219" i="11"/>
  <c r="AM219" i="11"/>
  <c r="AK219" i="11"/>
  <c r="AI219" i="11"/>
  <c r="AG219" i="11"/>
  <c r="AE219" i="11"/>
  <c r="AC219" i="11"/>
  <c r="AA219" i="11"/>
  <c r="Y219" i="11"/>
  <c r="W219" i="11"/>
  <c r="U219" i="11"/>
  <c r="S219" i="11"/>
  <c r="Q219" i="11"/>
  <c r="O219" i="11"/>
  <c r="M219" i="11"/>
  <c r="K219" i="11"/>
  <c r="I219" i="11"/>
  <c r="G219" i="11"/>
  <c r="E219" i="11"/>
  <c r="AQ218" i="11"/>
  <c r="AO218" i="11"/>
  <c r="AM218" i="11"/>
  <c r="AK218" i="11"/>
  <c r="AI218" i="11"/>
  <c r="AG218" i="11"/>
  <c r="AE218" i="11"/>
  <c r="AC218" i="11"/>
  <c r="AA218" i="11"/>
  <c r="Y218" i="11"/>
  <c r="W218" i="11"/>
  <c r="U218" i="11"/>
  <c r="S218" i="11"/>
  <c r="Q218" i="11"/>
  <c r="O218" i="11"/>
  <c r="M218" i="11"/>
  <c r="K218" i="11"/>
  <c r="I218" i="11"/>
  <c r="G218" i="11"/>
  <c r="E218" i="11"/>
  <c r="AQ217" i="11"/>
  <c r="AO217" i="11"/>
  <c r="AM217" i="11"/>
  <c r="AK217" i="11"/>
  <c r="AI217" i="11"/>
  <c r="AG217" i="11"/>
  <c r="AE217" i="11"/>
  <c r="AC217" i="11"/>
  <c r="AA217" i="11"/>
  <c r="Y217" i="11"/>
  <c r="W217" i="11"/>
  <c r="U217" i="11"/>
  <c r="S217" i="11"/>
  <c r="Q217" i="11"/>
  <c r="O217" i="11"/>
  <c r="M217" i="11"/>
  <c r="K217" i="11"/>
  <c r="I217" i="11"/>
  <c r="G217" i="11"/>
  <c r="E217" i="11"/>
  <c r="AQ216" i="11"/>
  <c r="AO216" i="11"/>
  <c r="AM216" i="11"/>
  <c r="AK216" i="11"/>
  <c r="AI216" i="11"/>
  <c r="AG216" i="11"/>
  <c r="AE216" i="11"/>
  <c r="AC216" i="11"/>
  <c r="AA216" i="11"/>
  <c r="Y216" i="11"/>
  <c r="W216" i="11"/>
  <c r="U216" i="11"/>
  <c r="S216" i="11"/>
  <c r="Q216" i="11"/>
  <c r="O216" i="11"/>
  <c r="M216" i="11"/>
  <c r="K216" i="11"/>
  <c r="I216" i="11"/>
  <c r="G216" i="11"/>
  <c r="E216" i="11"/>
  <c r="AQ215" i="11"/>
  <c r="AO215" i="11"/>
  <c r="AM215" i="11"/>
  <c r="AK215" i="11"/>
  <c r="AI215" i="11"/>
  <c r="AG215" i="11"/>
  <c r="AE215" i="11"/>
  <c r="AC215" i="11"/>
  <c r="AA215" i="11"/>
  <c r="Y215" i="11"/>
  <c r="W215" i="11"/>
  <c r="U215" i="11"/>
  <c r="S215" i="11"/>
  <c r="Q215" i="11"/>
  <c r="O215" i="11"/>
  <c r="M215" i="11"/>
  <c r="K215" i="11"/>
  <c r="I215" i="11"/>
  <c r="G215" i="11"/>
  <c r="E215" i="11"/>
  <c r="AQ214" i="11"/>
  <c r="AO214" i="11"/>
  <c r="AM214" i="11"/>
  <c r="AK214" i="11"/>
  <c r="AI214" i="11"/>
  <c r="AG214" i="11"/>
  <c r="AE214" i="11"/>
  <c r="AC214" i="11"/>
  <c r="AA214" i="11"/>
  <c r="Y214" i="11"/>
  <c r="W214" i="11"/>
  <c r="U214" i="11"/>
  <c r="S214" i="11"/>
  <c r="Q214" i="11"/>
  <c r="O214" i="11"/>
  <c r="M214" i="11"/>
  <c r="K214" i="11"/>
  <c r="I214" i="11"/>
  <c r="G214" i="11"/>
  <c r="E214" i="11"/>
  <c r="AQ213" i="11"/>
  <c r="AO213" i="11"/>
  <c r="AM213" i="11"/>
  <c r="AK213" i="11"/>
  <c r="AI213" i="11"/>
  <c r="AG213" i="11"/>
  <c r="AE213" i="11"/>
  <c r="AC213" i="11"/>
  <c r="AA213" i="11"/>
  <c r="Y213" i="11"/>
  <c r="W213" i="11"/>
  <c r="U213" i="11"/>
  <c r="S213" i="11"/>
  <c r="Q213" i="11"/>
  <c r="O213" i="11"/>
  <c r="M213" i="11"/>
  <c r="K213" i="11"/>
  <c r="I213" i="11"/>
  <c r="G213" i="11"/>
  <c r="E213" i="11"/>
  <c r="AQ212" i="11"/>
  <c r="AO212" i="11"/>
  <c r="AM212" i="11"/>
  <c r="AK212" i="11"/>
  <c r="AI212" i="11"/>
  <c r="AG212" i="11"/>
  <c r="AE212" i="11"/>
  <c r="AC212" i="11"/>
  <c r="AA212" i="11"/>
  <c r="Y212" i="11"/>
  <c r="W212" i="11"/>
  <c r="U212" i="11"/>
  <c r="S212" i="11"/>
  <c r="Q212" i="11"/>
  <c r="O212" i="11"/>
  <c r="M212" i="11"/>
  <c r="K212" i="11"/>
  <c r="I212" i="11"/>
  <c r="G212" i="11"/>
  <c r="E212" i="11"/>
  <c r="AQ211" i="11"/>
  <c r="AO211" i="11"/>
  <c r="AM211" i="11"/>
  <c r="AK211" i="11"/>
  <c r="AI211" i="11"/>
  <c r="AG211" i="11"/>
  <c r="AE211" i="11"/>
  <c r="AC211" i="11"/>
  <c r="AA211" i="11"/>
  <c r="Y211" i="11"/>
  <c r="W211" i="11"/>
  <c r="U211" i="11"/>
  <c r="S211" i="11"/>
  <c r="Q211" i="11"/>
  <c r="O211" i="11"/>
  <c r="M211" i="11"/>
  <c r="K211" i="11"/>
  <c r="I211" i="11"/>
  <c r="G211" i="11"/>
  <c r="E211" i="11"/>
  <c r="AQ210" i="11"/>
  <c r="AO210" i="11"/>
  <c r="AM210" i="11"/>
  <c r="AK210" i="11"/>
  <c r="AI210" i="11"/>
  <c r="AG210" i="11"/>
  <c r="AE210" i="11"/>
  <c r="AC210" i="11"/>
  <c r="AA210" i="11"/>
  <c r="Y210" i="11"/>
  <c r="W210" i="11"/>
  <c r="U210" i="11"/>
  <c r="S210" i="11"/>
  <c r="Q210" i="11"/>
  <c r="O210" i="11"/>
  <c r="M210" i="11"/>
  <c r="K210" i="11"/>
  <c r="I210" i="11"/>
  <c r="G210" i="11"/>
  <c r="E210" i="11"/>
  <c r="AQ209" i="11"/>
  <c r="AO209" i="11"/>
  <c r="AM209" i="11"/>
  <c r="AK209" i="11"/>
  <c r="AI209" i="11"/>
  <c r="AG209" i="11"/>
  <c r="AE209" i="11"/>
  <c r="AC209" i="11"/>
  <c r="AA209" i="11"/>
  <c r="Y209" i="11"/>
  <c r="W209" i="11"/>
  <c r="U209" i="11"/>
  <c r="S209" i="11"/>
  <c r="Q209" i="11"/>
  <c r="O209" i="11"/>
  <c r="M209" i="11"/>
  <c r="K209" i="11"/>
  <c r="I209" i="11"/>
  <c r="G209" i="11"/>
  <c r="E209" i="11"/>
  <c r="AQ208" i="11"/>
  <c r="AO208" i="11"/>
  <c r="AM208" i="11"/>
  <c r="AK208" i="11"/>
  <c r="AI208" i="11"/>
  <c r="AG208" i="11"/>
  <c r="AE208" i="11"/>
  <c r="AC208" i="11"/>
  <c r="AA208" i="11"/>
  <c r="Y208" i="11"/>
  <c r="W208" i="11"/>
  <c r="U208" i="11"/>
  <c r="S208" i="11"/>
  <c r="Q208" i="11"/>
  <c r="O208" i="11"/>
  <c r="M208" i="11"/>
  <c r="K208" i="11"/>
  <c r="I208" i="11"/>
  <c r="G208" i="11"/>
  <c r="E208" i="11"/>
  <c r="AQ207" i="11"/>
  <c r="AO207" i="11"/>
  <c r="AM207" i="11"/>
  <c r="AK207" i="11"/>
  <c r="AI207" i="11"/>
  <c r="AG207" i="11"/>
  <c r="AE207" i="11"/>
  <c r="AC207" i="11"/>
  <c r="AA207" i="11"/>
  <c r="Y207" i="11"/>
  <c r="W207" i="11"/>
  <c r="U207" i="11"/>
  <c r="S207" i="11"/>
  <c r="Q207" i="11"/>
  <c r="O207" i="11"/>
  <c r="M207" i="11"/>
  <c r="K207" i="11"/>
  <c r="I207" i="11"/>
  <c r="G207" i="11"/>
  <c r="E207" i="11"/>
  <c r="AQ206" i="11"/>
  <c r="AO206" i="11"/>
  <c r="AM206" i="11"/>
  <c r="AK206" i="11"/>
  <c r="AI206" i="11"/>
  <c r="AG206" i="11"/>
  <c r="AE206" i="11"/>
  <c r="AC206" i="11"/>
  <c r="AA206" i="11"/>
  <c r="Y206" i="11"/>
  <c r="W206" i="11"/>
  <c r="U206" i="11"/>
  <c r="S206" i="11"/>
  <c r="Q206" i="11"/>
  <c r="O206" i="11"/>
  <c r="M206" i="11"/>
  <c r="K206" i="11"/>
  <c r="I206" i="11"/>
  <c r="G206" i="11"/>
  <c r="E206" i="11"/>
  <c r="AQ205" i="11"/>
  <c r="AO205" i="11"/>
  <c r="AM205" i="11"/>
  <c r="AK205" i="11"/>
  <c r="AI205" i="11"/>
  <c r="AG205" i="11"/>
  <c r="AE205" i="11"/>
  <c r="AC205" i="11"/>
  <c r="AA205" i="11"/>
  <c r="Y205" i="11"/>
  <c r="W205" i="11"/>
  <c r="U205" i="11"/>
  <c r="S205" i="11"/>
  <c r="Q205" i="11"/>
  <c r="O205" i="11"/>
  <c r="M205" i="11"/>
  <c r="K205" i="11"/>
  <c r="I205" i="11"/>
  <c r="G205" i="11"/>
  <c r="E205" i="11"/>
  <c r="AQ204" i="11"/>
  <c r="AO204" i="11"/>
  <c r="AM204" i="11"/>
  <c r="AK204" i="11"/>
  <c r="AI204" i="11"/>
  <c r="AG204" i="11"/>
  <c r="AE204" i="11"/>
  <c r="AC204" i="11"/>
  <c r="AA204" i="11"/>
  <c r="Y204" i="11"/>
  <c r="W204" i="11"/>
  <c r="U204" i="11"/>
  <c r="S204" i="11"/>
  <c r="Q204" i="11"/>
  <c r="O204" i="11"/>
  <c r="M204" i="11"/>
  <c r="K204" i="11"/>
  <c r="I204" i="11"/>
  <c r="G204" i="11"/>
  <c r="E204" i="11"/>
  <c r="AQ203" i="11"/>
  <c r="AO203" i="11"/>
  <c r="AM203" i="11"/>
  <c r="AK203" i="11"/>
  <c r="AI203" i="11"/>
  <c r="AG203" i="11"/>
  <c r="AE203" i="11"/>
  <c r="AC203" i="11"/>
  <c r="AA203" i="11"/>
  <c r="Y203" i="11"/>
  <c r="W203" i="11"/>
  <c r="U203" i="11"/>
  <c r="S203" i="11"/>
  <c r="Q203" i="11"/>
  <c r="O203" i="11"/>
  <c r="M203" i="11"/>
  <c r="K203" i="11"/>
  <c r="I203" i="11"/>
  <c r="G203" i="11"/>
  <c r="E203" i="11"/>
  <c r="AQ202" i="11"/>
  <c r="AO202" i="11"/>
  <c r="AM202" i="11"/>
  <c r="AK202" i="11"/>
  <c r="AI202" i="11"/>
  <c r="AG202" i="11"/>
  <c r="AE202" i="11"/>
  <c r="AC202" i="11"/>
  <c r="AA202" i="11"/>
  <c r="Y202" i="11"/>
  <c r="W202" i="11"/>
  <c r="U202" i="11"/>
  <c r="S202" i="11"/>
  <c r="Q202" i="11"/>
  <c r="O202" i="11"/>
  <c r="M202" i="11"/>
  <c r="K202" i="11"/>
  <c r="I202" i="11"/>
  <c r="G202" i="11"/>
  <c r="E202" i="11"/>
  <c r="AQ201" i="11"/>
  <c r="AO201" i="11"/>
  <c r="AM201" i="11"/>
  <c r="AK201" i="11"/>
  <c r="AI201" i="11"/>
  <c r="AG201" i="11"/>
  <c r="AE201" i="11"/>
  <c r="AC201" i="11"/>
  <c r="AA201" i="11"/>
  <c r="Y201" i="11"/>
  <c r="W201" i="11"/>
  <c r="U201" i="11"/>
  <c r="S201" i="11"/>
  <c r="Q201" i="11"/>
  <c r="O201" i="11"/>
  <c r="M201" i="11"/>
  <c r="K201" i="11"/>
  <c r="I201" i="11"/>
  <c r="G201" i="11"/>
  <c r="E201" i="11"/>
  <c r="AQ200" i="11"/>
  <c r="AO200" i="11"/>
  <c r="AM200" i="11"/>
  <c r="AK200" i="11"/>
  <c r="AI200" i="11"/>
  <c r="AG200" i="11"/>
  <c r="AE200" i="11"/>
  <c r="AC200" i="11"/>
  <c r="AA200" i="11"/>
  <c r="Y200" i="11"/>
  <c r="W200" i="11"/>
  <c r="U200" i="11"/>
  <c r="S200" i="11"/>
  <c r="Q200" i="11"/>
  <c r="O200" i="11"/>
  <c r="M200" i="11"/>
  <c r="K200" i="11"/>
  <c r="I200" i="11"/>
  <c r="G200" i="11"/>
  <c r="E200" i="11"/>
  <c r="AQ199" i="11"/>
  <c r="AO199" i="11"/>
  <c r="AM199" i="11"/>
  <c r="AK199" i="11"/>
  <c r="AI199" i="11"/>
  <c r="AG199" i="11"/>
  <c r="AE199" i="11"/>
  <c r="AC199" i="11"/>
  <c r="AA199" i="11"/>
  <c r="Y199" i="11"/>
  <c r="W199" i="11"/>
  <c r="U199" i="11"/>
  <c r="S199" i="11"/>
  <c r="Q199" i="11"/>
  <c r="O199" i="11"/>
  <c r="M199" i="11"/>
  <c r="K199" i="11"/>
  <c r="I199" i="11"/>
  <c r="G199" i="11"/>
  <c r="E199" i="11"/>
  <c r="AQ198" i="11"/>
  <c r="AO198" i="11"/>
  <c r="AM198" i="11"/>
  <c r="AK198" i="11"/>
  <c r="AI198" i="11"/>
  <c r="AG198" i="11"/>
  <c r="AE198" i="11"/>
  <c r="AC198" i="11"/>
  <c r="AA198" i="11"/>
  <c r="Y198" i="11"/>
  <c r="W198" i="11"/>
  <c r="U198" i="11"/>
  <c r="S198" i="11"/>
  <c r="Q198" i="11"/>
  <c r="O198" i="11"/>
  <c r="M198" i="11"/>
  <c r="K198" i="11"/>
  <c r="I198" i="11"/>
  <c r="G198" i="11"/>
  <c r="E198" i="11"/>
  <c r="AQ197" i="11"/>
  <c r="AO197" i="11"/>
  <c r="AM197" i="11"/>
  <c r="AK197" i="11"/>
  <c r="AI197" i="11"/>
  <c r="AG197" i="11"/>
  <c r="AE197" i="11"/>
  <c r="AC197" i="11"/>
  <c r="AA197" i="11"/>
  <c r="Y197" i="11"/>
  <c r="W197" i="11"/>
  <c r="U197" i="11"/>
  <c r="S197" i="11"/>
  <c r="Q197" i="11"/>
  <c r="O197" i="11"/>
  <c r="M197" i="11"/>
  <c r="K197" i="11"/>
  <c r="I197" i="11"/>
  <c r="G197" i="11"/>
  <c r="E197" i="11"/>
  <c r="AQ196" i="11"/>
  <c r="AO196" i="11"/>
  <c r="AM196" i="11"/>
  <c r="AK196" i="11"/>
  <c r="AI196" i="11"/>
  <c r="AG196" i="11"/>
  <c r="AE196" i="11"/>
  <c r="AC196" i="11"/>
  <c r="AA196" i="11"/>
  <c r="Y196" i="11"/>
  <c r="W196" i="11"/>
  <c r="U196" i="11"/>
  <c r="S196" i="11"/>
  <c r="Q196" i="11"/>
  <c r="O196" i="11"/>
  <c r="M196" i="11"/>
  <c r="K196" i="11"/>
  <c r="I196" i="11"/>
  <c r="G196" i="11"/>
  <c r="E196" i="11"/>
  <c r="AQ195" i="11"/>
  <c r="AO195" i="11"/>
  <c r="AM195" i="11"/>
  <c r="AK195" i="11"/>
  <c r="AI195" i="11"/>
  <c r="AG195" i="11"/>
  <c r="AE195" i="11"/>
  <c r="AC195" i="11"/>
  <c r="AA195" i="11"/>
  <c r="Y195" i="11"/>
  <c r="W195" i="11"/>
  <c r="U195" i="11"/>
  <c r="S195" i="11"/>
  <c r="Q195" i="11"/>
  <c r="O195" i="11"/>
  <c r="M195" i="11"/>
  <c r="K195" i="11"/>
  <c r="I195" i="11"/>
  <c r="G195" i="11"/>
  <c r="E195" i="11"/>
  <c r="AQ194" i="11"/>
  <c r="AO194" i="11"/>
  <c r="AM194" i="11"/>
  <c r="AK194" i="11"/>
  <c r="AI194" i="11"/>
  <c r="AG194" i="11"/>
  <c r="AE194" i="11"/>
  <c r="AC194" i="11"/>
  <c r="AA194" i="11"/>
  <c r="Y194" i="11"/>
  <c r="W194" i="11"/>
  <c r="U194" i="11"/>
  <c r="S194" i="11"/>
  <c r="Q194" i="11"/>
  <c r="O194" i="11"/>
  <c r="M194" i="11"/>
  <c r="K194" i="11"/>
  <c r="I194" i="11"/>
  <c r="G194" i="11"/>
  <c r="E194" i="11"/>
  <c r="AQ193" i="11"/>
  <c r="AO193" i="11"/>
  <c r="AM193" i="11"/>
  <c r="AK193" i="11"/>
  <c r="AI193" i="11"/>
  <c r="AG193" i="11"/>
  <c r="AE193" i="11"/>
  <c r="AC193" i="11"/>
  <c r="AA193" i="11"/>
  <c r="Y193" i="11"/>
  <c r="W193" i="11"/>
  <c r="U193" i="11"/>
  <c r="S193" i="11"/>
  <c r="Q193" i="11"/>
  <c r="O193" i="11"/>
  <c r="M193" i="11"/>
  <c r="K193" i="11"/>
  <c r="I193" i="11"/>
  <c r="G193" i="11"/>
  <c r="E193" i="11"/>
  <c r="AQ192" i="11"/>
  <c r="AO192" i="11"/>
  <c r="AM192" i="11"/>
  <c r="AK192" i="11"/>
  <c r="AI192" i="11"/>
  <c r="AG192" i="11"/>
  <c r="AE192" i="11"/>
  <c r="AC192" i="11"/>
  <c r="AA192" i="11"/>
  <c r="Y192" i="11"/>
  <c r="W192" i="11"/>
  <c r="U192" i="11"/>
  <c r="S192" i="11"/>
  <c r="Q192" i="11"/>
  <c r="O192" i="11"/>
  <c r="M192" i="11"/>
  <c r="K192" i="11"/>
  <c r="I192" i="11"/>
  <c r="G192" i="11"/>
  <c r="E192" i="11"/>
  <c r="AQ191" i="11"/>
  <c r="AO191" i="11"/>
  <c r="AM191" i="11"/>
  <c r="AK191" i="11"/>
  <c r="AI191" i="11"/>
  <c r="AG191" i="11"/>
  <c r="AE191" i="11"/>
  <c r="AC191" i="11"/>
  <c r="AA191" i="11"/>
  <c r="Y191" i="11"/>
  <c r="W191" i="11"/>
  <c r="U191" i="11"/>
  <c r="S191" i="11"/>
  <c r="Q191" i="11"/>
  <c r="O191" i="11"/>
  <c r="M191" i="11"/>
  <c r="K191" i="11"/>
  <c r="I191" i="11"/>
  <c r="G191" i="11"/>
  <c r="E191" i="11"/>
  <c r="AQ190" i="11"/>
  <c r="AO190" i="11"/>
  <c r="AM190" i="11"/>
  <c r="AK190" i="11"/>
  <c r="AI190" i="11"/>
  <c r="AG190" i="11"/>
  <c r="AE190" i="11"/>
  <c r="AC190" i="11"/>
  <c r="AA190" i="11"/>
  <c r="Y190" i="11"/>
  <c r="W190" i="11"/>
  <c r="U190" i="11"/>
  <c r="S190" i="11"/>
  <c r="Q190" i="11"/>
  <c r="O190" i="11"/>
  <c r="M190" i="11"/>
  <c r="K190" i="11"/>
  <c r="I190" i="11"/>
  <c r="G190" i="11"/>
  <c r="E190" i="11"/>
  <c r="AQ189" i="11"/>
  <c r="AO189" i="11"/>
  <c r="AM189" i="11"/>
  <c r="AK189" i="11"/>
  <c r="AI189" i="11"/>
  <c r="AG189" i="11"/>
  <c r="AE189" i="11"/>
  <c r="AC189" i="11"/>
  <c r="AA189" i="11"/>
  <c r="Y189" i="11"/>
  <c r="W189" i="11"/>
  <c r="U189" i="11"/>
  <c r="S189" i="11"/>
  <c r="Q189" i="11"/>
  <c r="O189" i="11"/>
  <c r="M189" i="11"/>
  <c r="K189" i="11"/>
  <c r="I189" i="11"/>
  <c r="G189" i="11"/>
  <c r="E189" i="11"/>
  <c r="AQ188" i="11"/>
  <c r="AO188" i="11"/>
  <c r="AM188" i="11"/>
  <c r="AK188" i="11"/>
  <c r="AI188" i="11"/>
  <c r="AG188" i="11"/>
  <c r="AE188" i="11"/>
  <c r="AC188" i="11"/>
  <c r="AA188" i="11"/>
  <c r="Y188" i="11"/>
  <c r="W188" i="11"/>
  <c r="U188" i="11"/>
  <c r="S188" i="11"/>
  <c r="Q188" i="11"/>
  <c r="O188" i="11"/>
  <c r="M188" i="11"/>
  <c r="K188" i="11"/>
  <c r="I188" i="11"/>
  <c r="G188" i="11"/>
  <c r="E188" i="11"/>
  <c r="AQ187" i="11"/>
  <c r="AO187" i="11"/>
  <c r="AM187" i="11"/>
  <c r="AK187" i="11"/>
  <c r="AI187" i="11"/>
  <c r="AG187" i="11"/>
  <c r="AE187" i="11"/>
  <c r="AC187" i="11"/>
  <c r="AA187" i="11"/>
  <c r="Y187" i="11"/>
  <c r="W187" i="11"/>
  <c r="U187" i="11"/>
  <c r="S187" i="11"/>
  <c r="Q187" i="11"/>
  <c r="O187" i="11"/>
  <c r="M187" i="11"/>
  <c r="K187" i="11"/>
  <c r="I187" i="11"/>
  <c r="G187" i="11"/>
  <c r="E187" i="11"/>
  <c r="AQ186" i="11"/>
  <c r="AO186" i="11"/>
  <c r="AM186" i="11"/>
  <c r="AK186" i="11"/>
  <c r="AI186" i="11"/>
  <c r="AG186" i="11"/>
  <c r="AE186" i="11"/>
  <c r="AC186" i="11"/>
  <c r="AA186" i="11"/>
  <c r="Y186" i="11"/>
  <c r="W186" i="11"/>
  <c r="U186" i="11"/>
  <c r="S186" i="11"/>
  <c r="Q186" i="11"/>
  <c r="O186" i="11"/>
  <c r="M186" i="11"/>
  <c r="K186" i="11"/>
  <c r="I186" i="11"/>
  <c r="G186" i="11"/>
  <c r="E186" i="11"/>
  <c r="AQ185" i="11"/>
  <c r="AO185" i="11"/>
  <c r="AM185" i="11"/>
  <c r="AK185" i="11"/>
  <c r="AI185" i="11"/>
  <c r="AG185" i="11"/>
  <c r="AE185" i="11"/>
  <c r="AC185" i="11"/>
  <c r="AA185" i="11"/>
  <c r="Y185" i="11"/>
  <c r="W185" i="11"/>
  <c r="U185" i="11"/>
  <c r="S185" i="11"/>
  <c r="Q185" i="11"/>
  <c r="O185" i="11"/>
  <c r="M185" i="11"/>
  <c r="K185" i="11"/>
  <c r="I185" i="11"/>
  <c r="G185" i="11"/>
  <c r="E185" i="11"/>
  <c r="AQ184" i="11"/>
  <c r="AO184" i="11"/>
  <c r="AM184" i="11"/>
  <c r="AK184" i="11"/>
  <c r="AI184" i="11"/>
  <c r="AG184" i="11"/>
  <c r="AE184" i="11"/>
  <c r="AC184" i="11"/>
  <c r="AA184" i="11"/>
  <c r="Y184" i="11"/>
  <c r="W184" i="11"/>
  <c r="U184" i="11"/>
  <c r="S184" i="11"/>
  <c r="Q184" i="11"/>
  <c r="O184" i="11"/>
  <c r="M184" i="11"/>
  <c r="K184" i="11"/>
  <c r="I184" i="11"/>
  <c r="G184" i="11"/>
  <c r="E184" i="11"/>
  <c r="AQ183" i="11"/>
  <c r="AO183" i="11"/>
  <c r="AM183" i="11"/>
  <c r="AK183" i="11"/>
  <c r="AI183" i="11"/>
  <c r="AG183" i="11"/>
  <c r="AE183" i="11"/>
  <c r="AC183" i="11"/>
  <c r="AA183" i="11"/>
  <c r="Y183" i="11"/>
  <c r="W183" i="11"/>
  <c r="U183" i="11"/>
  <c r="S183" i="11"/>
  <c r="Q183" i="11"/>
  <c r="O183" i="11"/>
  <c r="M183" i="11"/>
  <c r="K183" i="11"/>
  <c r="I183" i="11"/>
  <c r="G183" i="11"/>
  <c r="E183" i="11"/>
  <c r="AQ182" i="11"/>
  <c r="AO182" i="11"/>
  <c r="AM182" i="11"/>
  <c r="AK182" i="11"/>
  <c r="AI182" i="11"/>
  <c r="AG182" i="11"/>
  <c r="AE182" i="11"/>
  <c r="AC182" i="11"/>
  <c r="AA182" i="11"/>
  <c r="Y182" i="11"/>
  <c r="W182" i="11"/>
  <c r="U182" i="11"/>
  <c r="S182" i="11"/>
  <c r="Q182" i="11"/>
  <c r="O182" i="11"/>
  <c r="M182" i="11"/>
  <c r="K182" i="11"/>
  <c r="I182" i="11"/>
  <c r="G182" i="11"/>
  <c r="E182" i="11"/>
  <c r="AQ181" i="11"/>
  <c r="AO181" i="11"/>
  <c r="AM181" i="11"/>
  <c r="AK181" i="11"/>
  <c r="AI181" i="11"/>
  <c r="AG181" i="11"/>
  <c r="AE181" i="11"/>
  <c r="AC181" i="11"/>
  <c r="AA181" i="11"/>
  <c r="Y181" i="11"/>
  <c r="W181" i="11"/>
  <c r="U181" i="11"/>
  <c r="S181" i="11"/>
  <c r="Q181" i="11"/>
  <c r="O181" i="11"/>
  <c r="M181" i="11"/>
  <c r="K181" i="11"/>
  <c r="I181" i="11"/>
  <c r="G181" i="11"/>
  <c r="E181" i="11"/>
  <c r="AQ180" i="11"/>
  <c r="AO180" i="11"/>
  <c r="AM180" i="11"/>
  <c r="AK180" i="11"/>
  <c r="AI180" i="11"/>
  <c r="AG180" i="11"/>
  <c r="AE180" i="11"/>
  <c r="AC180" i="11"/>
  <c r="AA180" i="11"/>
  <c r="Y180" i="11"/>
  <c r="W180" i="11"/>
  <c r="U180" i="11"/>
  <c r="S180" i="11"/>
  <c r="Q180" i="11"/>
  <c r="O180" i="11"/>
  <c r="M180" i="11"/>
  <c r="K180" i="11"/>
  <c r="I180" i="11"/>
  <c r="G180" i="11"/>
  <c r="E180" i="11"/>
  <c r="AQ179" i="11"/>
  <c r="AO179" i="11"/>
  <c r="AM179" i="11"/>
  <c r="AK179" i="11"/>
  <c r="AI179" i="11"/>
  <c r="AG179" i="11"/>
  <c r="AE179" i="11"/>
  <c r="AC179" i="11"/>
  <c r="AA179" i="11"/>
  <c r="Y179" i="11"/>
  <c r="W179" i="11"/>
  <c r="U179" i="11"/>
  <c r="S179" i="11"/>
  <c r="Q179" i="11"/>
  <c r="O179" i="11"/>
  <c r="M179" i="11"/>
  <c r="K179" i="11"/>
  <c r="I179" i="11"/>
  <c r="G179" i="11"/>
  <c r="E179" i="11"/>
  <c r="AQ178" i="11"/>
  <c r="AO178" i="11"/>
  <c r="AM178" i="11"/>
  <c r="AK178" i="11"/>
  <c r="AI178" i="11"/>
  <c r="AG178" i="11"/>
  <c r="AE178" i="11"/>
  <c r="AC178" i="11"/>
  <c r="AA178" i="11"/>
  <c r="Y178" i="11"/>
  <c r="W178" i="11"/>
  <c r="U178" i="11"/>
  <c r="S178" i="11"/>
  <c r="Q178" i="11"/>
  <c r="O178" i="11"/>
  <c r="M178" i="11"/>
  <c r="K178" i="11"/>
  <c r="I178" i="11"/>
  <c r="G178" i="11"/>
  <c r="E178" i="11"/>
  <c r="AQ177" i="11"/>
  <c r="AO177" i="11"/>
  <c r="AM177" i="11"/>
  <c r="AK177" i="11"/>
  <c r="AI177" i="11"/>
  <c r="AG177" i="11"/>
  <c r="AE177" i="11"/>
  <c r="AC177" i="11"/>
  <c r="AA177" i="11"/>
  <c r="Y177" i="11"/>
  <c r="W177" i="11"/>
  <c r="U177" i="11"/>
  <c r="S177" i="11"/>
  <c r="Q177" i="11"/>
  <c r="O177" i="11"/>
  <c r="M177" i="11"/>
  <c r="K177" i="11"/>
  <c r="I177" i="11"/>
  <c r="G177" i="11"/>
  <c r="E177" i="11"/>
  <c r="AQ176" i="11"/>
  <c r="AO176" i="11"/>
  <c r="AM176" i="11"/>
  <c r="AK176" i="11"/>
  <c r="AI176" i="11"/>
  <c r="AG176" i="11"/>
  <c r="AE176" i="11"/>
  <c r="AC176" i="11"/>
  <c r="AA176" i="11"/>
  <c r="Y176" i="11"/>
  <c r="W176" i="11"/>
  <c r="U176" i="11"/>
  <c r="S176" i="11"/>
  <c r="Q176" i="11"/>
  <c r="O176" i="11"/>
  <c r="M176" i="11"/>
  <c r="K176" i="11"/>
  <c r="I176" i="11"/>
  <c r="G176" i="11"/>
  <c r="E176" i="11"/>
  <c r="AQ175" i="11"/>
  <c r="AO175" i="11"/>
  <c r="AM175" i="11"/>
  <c r="AK175" i="11"/>
  <c r="AI175" i="11"/>
  <c r="AG175" i="11"/>
  <c r="AE175" i="11"/>
  <c r="AC175" i="11"/>
  <c r="AA175" i="11"/>
  <c r="Y175" i="11"/>
  <c r="W175" i="11"/>
  <c r="U175" i="11"/>
  <c r="S175" i="11"/>
  <c r="Q175" i="11"/>
  <c r="O175" i="11"/>
  <c r="M175" i="11"/>
  <c r="K175" i="11"/>
  <c r="I175" i="11"/>
  <c r="G175" i="11"/>
  <c r="E175" i="11"/>
  <c r="AQ174" i="11"/>
  <c r="AO174" i="11"/>
  <c r="AM174" i="11"/>
  <c r="AK174" i="11"/>
  <c r="AI174" i="11"/>
  <c r="AG174" i="11"/>
  <c r="AE174" i="11"/>
  <c r="AC174" i="11"/>
  <c r="AA174" i="11"/>
  <c r="Y174" i="11"/>
  <c r="W174" i="11"/>
  <c r="U174" i="11"/>
  <c r="S174" i="11"/>
  <c r="Q174" i="11"/>
  <c r="O174" i="11"/>
  <c r="M174" i="11"/>
  <c r="K174" i="11"/>
  <c r="I174" i="11"/>
  <c r="G174" i="11"/>
  <c r="E174" i="11"/>
  <c r="AQ173" i="11"/>
  <c r="AO173" i="11"/>
  <c r="AM173" i="11"/>
  <c r="AK173" i="11"/>
  <c r="AI173" i="11"/>
  <c r="AG173" i="11"/>
  <c r="AE173" i="11"/>
  <c r="AC173" i="11"/>
  <c r="AA173" i="11"/>
  <c r="Y173" i="11"/>
  <c r="W173" i="11"/>
  <c r="U173" i="11"/>
  <c r="S173" i="11"/>
  <c r="Q173" i="11"/>
  <c r="O173" i="11"/>
  <c r="M173" i="11"/>
  <c r="K173" i="11"/>
  <c r="I173" i="11"/>
  <c r="G173" i="11"/>
  <c r="E173" i="11"/>
  <c r="AQ172" i="11"/>
  <c r="AO172" i="11"/>
  <c r="AM172" i="11"/>
  <c r="AK172" i="11"/>
  <c r="AI172" i="11"/>
  <c r="AG172" i="11"/>
  <c r="AE172" i="11"/>
  <c r="AC172" i="11"/>
  <c r="AA172" i="11"/>
  <c r="Y172" i="11"/>
  <c r="W172" i="11"/>
  <c r="U172" i="11"/>
  <c r="S172" i="11"/>
  <c r="Q172" i="11"/>
  <c r="O172" i="11"/>
  <c r="M172" i="11"/>
  <c r="K172" i="11"/>
  <c r="I172" i="11"/>
  <c r="G172" i="11"/>
  <c r="E172" i="11"/>
  <c r="AQ171" i="11"/>
  <c r="AO171" i="11"/>
  <c r="AM171" i="11"/>
  <c r="AK171" i="11"/>
  <c r="AI171" i="11"/>
  <c r="AG171" i="11"/>
  <c r="AE171" i="11"/>
  <c r="AC171" i="11"/>
  <c r="AA171" i="11"/>
  <c r="Y171" i="11"/>
  <c r="W171" i="11"/>
  <c r="U171" i="11"/>
  <c r="S171" i="11"/>
  <c r="Q171" i="11"/>
  <c r="O171" i="11"/>
  <c r="M171" i="11"/>
  <c r="K171" i="11"/>
  <c r="I171" i="11"/>
  <c r="G171" i="11"/>
  <c r="E171" i="11"/>
  <c r="AQ170" i="11"/>
  <c r="AO170" i="11"/>
  <c r="AM170" i="11"/>
  <c r="AK170" i="11"/>
  <c r="AI170" i="11"/>
  <c r="AG170" i="11"/>
  <c r="AE170" i="11"/>
  <c r="AC170" i="11"/>
  <c r="AA170" i="11"/>
  <c r="Y170" i="11"/>
  <c r="W170" i="11"/>
  <c r="U170" i="11"/>
  <c r="S170" i="11"/>
  <c r="Q170" i="11"/>
  <c r="O170" i="11"/>
  <c r="M170" i="11"/>
  <c r="K170" i="11"/>
  <c r="I170" i="11"/>
  <c r="G170" i="11"/>
  <c r="E170" i="11"/>
  <c r="AQ169" i="11"/>
  <c r="AO169" i="11"/>
  <c r="AM169" i="11"/>
  <c r="AK169" i="11"/>
  <c r="AI169" i="11"/>
  <c r="AG169" i="11"/>
  <c r="AE169" i="11"/>
  <c r="AC169" i="11"/>
  <c r="AA169" i="11"/>
  <c r="Y169" i="11"/>
  <c r="W169" i="11"/>
  <c r="U169" i="11"/>
  <c r="S169" i="11"/>
  <c r="Q169" i="11"/>
  <c r="O169" i="11"/>
  <c r="M169" i="11"/>
  <c r="K169" i="11"/>
  <c r="I169" i="11"/>
  <c r="G169" i="11"/>
  <c r="E169" i="11"/>
  <c r="AQ168" i="11"/>
  <c r="AO168" i="11"/>
  <c r="AM168" i="11"/>
  <c r="AK168" i="11"/>
  <c r="AI168" i="11"/>
  <c r="AG168" i="11"/>
  <c r="AE168" i="11"/>
  <c r="AC168" i="11"/>
  <c r="AA168" i="11"/>
  <c r="Y168" i="11"/>
  <c r="W168" i="11"/>
  <c r="U168" i="11"/>
  <c r="S168" i="11"/>
  <c r="Q168" i="11"/>
  <c r="O168" i="11"/>
  <c r="M168" i="11"/>
  <c r="K168" i="11"/>
  <c r="I168" i="11"/>
  <c r="G168" i="11"/>
  <c r="E168" i="11"/>
  <c r="AQ167" i="11"/>
  <c r="AO167" i="11"/>
  <c r="AM167" i="11"/>
  <c r="AK167" i="11"/>
  <c r="AI167" i="11"/>
  <c r="AG167" i="11"/>
  <c r="AE167" i="11"/>
  <c r="AC167" i="11"/>
  <c r="AA167" i="11"/>
  <c r="Y167" i="11"/>
  <c r="W167" i="11"/>
  <c r="U167" i="11"/>
  <c r="S167" i="11"/>
  <c r="Q167" i="11"/>
  <c r="O167" i="11"/>
  <c r="M167" i="11"/>
  <c r="K167" i="11"/>
  <c r="I167" i="11"/>
  <c r="G167" i="11"/>
  <c r="E167" i="11"/>
  <c r="AQ166" i="11"/>
  <c r="AO166" i="11"/>
  <c r="AM166" i="11"/>
  <c r="AK166" i="11"/>
  <c r="AI166" i="11"/>
  <c r="AG166" i="11"/>
  <c r="AE166" i="11"/>
  <c r="AC166" i="11"/>
  <c r="AA166" i="11"/>
  <c r="Y166" i="11"/>
  <c r="W166" i="11"/>
  <c r="U166" i="11"/>
  <c r="S166" i="11"/>
  <c r="Q166" i="11"/>
  <c r="O166" i="11"/>
  <c r="M166" i="11"/>
  <c r="K166" i="11"/>
  <c r="I166" i="11"/>
  <c r="G166" i="11"/>
  <c r="E166" i="11"/>
  <c r="AQ165" i="11"/>
  <c r="AO165" i="11"/>
  <c r="AM165" i="11"/>
  <c r="AK165" i="11"/>
  <c r="AI165" i="11"/>
  <c r="AG165" i="11"/>
  <c r="AE165" i="11"/>
  <c r="AC165" i="11"/>
  <c r="AA165" i="11"/>
  <c r="Y165" i="11"/>
  <c r="W165" i="11"/>
  <c r="U165" i="11"/>
  <c r="S165" i="11"/>
  <c r="Q165" i="11"/>
  <c r="O165" i="11"/>
  <c r="M165" i="11"/>
  <c r="K165" i="11"/>
  <c r="I165" i="11"/>
  <c r="G165" i="11"/>
  <c r="E165" i="11"/>
  <c r="AQ164" i="11"/>
  <c r="AO164" i="11"/>
  <c r="AM164" i="11"/>
  <c r="AK164" i="11"/>
  <c r="AI164" i="11"/>
  <c r="AG164" i="11"/>
  <c r="AE164" i="11"/>
  <c r="AC164" i="11"/>
  <c r="AA164" i="11"/>
  <c r="Y164" i="11"/>
  <c r="W164" i="11"/>
  <c r="U164" i="11"/>
  <c r="S164" i="11"/>
  <c r="Q164" i="11"/>
  <c r="O164" i="11"/>
  <c r="M164" i="11"/>
  <c r="K164" i="11"/>
  <c r="I164" i="11"/>
  <c r="G164" i="11"/>
  <c r="E164" i="11"/>
  <c r="AQ163" i="11"/>
  <c r="AO163" i="11"/>
  <c r="AM163" i="11"/>
  <c r="AK163" i="11"/>
  <c r="AI163" i="11"/>
  <c r="AG163" i="11"/>
  <c r="AE163" i="11"/>
  <c r="AC163" i="11"/>
  <c r="AA163" i="11"/>
  <c r="Y163" i="11"/>
  <c r="W163" i="11"/>
  <c r="U163" i="11"/>
  <c r="S163" i="11"/>
  <c r="Q163" i="11"/>
  <c r="O163" i="11"/>
  <c r="M163" i="11"/>
  <c r="K163" i="11"/>
  <c r="I163" i="11"/>
  <c r="G163" i="11"/>
  <c r="E163" i="11"/>
  <c r="AQ162" i="11"/>
  <c r="AO162" i="11"/>
  <c r="AM162" i="11"/>
  <c r="AK162" i="11"/>
  <c r="AI162" i="11"/>
  <c r="AG162" i="11"/>
  <c r="AE162" i="11"/>
  <c r="AC162" i="11"/>
  <c r="AA162" i="11"/>
  <c r="Y162" i="11"/>
  <c r="W162" i="11"/>
  <c r="U162" i="11"/>
  <c r="S162" i="11"/>
  <c r="Q162" i="11"/>
  <c r="O162" i="11"/>
  <c r="M162" i="11"/>
  <c r="K162" i="11"/>
  <c r="I162" i="11"/>
  <c r="G162" i="11"/>
  <c r="E162" i="11"/>
  <c r="AQ161" i="11"/>
  <c r="AO161" i="11"/>
  <c r="AM161" i="11"/>
  <c r="AK161" i="11"/>
  <c r="AI161" i="11"/>
  <c r="AG161" i="11"/>
  <c r="AE161" i="11"/>
  <c r="AC161" i="11"/>
  <c r="AA161" i="11"/>
  <c r="Y161" i="11"/>
  <c r="W161" i="11"/>
  <c r="U161" i="11"/>
  <c r="S161" i="11"/>
  <c r="Q161" i="11"/>
  <c r="O161" i="11"/>
  <c r="M161" i="11"/>
  <c r="K161" i="11"/>
  <c r="I161" i="11"/>
  <c r="G161" i="11"/>
  <c r="E161" i="11"/>
  <c r="AQ160" i="11"/>
  <c r="AO160" i="11"/>
  <c r="AM160" i="11"/>
  <c r="AK160" i="11"/>
  <c r="AI160" i="11"/>
  <c r="AG160" i="11"/>
  <c r="AE160" i="11"/>
  <c r="AC160" i="11"/>
  <c r="AA160" i="11"/>
  <c r="Y160" i="11"/>
  <c r="W160" i="11"/>
  <c r="U160" i="11"/>
  <c r="S160" i="11"/>
  <c r="Q160" i="11"/>
  <c r="O160" i="11"/>
  <c r="M160" i="11"/>
  <c r="K160" i="11"/>
  <c r="I160" i="11"/>
  <c r="G160" i="11"/>
  <c r="E160" i="11"/>
  <c r="AQ159" i="11"/>
  <c r="AO159" i="11"/>
  <c r="AM159" i="11"/>
  <c r="AK159" i="11"/>
  <c r="AI159" i="11"/>
  <c r="AG159" i="11"/>
  <c r="AE159" i="11"/>
  <c r="AC159" i="11"/>
  <c r="AA159" i="11"/>
  <c r="Y159" i="11"/>
  <c r="W159" i="11"/>
  <c r="U159" i="11"/>
  <c r="S159" i="11"/>
  <c r="Q159" i="11"/>
  <c r="O159" i="11"/>
  <c r="M159" i="11"/>
  <c r="K159" i="11"/>
  <c r="I159" i="11"/>
  <c r="G159" i="11"/>
  <c r="E159" i="11"/>
  <c r="AQ158" i="11"/>
  <c r="AO158" i="11"/>
  <c r="AM158" i="11"/>
  <c r="AK158" i="11"/>
  <c r="AI158" i="11"/>
  <c r="AG158" i="11"/>
  <c r="AE158" i="11"/>
  <c r="AC158" i="11"/>
  <c r="AA158" i="11"/>
  <c r="Y158" i="11"/>
  <c r="W158" i="11"/>
  <c r="U158" i="11"/>
  <c r="S158" i="11"/>
  <c r="Q158" i="11"/>
  <c r="O158" i="11"/>
  <c r="M158" i="11"/>
  <c r="K158" i="11"/>
  <c r="I158" i="11"/>
  <c r="G158" i="11"/>
  <c r="E158" i="11"/>
  <c r="AQ157" i="11"/>
  <c r="AO157" i="11"/>
  <c r="AM157" i="11"/>
  <c r="AK157" i="11"/>
  <c r="AI157" i="11"/>
  <c r="AG157" i="11"/>
  <c r="AE157" i="11"/>
  <c r="AC157" i="11"/>
  <c r="AA157" i="11"/>
  <c r="Y157" i="11"/>
  <c r="W157" i="11"/>
  <c r="U157" i="11"/>
  <c r="S157" i="11"/>
  <c r="Q157" i="11"/>
  <c r="O157" i="11"/>
  <c r="M157" i="11"/>
  <c r="K157" i="11"/>
  <c r="I157" i="11"/>
  <c r="G157" i="11"/>
  <c r="E157" i="11"/>
  <c r="AQ156" i="11"/>
  <c r="AO156" i="11"/>
  <c r="AM156" i="11"/>
  <c r="AK156" i="11"/>
  <c r="AI156" i="11"/>
  <c r="AG156" i="11"/>
  <c r="AE156" i="11"/>
  <c r="AC156" i="11"/>
  <c r="AA156" i="11"/>
  <c r="Y156" i="11"/>
  <c r="W156" i="11"/>
  <c r="U156" i="11"/>
  <c r="S156" i="11"/>
  <c r="Q156" i="11"/>
  <c r="O156" i="11"/>
  <c r="M156" i="11"/>
  <c r="K156" i="11"/>
  <c r="I156" i="11"/>
  <c r="G156" i="11"/>
  <c r="E156" i="11"/>
  <c r="AQ155" i="11"/>
  <c r="AO155" i="11"/>
  <c r="AM155" i="11"/>
  <c r="AK155" i="11"/>
  <c r="AI155" i="11"/>
  <c r="AG155" i="11"/>
  <c r="AE155" i="11"/>
  <c r="AC155" i="11"/>
  <c r="AA155" i="11"/>
  <c r="Y155" i="11"/>
  <c r="W155" i="11"/>
  <c r="U155" i="11"/>
  <c r="S155" i="11"/>
  <c r="Q155" i="11"/>
  <c r="O155" i="11"/>
  <c r="M155" i="11"/>
  <c r="K155" i="11"/>
  <c r="I155" i="11"/>
  <c r="G155" i="11"/>
  <c r="E155" i="11"/>
  <c r="AQ154" i="11"/>
  <c r="AO154" i="11"/>
  <c r="AM154" i="11"/>
  <c r="AK154" i="11"/>
  <c r="AI154" i="11"/>
  <c r="AG154" i="11"/>
  <c r="AE154" i="11"/>
  <c r="AC154" i="11"/>
  <c r="AA154" i="11"/>
  <c r="Y154" i="11"/>
  <c r="W154" i="11"/>
  <c r="U154" i="11"/>
  <c r="S154" i="11"/>
  <c r="Q154" i="11"/>
  <c r="O154" i="11"/>
  <c r="M154" i="11"/>
  <c r="K154" i="11"/>
  <c r="I154" i="11"/>
  <c r="G154" i="11"/>
  <c r="E154" i="11"/>
  <c r="AQ153" i="11"/>
  <c r="AO153" i="11"/>
  <c r="AM153" i="11"/>
  <c r="AK153" i="11"/>
  <c r="AI153" i="11"/>
  <c r="AG153" i="11"/>
  <c r="AE153" i="11"/>
  <c r="AC153" i="11"/>
  <c r="AA153" i="11"/>
  <c r="Y153" i="11"/>
  <c r="W153" i="11"/>
  <c r="U153" i="11"/>
  <c r="S153" i="11"/>
  <c r="Q153" i="11"/>
  <c r="O153" i="11"/>
  <c r="M153" i="11"/>
  <c r="K153" i="11"/>
  <c r="I153" i="11"/>
  <c r="G153" i="11"/>
  <c r="E153" i="11"/>
  <c r="AQ152" i="11"/>
  <c r="AO152" i="11"/>
  <c r="AM152" i="11"/>
  <c r="AK152" i="11"/>
  <c r="AI152" i="11"/>
  <c r="AG152" i="11"/>
  <c r="AE152" i="11"/>
  <c r="AC152" i="11"/>
  <c r="AA152" i="11"/>
  <c r="Y152" i="11"/>
  <c r="W152" i="11"/>
  <c r="U152" i="11"/>
  <c r="S152" i="11"/>
  <c r="Q152" i="11"/>
  <c r="O152" i="11"/>
  <c r="M152" i="11"/>
  <c r="K152" i="11"/>
  <c r="I152" i="11"/>
  <c r="G152" i="11"/>
  <c r="E152" i="11"/>
  <c r="AQ151" i="11"/>
  <c r="AO151" i="11"/>
  <c r="AM151" i="11"/>
  <c r="AK151" i="11"/>
  <c r="AI151" i="11"/>
  <c r="AG151" i="11"/>
  <c r="AE151" i="11"/>
  <c r="AC151" i="11"/>
  <c r="AA151" i="11"/>
  <c r="Y151" i="11"/>
  <c r="W151" i="11"/>
  <c r="U151" i="11"/>
  <c r="S151" i="11"/>
  <c r="Q151" i="11"/>
  <c r="O151" i="11"/>
  <c r="M151" i="11"/>
  <c r="K151" i="11"/>
  <c r="I151" i="11"/>
  <c r="G151" i="11"/>
  <c r="E151" i="11"/>
  <c r="AQ150" i="11"/>
  <c r="AO150" i="11"/>
  <c r="AM150" i="11"/>
  <c r="AK150" i="11"/>
  <c r="AI150" i="11"/>
  <c r="AG150" i="11"/>
  <c r="AE150" i="11"/>
  <c r="AC150" i="11"/>
  <c r="AA150" i="11"/>
  <c r="Y150" i="11"/>
  <c r="W150" i="11"/>
  <c r="U150" i="11"/>
  <c r="S150" i="11"/>
  <c r="Q150" i="11"/>
  <c r="O150" i="11"/>
  <c r="M150" i="11"/>
  <c r="K150" i="11"/>
  <c r="I150" i="11"/>
  <c r="G150" i="11"/>
  <c r="E150" i="11"/>
  <c r="AQ149" i="11"/>
  <c r="AO149" i="11"/>
  <c r="AM149" i="11"/>
  <c r="AK149" i="11"/>
  <c r="AI149" i="11"/>
  <c r="AG149" i="11"/>
  <c r="AE149" i="11"/>
  <c r="AC149" i="11"/>
  <c r="AA149" i="11"/>
  <c r="Y149" i="11"/>
  <c r="W149" i="11"/>
  <c r="U149" i="11"/>
  <c r="S149" i="11"/>
  <c r="Q149" i="11"/>
  <c r="O149" i="11"/>
  <c r="M149" i="11"/>
  <c r="K149" i="11"/>
  <c r="I149" i="11"/>
  <c r="G149" i="11"/>
  <c r="E149" i="11"/>
  <c r="AQ148" i="11"/>
  <c r="AO148" i="11"/>
  <c r="AM148" i="11"/>
  <c r="AK148" i="11"/>
  <c r="AI148" i="11"/>
  <c r="AG148" i="11"/>
  <c r="AE148" i="11"/>
  <c r="AC148" i="11"/>
  <c r="AA148" i="11"/>
  <c r="Y148" i="11"/>
  <c r="W148" i="11"/>
  <c r="U148" i="11"/>
  <c r="S148" i="11"/>
  <c r="Q148" i="11"/>
  <c r="O148" i="11"/>
  <c r="M148" i="11"/>
  <c r="K148" i="11"/>
  <c r="I148" i="11"/>
  <c r="G148" i="11"/>
  <c r="E148" i="11"/>
  <c r="AQ147" i="11"/>
  <c r="AO147" i="11"/>
  <c r="AM147" i="11"/>
  <c r="AK147" i="11"/>
  <c r="AI147" i="11"/>
  <c r="AG147" i="11"/>
  <c r="AE147" i="11"/>
  <c r="AC147" i="11"/>
  <c r="AA147" i="11"/>
  <c r="Y147" i="11"/>
  <c r="W147" i="11"/>
  <c r="U147" i="11"/>
  <c r="S147" i="11"/>
  <c r="Q147" i="11"/>
  <c r="O147" i="11"/>
  <c r="M147" i="11"/>
  <c r="K147" i="11"/>
  <c r="I147" i="11"/>
  <c r="G147" i="11"/>
  <c r="E147" i="11"/>
  <c r="AQ146" i="11"/>
  <c r="AO146" i="11"/>
  <c r="AM146" i="11"/>
  <c r="AK146" i="11"/>
  <c r="AI146" i="11"/>
  <c r="AG146" i="11"/>
  <c r="AE146" i="11"/>
  <c r="AC146" i="11"/>
  <c r="AA146" i="11"/>
  <c r="Y146" i="11"/>
  <c r="W146" i="11"/>
  <c r="U146" i="11"/>
  <c r="S146" i="11"/>
  <c r="Q146" i="11"/>
  <c r="O146" i="11"/>
  <c r="M146" i="11"/>
  <c r="K146" i="11"/>
  <c r="I146" i="11"/>
  <c r="G146" i="11"/>
  <c r="E146" i="11"/>
  <c r="AQ145" i="11"/>
  <c r="AO145" i="11"/>
  <c r="AM145" i="11"/>
  <c r="AK145" i="11"/>
  <c r="AI145" i="11"/>
  <c r="AG145" i="11"/>
  <c r="AE145" i="11"/>
  <c r="AC145" i="11"/>
  <c r="AA145" i="11"/>
  <c r="Y145" i="11"/>
  <c r="W145" i="11"/>
  <c r="U145" i="11"/>
  <c r="S145" i="11"/>
  <c r="Q145" i="11"/>
  <c r="O145" i="11"/>
  <c r="M145" i="11"/>
  <c r="K145" i="11"/>
  <c r="I145" i="11"/>
  <c r="G145" i="11"/>
  <c r="E145" i="11"/>
  <c r="AQ144" i="11"/>
  <c r="AO144" i="11"/>
  <c r="AM144" i="11"/>
  <c r="AK144" i="11"/>
  <c r="AI144" i="11"/>
  <c r="AG144" i="11"/>
  <c r="AE144" i="11"/>
  <c r="AC144" i="11"/>
  <c r="AA144" i="11"/>
  <c r="Y144" i="11"/>
  <c r="W144" i="11"/>
  <c r="U144" i="11"/>
  <c r="S144" i="11"/>
  <c r="Q144" i="11"/>
  <c r="O144" i="11"/>
  <c r="M144" i="11"/>
  <c r="K144" i="11"/>
  <c r="I144" i="11"/>
  <c r="G144" i="11"/>
  <c r="E144" i="11"/>
  <c r="AQ143" i="11"/>
  <c r="AO143" i="11"/>
  <c r="AM143" i="11"/>
  <c r="AK143" i="11"/>
  <c r="AI143" i="11"/>
  <c r="AG143" i="11"/>
  <c r="AE143" i="11"/>
  <c r="AC143" i="11"/>
  <c r="AA143" i="11"/>
  <c r="Y143" i="11"/>
  <c r="W143" i="11"/>
  <c r="U143" i="11"/>
  <c r="S143" i="11"/>
  <c r="Q143" i="11"/>
  <c r="O143" i="11"/>
  <c r="M143" i="11"/>
  <c r="K143" i="11"/>
  <c r="I143" i="11"/>
  <c r="G143" i="11"/>
  <c r="E143" i="11"/>
  <c r="AQ142" i="11"/>
  <c r="AO142" i="11"/>
  <c r="AM142" i="11"/>
  <c r="AK142" i="11"/>
  <c r="AI142" i="11"/>
  <c r="AG142" i="11"/>
  <c r="AE142" i="11"/>
  <c r="AC142" i="11"/>
  <c r="AA142" i="11"/>
  <c r="Y142" i="11"/>
  <c r="W142" i="11"/>
  <c r="U142" i="11"/>
  <c r="S142" i="11"/>
  <c r="Q142" i="11"/>
  <c r="O142" i="11"/>
  <c r="M142" i="11"/>
  <c r="K142" i="11"/>
  <c r="I142" i="11"/>
  <c r="G142" i="11"/>
  <c r="E142" i="11"/>
  <c r="AQ141" i="11"/>
  <c r="AO141" i="11"/>
  <c r="AM141" i="11"/>
  <c r="AK141" i="11"/>
  <c r="AI141" i="11"/>
  <c r="AG141" i="11"/>
  <c r="AE141" i="11"/>
  <c r="AC141" i="11"/>
  <c r="AA141" i="11"/>
  <c r="Y141" i="11"/>
  <c r="W141" i="11"/>
  <c r="U141" i="11"/>
  <c r="S141" i="11"/>
  <c r="Q141" i="11"/>
  <c r="O141" i="11"/>
  <c r="M141" i="11"/>
  <c r="K141" i="11"/>
  <c r="I141" i="11"/>
  <c r="G141" i="11"/>
  <c r="E141" i="11"/>
  <c r="AQ140" i="11"/>
  <c r="AO140" i="11"/>
  <c r="AM140" i="11"/>
  <c r="AK140" i="11"/>
  <c r="AI140" i="11"/>
  <c r="AG140" i="11"/>
  <c r="AE140" i="11"/>
  <c r="AC140" i="11"/>
  <c r="AA140" i="11"/>
  <c r="Y140" i="11"/>
  <c r="W140" i="11"/>
  <c r="U140" i="11"/>
  <c r="S140" i="11"/>
  <c r="Q140" i="11"/>
  <c r="O140" i="11"/>
  <c r="M140" i="11"/>
  <c r="K140" i="11"/>
  <c r="I140" i="11"/>
  <c r="G140" i="11"/>
  <c r="E140" i="11"/>
  <c r="AQ139" i="11"/>
  <c r="AO139" i="11"/>
  <c r="AM139" i="11"/>
  <c r="AK139" i="11"/>
  <c r="AI139" i="11"/>
  <c r="AG139" i="11"/>
  <c r="AE139" i="11"/>
  <c r="AC139" i="11"/>
  <c r="AA139" i="11"/>
  <c r="Y139" i="11"/>
  <c r="W139" i="11"/>
  <c r="U139" i="11"/>
  <c r="S139" i="11"/>
  <c r="Q139" i="11"/>
  <c r="O139" i="11"/>
  <c r="M139" i="11"/>
  <c r="K139" i="11"/>
  <c r="I139" i="11"/>
  <c r="G139" i="11"/>
  <c r="E139" i="11"/>
  <c r="AQ138" i="11"/>
  <c r="AO138" i="11"/>
  <c r="AM138" i="11"/>
  <c r="AK138" i="11"/>
  <c r="AI138" i="11"/>
  <c r="AG138" i="11"/>
  <c r="AE138" i="11"/>
  <c r="AC138" i="11"/>
  <c r="AA138" i="11"/>
  <c r="Y138" i="11"/>
  <c r="W138" i="11"/>
  <c r="U138" i="11"/>
  <c r="S138" i="11"/>
  <c r="Q138" i="11"/>
  <c r="O138" i="11"/>
  <c r="M138" i="11"/>
  <c r="K138" i="11"/>
  <c r="I138" i="11"/>
  <c r="G138" i="11"/>
  <c r="E138" i="11"/>
  <c r="AQ137" i="11"/>
  <c r="AO137" i="11"/>
  <c r="AM137" i="11"/>
  <c r="AK137" i="11"/>
  <c r="AI137" i="11"/>
  <c r="AG137" i="11"/>
  <c r="AE137" i="11"/>
  <c r="AC137" i="11"/>
  <c r="AA137" i="11"/>
  <c r="Y137" i="11"/>
  <c r="W137" i="11"/>
  <c r="U137" i="11"/>
  <c r="S137" i="11"/>
  <c r="Q137" i="11"/>
  <c r="O137" i="11"/>
  <c r="M137" i="11"/>
  <c r="K137" i="11"/>
  <c r="I137" i="11"/>
  <c r="G137" i="11"/>
  <c r="E137" i="11"/>
  <c r="AQ136" i="11"/>
  <c r="AO136" i="11"/>
  <c r="AM136" i="11"/>
  <c r="AK136" i="11"/>
  <c r="AI136" i="11"/>
  <c r="AG136" i="11"/>
  <c r="AE136" i="11"/>
  <c r="AC136" i="11"/>
  <c r="AA136" i="11"/>
  <c r="Y136" i="11"/>
  <c r="W136" i="11"/>
  <c r="U136" i="11"/>
  <c r="S136" i="11"/>
  <c r="Q136" i="11"/>
  <c r="O136" i="11"/>
  <c r="M136" i="11"/>
  <c r="K136" i="11"/>
  <c r="I136" i="11"/>
  <c r="G136" i="11"/>
  <c r="E136" i="11"/>
  <c r="AQ135" i="11"/>
  <c r="AO135" i="11"/>
  <c r="AM135" i="11"/>
  <c r="AK135" i="11"/>
  <c r="AI135" i="11"/>
  <c r="AG135" i="11"/>
  <c r="AE135" i="11"/>
  <c r="AC135" i="11"/>
  <c r="AA135" i="11"/>
  <c r="Y135" i="11"/>
  <c r="W135" i="11"/>
  <c r="U135" i="11"/>
  <c r="S135" i="11"/>
  <c r="Q135" i="11"/>
  <c r="O135" i="11"/>
  <c r="M135" i="11"/>
  <c r="K135" i="11"/>
  <c r="I135" i="11"/>
  <c r="G135" i="11"/>
  <c r="E135" i="11"/>
  <c r="AQ134" i="11"/>
  <c r="AO134" i="11"/>
  <c r="AM134" i="11"/>
  <c r="AK134" i="11"/>
  <c r="AI134" i="11"/>
  <c r="AG134" i="11"/>
  <c r="AE134" i="11"/>
  <c r="AC134" i="11"/>
  <c r="AA134" i="11"/>
  <c r="Y134" i="11"/>
  <c r="W134" i="11"/>
  <c r="U134" i="11"/>
  <c r="S134" i="11"/>
  <c r="Q134" i="11"/>
  <c r="O134" i="11"/>
  <c r="M134" i="11"/>
  <c r="K134" i="11"/>
  <c r="I134" i="11"/>
  <c r="G134" i="11"/>
  <c r="E134" i="11"/>
  <c r="AQ133" i="11"/>
  <c r="AO133" i="11"/>
  <c r="AM133" i="11"/>
  <c r="AK133" i="11"/>
  <c r="AI133" i="11"/>
  <c r="AG133" i="11"/>
  <c r="AE133" i="11"/>
  <c r="AC133" i="11"/>
  <c r="AA133" i="11"/>
  <c r="Y133" i="11"/>
  <c r="W133" i="11"/>
  <c r="U133" i="11"/>
  <c r="S133" i="11"/>
  <c r="Q133" i="11"/>
  <c r="O133" i="11"/>
  <c r="M133" i="11"/>
  <c r="K133" i="11"/>
  <c r="I133" i="11"/>
  <c r="G133" i="11"/>
  <c r="E133" i="11"/>
  <c r="AQ132" i="11"/>
  <c r="AO132" i="11"/>
  <c r="AM132" i="11"/>
  <c r="AK132" i="11"/>
  <c r="AI132" i="11"/>
  <c r="AG132" i="11"/>
  <c r="AE132" i="11"/>
  <c r="AC132" i="11"/>
  <c r="AA132" i="11"/>
  <c r="Y132" i="11"/>
  <c r="W132" i="11"/>
  <c r="U132" i="11"/>
  <c r="S132" i="11"/>
  <c r="Q132" i="11"/>
  <c r="O132" i="11"/>
  <c r="M132" i="11"/>
  <c r="K132" i="11"/>
  <c r="I132" i="11"/>
  <c r="G132" i="11"/>
  <c r="E132" i="11"/>
  <c r="AQ131" i="11"/>
  <c r="AO131" i="11"/>
  <c r="AM131" i="11"/>
  <c r="AK131" i="11"/>
  <c r="AI131" i="11"/>
  <c r="AG131" i="11"/>
  <c r="AE131" i="11"/>
  <c r="AC131" i="11"/>
  <c r="AA131" i="11"/>
  <c r="Y131" i="11"/>
  <c r="W131" i="11"/>
  <c r="U131" i="11"/>
  <c r="S131" i="11"/>
  <c r="Q131" i="11"/>
  <c r="O131" i="11"/>
  <c r="M131" i="11"/>
  <c r="K131" i="11"/>
  <c r="I131" i="11"/>
  <c r="G131" i="11"/>
  <c r="E131" i="11"/>
  <c r="AQ130" i="11"/>
  <c r="AO130" i="11"/>
  <c r="AM130" i="11"/>
  <c r="AK130" i="11"/>
  <c r="AI130" i="11"/>
  <c r="AG130" i="11"/>
  <c r="AE130" i="11"/>
  <c r="AC130" i="11"/>
  <c r="AA130" i="11"/>
  <c r="Y130" i="11"/>
  <c r="W130" i="11"/>
  <c r="U130" i="11"/>
  <c r="S130" i="11"/>
  <c r="Q130" i="11"/>
  <c r="O130" i="11"/>
  <c r="M130" i="11"/>
  <c r="K130" i="11"/>
  <c r="I130" i="11"/>
  <c r="G130" i="11"/>
  <c r="E130" i="11"/>
  <c r="AQ129" i="11"/>
  <c r="AO129" i="11"/>
  <c r="AM129" i="11"/>
  <c r="AK129" i="11"/>
  <c r="AI129" i="11"/>
  <c r="AG129" i="11"/>
  <c r="AE129" i="11"/>
  <c r="AC129" i="11"/>
  <c r="AA129" i="11"/>
  <c r="Y129" i="11"/>
  <c r="W129" i="11"/>
  <c r="U129" i="11"/>
  <c r="S129" i="11"/>
  <c r="Q129" i="11"/>
  <c r="O129" i="11"/>
  <c r="M129" i="11"/>
  <c r="K129" i="11"/>
  <c r="I129" i="11"/>
  <c r="G129" i="11"/>
  <c r="E129" i="11"/>
  <c r="AQ128" i="11"/>
  <c r="AO128" i="11"/>
  <c r="AM128" i="11"/>
  <c r="AK128" i="11"/>
  <c r="AI128" i="11"/>
  <c r="AG128" i="11"/>
  <c r="AE128" i="11"/>
  <c r="AC128" i="11"/>
  <c r="AA128" i="11"/>
  <c r="Y128" i="11"/>
  <c r="W128" i="11"/>
  <c r="U128" i="11"/>
  <c r="S128" i="11"/>
  <c r="Q128" i="11"/>
  <c r="O128" i="11"/>
  <c r="M128" i="11"/>
  <c r="K128" i="11"/>
  <c r="I128" i="11"/>
  <c r="G128" i="11"/>
  <c r="E128" i="11"/>
  <c r="AQ127" i="11"/>
  <c r="AO127" i="11"/>
  <c r="AM127" i="11"/>
  <c r="AK127" i="11"/>
  <c r="AI127" i="11"/>
  <c r="AG127" i="11"/>
  <c r="AE127" i="11"/>
  <c r="AC127" i="11"/>
  <c r="AA127" i="11"/>
  <c r="Y127" i="11"/>
  <c r="W127" i="11"/>
  <c r="U127" i="11"/>
  <c r="S127" i="11"/>
  <c r="Q127" i="11"/>
  <c r="O127" i="11"/>
  <c r="M127" i="11"/>
  <c r="K127" i="11"/>
  <c r="I127" i="11"/>
  <c r="G127" i="11"/>
  <c r="E127" i="11"/>
  <c r="AQ126" i="11"/>
  <c r="AO126" i="11"/>
  <c r="AM126" i="11"/>
  <c r="AK126" i="11"/>
  <c r="AI126" i="11"/>
  <c r="AG126" i="11"/>
  <c r="AE126" i="11"/>
  <c r="AC126" i="11"/>
  <c r="AA126" i="11"/>
  <c r="Y126" i="11"/>
  <c r="W126" i="11"/>
  <c r="U126" i="11"/>
  <c r="S126" i="11"/>
  <c r="Q126" i="11"/>
  <c r="O126" i="11"/>
  <c r="M126" i="11"/>
  <c r="K126" i="11"/>
  <c r="I126" i="11"/>
  <c r="G126" i="11"/>
  <c r="E126" i="11"/>
  <c r="AQ125" i="11"/>
  <c r="AO125" i="11"/>
  <c r="AM125" i="11"/>
  <c r="AK125" i="11"/>
  <c r="AI125" i="11"/>
  <c r="AG125" i="11"/>
  <c r="AE125" i="11"/>
  <c r="AC125" i="11"/>
  <c r="AA125" i="11"/>
  <c r="Y125" i="11"/>
  <c r="W125" i="11"/>
  <c r="U125" i="11"/>
  <c r="S125" i="11"/>
  <c r="Q125" i="11"/>
  <c r="O125" i="11"/>
  <c r="M125" i="11"/>
  <c r="K125" i="11"/>
  <c r="I125" i="11"/>
  <c r="G125" i="11"/>
  <c r="E125" i="11"/>
  <c r="AQ124" i="11"/>
  <c r="AO124" i="11"/>
  <c r="AM124" i="11"/>
  <c r="AK124" i="11"/>
  <c r="AI124" i="11"/>
  <c r="AG124" i="11"/>
  <c r="AE124" i="11"/>
  <c r="AC124" i="11"/>
  <c r="AA124" i="11"/>
  <c r="Y124" i="11"/>
  <c r="W124" i="11"/>
  <c r="U124" i="11"/>
  <c r="S124" i="11"/>
  <c r="Q124" i="11"/>
  <c r="O124" i="11"/>
  <c r="M124" i="11"/>
  <c r="K124" i="11"/>
  <c r="I124" i="11"/>
  <c r="G124" i="11"/>
  <c r="E124" i="11"/>
  <c r="AQ123" i="11"/>
  <c r="AO123" i="11"/>
  <c r="AM123" i="11"/>
  <c r="AK123" i="11"/>
  <c r="AI123" i="11"/>
  <c r="AG123" i="11"/>
  <c r="AE123" i="11"/>
  <c r="AC123" i="11"/>
  <c r="AA123" i="11"/>
  <c r="Y123" i="11"/>
  <c r="W123" i="11"/>
  <c r="U123" i="11"/>
  <c r="S123" i="11"/>
  <c r="Q123" i="11"/>
  <c r="O123" i="11"/>
  <c r="M123" i="11"/>
  <c r="K123" i="11"/>
  <c r="I123" i="11"/>
  <c r="G123" i="11"/>
  <c r="E123" i="11"/>
  <c r="AQ122" i="11"/>
  <c r="AO122" i="11"/>
  <c r="AM122" i="11"/>
  <c r="AK122" i="11"/>
  <c r="AI122" i="11"/>
  <c r="AG122" i="11"/>
  <c r="AE122" i="11"/>
  <c r="AC122" i="11"/>
  <c r="AA122" i="11"/>
  <c r="Y122" i="11"/>
  <c r="W122" i="11"/>
  <c r="U122" i="11"/>
  <c r="S122" i="11"/>
  <c r="Q122" i="11"/>
  <c r="O122" i="11"/>
  <c r="M122" i="11"/>
  <c r="K122" i="11"/>
  <c r="I122" i="11"/>
  <c r="G122" i="11"/>
  <c r="E122" i="11"/>
  <c r="AQ121" i="11"/>
  <c r="AO121" i="11"/>
  <c r="AM121" i="11"/>
  <c r="AK121" i="11"/>
  <c r="AI121" i="11"/>
  <c r="AG121" i="11"/>
  <c r="AE121" i="11"/>
  <c r="AC121" i="11"/>
  <c r="AA121" i="11"/>
  <c r="Y121" i="11"/>
  <c r="W121" i="11"/>
  <c r="U121" i="11"/>
  <c r="S121" i="11"/>
  <c r="Q121" i="11"/>
  <c r="O121" i="11"/>
  <c r="M121" i="11"/>
  <c r="K121" i="11"/>
  <c r="I121" i="11"/>
  <c r="G121" i="11"/>
  <c r="E121" i="11"/>
  <c r="AQ120" i="11"/>
  <c r="AO120" i="11"/>
  <c r="AM120" i="11"/>
  <c r="AK120" i="11"/>
  <c r="AI120" i="11"/>
  <c r="AG120" i="11"/>
  <c r="AE120" i="11"/>
  <c r="AC120" i="11"/>
  <c r="AA120" i="11"/>
  <c r="Y120" i="11"/>
  <c r="W120" i="11"/>
  <c r="U120" i="11"/>
  <c r="S120" i="11"/>
  <c r="Q120" i="11"/>
  <c r="O120" i="11"/>
  <c r="M120" i="11"/>
  <c r="K120" i="11"/>
  <c r="I120" i="11"/>
  <c r="G120" i="11"/>
  <c r="E120" i="11"/>
  <c r="AQ119" i="11"/>
  <c r="AO119" i="11"/>
  <c r="AM119" i="11"/>
  <c r="AK119" i="11"/>
  <c r="AI119" i="11"/>
  <c r="AG119" i="11"/>
  <c r="AE119" i="11"/>
  <c r="AC119" i="11"/>
  <c r="AA119" i="11"/>
  <c r="Y119" i="11"/>
  <c r="W119" i="11"/>
  <c r="U119" i="11"/>
  <c r="S119" i="11"/>
  <c r="Q119" i="11"/>
  <c r="O119" i="11"/>
  <c r="M119" i="11"/>
  <c r="K119" i="11"/>
  <c r="I119" i="11"/>
  <c r="G119" i="11"/>
  <c r="E119" i="11"/>
  <c r="AQ118" i="11"/>
  <c r="AO118" i="11"/>
  <c r="AM118" i="11"/>
  <c r="AK118" i="11"/>
  <c r="AI118" i="11"/>
  <c r="AG118" i="11"/>
  <c r="AE118" i="11"/>
  <c r="AC118" i="11"/>
  <c r="AA118" i="11"/>
  <c r="Y118" i="11"/>
  <c r="W118" i="11"/>
  <c r="U118" i="11"/>
  <c r="S118" i="11"/>
  <c r="Q118" i="11"/>
  <c r="O118" i="11"/>
  <c r="M118" i="11"/>
  <c r="K118" i="11"/>
  <c r="I118" i="11"/>
  <c r="G118" i="11"/>
  <c r="E118" i="11"/>
  <c r="AQ117" i="11"/>
  <c r="AO117" i="11"/>
  <c r="AM117" i="11"/>
  <c r="AK117" i="11"/>
  <c r="AI117" i="11"/>
  <c r="AG117" i="11"/>
  <c r="AE117" i="11"/>
  <c r="AC117" i="11"/>
  <c r="AA117" i="11"/>
  <c r="Y117" i="11"/>
  <c r="W117" i="11"/>
  <c r="U117" i="11"/>
  <c r="S117" i="11"/>
  <c r="Q117" i="11"/>
  <c r="O117" i="11"/>
  <c r="M117" i="11"/>
  <c r="K117" i="11"/>
  <c r="I117" i="11"/>
  <c r="G117" i="11"/>
  <c r="E117" i="11"/>
  <c r="AQ116" i="11"/>
  <c r="AO116" i="11"/>
  <c r="AM116" i="11"/>
  <c r="AK116" i="11"/>
  <c r="AI116" i="11"/>
  <c r="AG116" i="11"/>
  <c r="AE116" i="11"/>
  <c r="AC116" i="11"/>
  <c r="AA116" i="11"/>
  <c r="Y116" i="11"/>
  <c r="W116" i="11"/>
  <c r="U116" i="11"/>
  <c r="S116" i="11"/>
  <c r="Q116" i="11"/>
  <c r="O116" i="11"/>
  <c r="M116" i="11"/>
  <c r="K116" i="11"/>
  <c r="I116" i="11"/>
  <c r="G116" i="11"/>
  <c r="E116" i="11"/>
  <c r="AQ115" i="11"/>
  <c r="AO115" i="11"/>
  <c r="AM115" i="11"/>
  <c r="AK115" i="11"/>
  <c r="AI115" i="11"/>
  <c r="AG115" i="11"/>
  <c r="AE115" i="11"/>
  <c r="AC115" i="11"/>
  <c r="AA115" i="11"/>
  <c r="Y115" i="11"/>
  <c r="W115" i="11"/>
  <c r="U115" i="11"/>
  <c r="S115" i="11"/>
  <c r="Q115" i="11"/>
  <c r="O115" i="11"/>
  <c r="M115" i="11"/>
  <c r="K115" i="11"/>
  <c r="I115" i="11"/>
  <c r="G115" i="11"/>
  <c r="E115" i="11"/>
  <c r="AQ114" i="11"/>
  <c r="AO114" i="11"/>
  <c r="AM114" i="11"/>
  <c r="AK114" i="11"/>
  <c r="AI114" i="11"/>
  <c r="AG114" i="11"/>
  <c r="AE114" i="11"/>
  <c r="AC114" i="11"/>
  <c r="AA114" i="11"/>
  <c r="Y114" i="11"/>
  <c r="W114" i="11"/>
  <c r="U114" i="11"/>
  <c r="S114" i="11"/>
  <c r="Q114" i="11"/>
  <c r="O114" i="11"/>
  <c r="M114" i="11"/>
  <c r="K114" i="11"/>
  <c r="I114" i="11"/>
  <c r="G114" i="11"/>
  <c r="E114" i="11"/>
  <c r="AQ113" i="11"/>
  <c r="AO113" i="11"/>
  <c r="AM113" i="11"/>
  <c r="AK113" i="11"/>
  <c r="AI113" i="11"/>
  <c r="AG113" i="11"/>
  <c r="AE113" i="11"/>
  <c r="AC113" i="11"/>
  <c r="AA113" i="11"/>
  <c r="Y113" i="11"/>
  <c r="W113" i="11"/>
  <c r="U113" i="11"/>
  <c r="S113" i="11"/>
  <c r="Q113" i="11"/>
  <c r="O113" i="11"/>
  <c r="M113" i="11"/>
  <c r="K113" i="11"/>
  <c r="I113" i="11"/>
  <c r="G113" i="11"/>
  <c r="E113" i="11"/>
  <c r="AQ112" i="11"/>
  <c r="AO112" i="11"/>
  <c r="AM112" i="11"/>
  <c r="AK112" i="11"/>
  <c r="AI112" i="11"/>
  <c r="AG112" i="11"/>
  <c r="AE112" i="11"/>
  <c r="AC112" i="11"/>
  <c r="AA112" i="11"/>
  <c r="Y112" i="11"/>
  <c r="W112" i="11"/>
  <c r="U112" i="11"/>
  <c r="S112" i="11"/>
  <c r="Q112" i="11"/>
  <c r="O112" i="11"/>
  <c r="M112" i="11"/>
  <c r="K112" i="11"/>
  <c r="I112" i="11"/>
  <c r="G112" i="11"/>
  <c r="E112" i="11"/>
  <c r="AQ111" i="11"/>
  <c r="AO111" i="11"/>
  <c r="AM111" i="11"/>
  <c r="AK111" i="11"/>
  <c r="AI111" i="11"/>
  <c r="AG111" i="11"/>
  <c r="AE111" i="11"/>
  <c r="AC111" i="11"/>
  <c r="AA111" i="11"/>
  <c r="Y111" i="11"/>
  <c r="W111" i="11"/>
  <c r="U111" i="11"/>
  <c r="S111" i="11"/>
  <c r="Q111" i="11"/>
  <c r="O111" i="11"/>
  <c r="M111" i="11"/>
  <c r="K111" i="11"/>
  <c r="I111" i="11"/>
  <c r="G111" i="11"/>
  <c r="E111" i="11"/>
  <c r="AQ110" i="11"/>
  <c r="AO110" i="11"/>
  <c r="AM110" i="11"/>
  <c r="AK110" i="11"/>
  <c r="AI110" i="11"/>
  <c r="AG110" i="11"/>
  <c r="AE110" i="11"/>
  <c r="AC110" i="11"/>
  <c r="AA110" i="11"/>
  <c r="Y110" i="11"/>
  <c r="W110" i="11"/>
  <c r="U110" i="11"/>
  <c r="S110" i="11"/>
  <c r="Q110" i="11"/>
  <c r="O110" i="11"/>
  <c r="M110" i="11"/>
  <c r="K110" i="11"/>
  <c r="I110" i="11"/>
  <c r="G110" i="11"/>
  <c r="E110" i="11"/>
  <c r="AQ109" i="11"/>
  <c r="AO109" i="11"/>
  <c r="AM109" i="11"/>
  <c r="AK109" i="11"/>
  <c r="AI109" i="11"/>
  <c r="AG109" i="11"/>
  <c r="AE109" i="11"/>
  <c r="AC109" i="11"/>
  <c r="AA109" i="11"/>
  <c r="Y109" i="11"/>
  <c r="W109" i="11"/>
  <c r="U109" i="11"/>
  <c r="S109" i="11"/>
  <c r="Q109" i="11"/>
  <c r="O109" i="11"/>
  <c r="M109" i="11"/>
  <c r="K109" i="11"/>
  <c r="I109" i="11"/>
  <c r="G109" i="11"/>
  <c r="E109" i="11"/>
  <c r="AQ108" i="11"/>
  <c r="AO108" i="11"/>
  <c r="AM108" i="11"/>
  <c r="AK108" i="11"/>
  <c r="AI108" i="11"/>
  <c r="AG108" i="11"/>
  <c r="AE108" i="11"/>
  <c r="AC108" i="11"/>
  <c r="AA108" i="11"/>
  <c r="Y108" i="11"/>
  <c r="W108" i="11"/>
  <c r="U108" i="11"/>
  <c r="S108" i="11"/>
  <c r="Q108" i="11"/>
  <c r="O108" i="11"/>
  <c r="M108" i="11"/>
  <c r="K108" i="11"/>
  <c r="I108" i="11"/>
  <c r="G108" i="11"/>
  <c r="E108" i="11"/>
  <c r="AQ107" i="11"/>
  <c r="AO107" i="11"/>
  <c r="AM107" i="11"/>
  <c r="AK107" i="11"/>
  <c r="AI107" i="11"/>
  <c r="AG107" i="11"/>
  <c r="AE107" i="11"/>
  <c r="AC107" i="11"/>
  <c r="AA107" i="11"/>
  <c r="Y107" i="11"/>
  <c r="W107" i="11"/>
  <c r="U107" i="11"/>
  <c r="S107" i="11"/>
  <c r="Q107" i="11"/>
  <c r="O107" i="11"/>
  <c r="M107" i="11"/>
  <c r="K107" i="11"/>
  <c r="I107" i="11"/>
  <c r="G107" i="11"/>
  <c r="E107" i="11"/>
  <c r="AQ106" i="11"/>
  <c r="AO106" i="11"/>
  <c r="AM106" i="11"/>
  <c r="AK106" i="11"/>
  <c r="AI106" i="11"/>
  <c r="AG106" i="11"/>
  <c r="AE106" i="11"/>
  <c r="AC106" i="11"/>
  <c r="AA106" i="11"/>
  <c r="Y106" i="11"/>
  <c r="W106" i="11"/>
  <c r="U106" i="11"/>
  <c r="S106" i="11"/>
  <c r="Q106" i="11"/>
  <c r="O106" i="11"/>
  <c r="M106" i="11"/>
  <c r="K106" i="11"/>
  <c r="I106" i="11"/>
  <c r="G106" i="11"/>
  <c r="E106" i="11"/>
  <c r="AQ105" i="11"/>
  <c r="AO105" i="11"/>
  <c r="AM105" i="11"/>
  <c r="AK105" i="11"/>
  <c r="AI105" i="11"/>
  <c r="AG105" i="11"/>
  <c r="AE105" i="11"/>
  <c r="AC105" i="11"/>
  <c r="AA105" i="11"/>
  <c r="Y105" i="11"/>
  <c r="W105" i="11"/>
  <c r="U105" i="11"/>
  <c r="S105" i="11"/>
  <c r="Q105" i="11"/>
  <c r="O105" i="11"/>
  <c r="M105" i="11"/>
  <c r="K105" i="11"/>
  <c r="I105" i="11"/>
  <c r="G105" i="11"/>
  <c r="E105" i="11"/>
  <c r="AQ104" i="11"/>
  <c r="AO104" i="11"/>
  <c r="AM104" i="11"/>
  <c r="AK104" i="11"/>
  <c r="AI104" i="11"/>
  <c r="AG104" i="11"/>
  <c r="AE104" i="11"/>
  <c r="AC104" i="11"/>
  <c r="AA104" i="11"/>
  <c r="Y104" i="11"/>
  <c r="W104" i="11"/>
  <c r="U104" i="11"/>
  <c r="S104" i="11"/>
  <c r="Q104" i="11"/>
  <c r="O104" i="11"/>
  <c r="M104" i="11"/>
  <c r="K104" i="11"/>
  <c r="I104" i="11"/>
  <c r="G104" i="11"/>
  <c r="E104" i="11"/>
  <c r="AQ103" i="11"/>
  <c r="AO103" i="11"/>
  <c r="AM103" i="11"/>
  <c r="AK103" i="11"/>
  <c r="AI103" i="11"/>
  <c r="AG103" i="11"/>
  <c r="AE103" i="11"/>
  <c r="AC103" i="11"/>
  <c r="AA103" i="11"/>
  <c r="Y103" i="11"/>
  <c r="W103" i="11"/>
  <c r="U103" i="11"/>
  <c r="S103" i="11"/>
  <c r="Q103" i="11"/>
  <c r="O103" i="11"/>
  <c r="M103" i="11"/>
  <c r="K103" i="11"/>
  <c r="I103" i="11"/>
  <c r="G103" i="11"/>
  <c r="E103" i="11"/>
  <c r="AQ102" i="11"/>
  <c r="AO102" i="11"/>
  <c r="AM102" i="11"/>
  <c r="AK102" i="11"/>
  <c r="AI102" i="11"/>
  <c r="AG102" i="11"/>
  <c r="AE102" i="11"/>
  <c r="AC102" i="11"/>
  <c r="AA102" i="11"/>
  <c r="Y102" i="11"/>
  <c r="W102" i="11"/>
  <c r="U102" i="11"/>
  <c r="S102" i="11"/>
  <c r="Q102" i="11"/>
  <c r="O102" i="11"/>
  <c r="M102" i="11"/>
  <c r="K102" i="11"/>
  <c r="I102" i="11"/>
  <c r="G102" i="11"/>
  <c r="E102" i="11"/>
  <c r="AQ101" i="11"/>
  <c r="AO101" i="11"/>
  <c r="AM101" i="11"/>
  <c r="AK101" i="11"/>
  <c r="AI101" i="11"/>
  <c r="AG101" i="11"/>
  <c r="AE101" i="11"/>
  <c r="AC101" i="11"/>
  <c r="AA101" i="11"/>
  <c r="Y101" i="11"/>
  <c r="W101" i="11"/>
  <c r="U101" i="11"/>
  <c r="S101" i="11"/>
  <c r="Q101" i="11"/>
  <c r="O101" i="11"/>
  <c r="M101" i="11"/>
  <c r="K101" i="11"/>
  <c r="I101" i="11"/>
  <c r="G101" i="11"/>
  <c r="E101" i="11"/>
  <c r="AQ100" i="11"/>
  <c r="AO100" i="11"/>
  <c r="AM100" i="11"/>
  <c r="AK100" i="11"/>
  <c r="AI100" i="11"/>
  <c r="AG100" i="11"/>
  <c r="AE100" i="11"/>
  <c r="AC100" i="11"/>
  <c r="AA100" i="11"/>
  <c r="Y100" i="11"/>
  <c r="W100" i="11"/>
  <c r="U100" i="11"/>
  <c r="S100" i="11"/>
  <c r="Q100" i="11"/>
  <c r="O100" i="11"/>
  <c r="M100" i="11"/>
  <c r="K100" i="11"/>
  <c r="I100" i="11"/>
  <c r="G100" i="11"/>
  <c r="E100" i="11"/>
  <c r="AQ99" i="11"/>
  <c r="AO99" i="11"/>
  <c r="AM99" i="11"/>
  <c r="AK99" i="11"/>
  <c r="AI99" i="11"/>
  <c r="AG99" i="11"/>
  <c r="AE99" i="11"/>
  <c r="AC99" i="11"/>
  <c r="AA99" i="11"/>
  <c r="Y99" i="11"/>
  <c r="W99" i="11"/>
  <c r="U99" i="11"/>
  <c r="S99" i="11"/>
  <c r="Q99" i="11"/>
  <c r="O99" i="11"/>
  <c r="M99" i="11"/>
  <c r="K99" i="11"/>
  <c r="I99" i="11"/>
  <c r="G99" i="11"/>
  <c r="E99" i="11"/>
  <c r="AQ98" i="11"/>
  <c r="AO98" i="11"/>
  <c r="AM98" i="11"/>
  <c r="AK98" i="11"/>
  <c r="AI98" i="11"/>
  <c r="AG98" i="11"/>
  <c r="AE98" i="11"/>
  <c r="AC98" i="11"/>
  <c r="AA98" i="11"/>
  <c r="Y98" i="11"/>
  <c r="W98" i="11"/>
  <c r="U98" i="11"/>
  <c r="S98" i="11"/>
  <c r="Q98" i="11"/>
  <c r="O98" i="11"/>
  <c r="M98" i="11"/>
  <c r="K98" i="11"/>
  <c r="I98" i="11"/>
  <c r="G98" i="11"/>
  <c r="E98" i="11"/>
  <c r="AQ97" i="11"/>
  <c r="AO97" i="11"/>
  <c r="AM97" i="11"/>
  <c r="AK97" i="11"/>
  <c r="AI97" i="11"/>
  <c r="AG97" i="11"/>
  <c r="AE97" i="11"/>
  <c r="AC97" i="11"/>
  <c r="AA97" i="11"/>
  <c r="Y97" i="11"/>
  <c r="W97" i="11"/>
  <c r="U97" i="11"/>
  <c r="S97" i="11"/>
  <c r="Q97" i="11"/>
  <c r="O97" i="11"/>
  <c r="M97" i="11"/>
  <c r="K97" i="11"/>
  <c r="I97" i="11"/>
  <c r="G97" i="11"/>
  <c r="E97" i="11"/>
  <c r="AQ96" i="11"/>
  <c r="AO96" i="11"/>
  <c r="AM96" i="11"/>
  <c r="AK96" i="11"/>
  <c r="AI96" i="11"/>
  <c r="AG96" i="11"/>
  <c r="AE96" i="11"/>
  <c r="AC96" i="11"/>
  <c r="AA96" i="11"/>
  <c r="Y96" i="11"/>
  <c r="W96" i="11"/>
  <c r="U96" i="11"/>
  <c r="S96" i="11"/>
  <c r="Q96" i="11"/>
  <c r="O96" i="11"/>
  <c r="M96" i="11"/>
  <c r="K96" i="11"/>
  <c r="I96" i="11"/>
  <c r="G96" i="11"/>
  <c r="E96" i="11"/>
  <c r="AQ95" i="11"/>
  <c r="AO95" i="11"/>
  <c r="AM95" i="11"/>
  <c r="AK95" i="11"/>
  <c r="AI95" i="11"/>
  <c r="AG95" i="11"/>
  <c r="AE95" i="11"/>
  <c r="AC95" i="11"/>
  <c r="AA95" i="11"/>
  <c r="Y95" i="11"/>
  <c r="W95" i="11"/>
  <c r="U95" i="11"/>
  <c r="S95" i="11"/>
  <c r="Q95" i="11"/>
  <c r="O95" i="11"/>
  <c r="M95" i="11"/>
  <c r="K95" i="11"/>
  <c r="I95" i="11"/>
  <c r="G95" i="11"/>
  <c r="E95" i="11"/>
  <c r="AQ94" i="11"/>
  <c r="AO94" i="11"/>
  <c r="AM94" i="11"/>
  <c r="AK94" i="11"/>
  <c r="AI94" i="11"/>
  <c r="AG94" i="11"/>
  <c r="AE94" i="11"/>
  <c r="AC94" i="11"/>
  <c r="AA94" i="11"/>
  <c r="Y94" i="11"/>
  <c r="W94" i="11"/>
  <c r="U94" i="11"/>
  <c r="S94" i="11"/>
  <c r="Q94" i="11"/>
  <c r="O94" i="11"/>
  <c r="M94" i="11"/>
  <c r="K94" i="11"/>
  <c r="I94" i="11"/>
  <c r="G94" i="11"/>
  <c r="E94" i="11"/>
  <c r="AQ93" i="11"/>
  <c r="AO93" i="11"/>
  <c r="AM93" i="11"/>
  <c r="AK93" i="11"/>
  <c r="AI93" i="11"/>
  <c r="AG93" i="11"/>
  <c r="AE93" i="11"/>
  <c r="AC93" i="11"/>
  <c r="AA93" i="11"/>
  <c r="Y93" i="11"/>
  <c r="W93" i="11"/>
  <c r="U93" i="11"/>
  <c r="S93" i="11"/>
  <c r="Q93" i="11"/>
  <c r="O93" i="11"/>
  <c r="M93" i="11"/>
  <c r="K93" i="11"/>
  <c r="I93" i="11"/>
  <c r="G93" i="11"/>
  <c r="E93" i="11"/>
  <c r="AQ92" i="11"/>
  <c r="AO92" i="11"/>
  <c r="AM92" i="11"/>
  <c r="AK92" i="11"/>
  <c r="AI92" i="11"/>
  <c r="AG92" i="11"/>
  <c r="AE92" i="11"/>
  <c r="AC92" i="11"/>
  <c r="AA92" i="11"/>
  <c r="Y92" i="11"/>
  <c r="W92" i="11"/>
  <c r="U92" i="11"/>
  <c r="S92" i="11"/>
  <c r="Q92" i="11"/>
  <c r="O92" i="11"/>
  <c r="M92" i="11"/>
  <c r="K92" i="11"/>
  <c r="I92" i="11"/>
  <c r="G92" i="11"/>
  <c r="E92" i="11"/>
  <c r="AQ91" i="11"/>
  <c r="AO91" i="11"/>
  <c r="AM91" i="11"/>
  <c r="AK91" i="11"/>
  <c r="AI91" i="11"/>
  <c r="AG91" i="11"/>
  <c r="AE91" i="11"/>
  <c r="AC91" i="11"/>
  <c r="AA91" i="11"/>
  <c r="Y91" i="11"/>
  <c r="W91" i="11"/>
  <c r="U91" i="11"/>
  <c r="S91" i="11"/>
  <c r="Q91" i="11"/>
  <c r="O91" i="11"/>
  <c r="M91" i="11"/>
  <c r="K91" i="11"/>
  <c r="I91" i="11"/>
  <c r="G91" i="11"/>
  <c r="E91" i="11"/>
  <c r="AQ90" i="11"/>
  <c r="AO90" i="11"/>
  <c r="AM90" i="11"/>
  <c r="AK90" i="11"/>
  <c r="AI90" i="11"/>
  <c r="AG90" i="11"/>
  <c r="AE90" i="11"/>
  <c r="AC90" i="11"/>
  <c r="AA90" i="11"/>
  <c r="Y90" i="11"/>
  <c r="W90" i="11"/>
  <c r="U90" i="11"/>
  <c r="S90" i="11"/>
  <c r="Q90" i="11"/>
  <c r="O90" i="11"/>
  <c r="M90" i="11"/>
  <c r="K90" i="11"/>
  <c r="I90" i="11"/>
  <c r="G90" i="11"/>
  <c r="E90" i="11"/>
  <c r="AQ89" i="11"/>
  <c r="AO89" i="11"/>
  <c r="AM89" i="11"/>
  <c r="AK89" i="11"/>
  <c r="AI89" i="11"/>
  <c r="AG89" i="11"/>
  <c r="AE89" i="11"/>
  <c r="AC89" i="11"/>
  <c r="AA89" i="11"/>
  <c r="Y89" i="11"/>
  <c r="W89" i="11"/>
  <c r="U89" i="11"/>
  <c r="S89" i="11"/>
  <c r="Q89" i="11"/>
  <c r="O89" i="11"/>
  <c r="M89" i="11"/>
  <c r="K89" i="11"/>
  <c r="I89" i="11"/>
  <c r="G89" i="11"/>
  <c r="E89" i="11"/>
  <c r="AQ88" i="11"/>
  <c r="AO88" i="11"/>
  <c r="AM88" i="11"/>
  <c r="AK88" i="11"/>
  <c r="AI88" i="11"/>
  <c r="AG88" i="11"/>
  <c r="AE88" i="11"/>
  <c r="AC88" i="11"/>
  <c r="AA88" i="11"/>
  <c r="Y88" i="11"/>
  <c r="W88" i="11"/>
  <c r="U88" i="11"/>
  <c r="S88" i="11"/>
  <c r="Q88" i="11"/>
  <c r="O88" i="11"/>
  <c r="M88" i="11"/>
  <c r="K88" i="11"/>
  <c r="I88" i="11"/>
  <c r="G88" i="11"/>
  <c r="E88" i="11"/>
  <c r="AQ87" i="11"/>
  <c r="AO87" i="11"/>
  <c r="AM87" i="11"/>
  <c r="AK87" i="11"/>
  <c r="AI87" i="11"/>
  <c r="AG87" i="11"/>
  <c r="AE87" i="11"/>
  <c r="AC87" i="11"/>
  <c r="AA87" i="11"/>
  <c r="Y87" i="11"/>
  <c r="W87" i="11"/>
  <c r="U87" i="11"/>
  <c r="S87" i="11"/>
  <c r="Q87" i="11"/>
  <c r="O87" i="11"/>
  <c r="M87" i="11"/>
  <c r="K87" i="11"/>
  <c r="I87" i="11"/>
  <c r="G87" i="11"/>
  <c r="E87" i="11"/>
  <c r="AQ86" i="11"/>
  <c r="AO86" i="11"/>
  <c r="AM86" i="11"/>
  <c r="AK86" i="11"/>
  <c r="AI86" i="11"/>
  <c r="AG86" i="11"/>
  <c r="AE86" i="11"/>
  <c r="AC86" i="11"/>
  <c r="AA86" i="11"/>
  <c r="Y86" i="11"/>
  <c r="W86" i="11"/>
  <c r="U86" i="11"/>
  <c r="S86" i="11"/>
  <c r="Q86" i="11"/>
  <c r="O86" i="11"/>
  <c r="M86" i="11"/>
  <c r="K86" i="11"/>
  <c r="I86" i="11"/>
  <c r="G86" i="11"/>
  <c r="E86" i="11"/>
  <c r="AQ85" i="11"/>
  <c r="AO85" i="11"/>
  <c r="AM85" i="11"/>
  <c r="AK85" i="11"/>
  <c r="AI85" i="11"/>
  <c r="AG85" i="11"/>
  <c r="AE85" i="11"/>
  <c r="AC85" i="11"/>
  <c r="AA85" i="11"/>
  <c r="Y85" i="11"/>
  <c r="W85" i="11"/>
  <c r="U85" i="11"/>
  <c r="S85" i="11"/>
  <c r="Q85" i="11"/>
  <c r="O85" i="11"/>
  <c r="M85" i="11"/>
  <c r="K85" i="11"/>
  <c r="I85" i="11"/>
  <c r="G85" i="11"/>
  <c r="E85" i="11"/>
  <c r="AQ84" i="11"/>
  <c r="AO84" i="11"/>
  <c r="AM84" i="11"/>
  <c r="AK84" i="11"/>
  <c r="AI84" i="11"/>
  <c r="AG84" i="11"/>
  <c r="AE84" i="11"/>
  <c r="AC84" i="11"/>
  <c r="AA84" i="11"/>
  <c r="Y84" i="11"/>
  <c r="W84" i="11"/>
  <c r="U84" i="11"/>
  <c r="S84" i="11"/>
  <c r="Q84" i="11"/>
  <c r="O84" i="11"/>
  <c r="M84" i="11"/>
  <c r="K84" i="11"/>
  <c r="I84" i="11"/>
  <c r="G84" i="11"/>
  <c r="E84" i="11"/>
  <c r="AQ83" i="11"/>
  <c r="AO83" i="11"/>
  <c r="AM83" i="11"/>
  <c r="AK83" i="11"/>
  <c r="AI83" i="11"/>
  <c r="AG83" i="11"/>
  <c r="AE83" i="11"/>
  <c r="AC83" i="11"/>
  <c r="AA83" i="11"/>
  <c r="Y83" i="11"/>
  <c r="W83" i="11"/>
  <c r="U83" i="11"/>
  <c r="S83" i="11"/>
  <c r="Q83" i="11"/>
  <c r="O83" i="11"/>
  <c r="M83" i="11"/>
  <c r="K83" i="11"/>
  <c r="I83" i="11"/>
  <c r="G83" i="11"/>
  <c r="E83" i="11"/>
  <c r="AQ82" i="11"/>
  <c r="AO82" i="11"/>
  <c r="AM82" i="11"/>
  <c r="AK82" i="11"/>
  <c r="AI82" i="11"/>
  <c r="AG82" i="11"/>
  <c r="AE82" i="11"/>
  <c r="AC82" i="11"/>
  <c r="AA82" i="11"/>
  <c r="Y82" i="11"/>
  <c r="W82" i="11"/>
  <c r="U82" i="11"/>
  <c r="S82" i="11"/>
  <c r="Q82" i="11"/>
  <c r="O82" i="11"/>
  <c r="M82" i="11"/>
  <c r="K82" i="11"/>
  <c r="I82" i="11"/>
  <c r="G82" i="11"/>
  <c r="E82" i="11"/>
  <c r="AQ81" i="11"/>
  <c r="AO81" i="11"/>
  <c r="AM81" i="11"/>
  <c r="AK81" i="11"/>
  <c r="AI81" i="11"/>
  <c r="AG81" i="11"/>
  <c r="AE81" i="11"/>
  <c r="AC81" i="11"/>
  <c r="AA81" i="11"/>
  <c r="Y81" i="11"/>
  <c r="W81" i="11"/>
  <c r="U81" i="11"/>
  <c r="S81" i="11"/>
  <c r="Q81" i="11"/>
  <c r="O81" i="11"/>
  <c r="M81" i="11"/>
  <c r="K81" i="11"/>
  <c r="I81" i="11"/>
  <c r="G81" i="11"/>
  <c r="E81" i="11"/>
  <c r="AQ80" i="11"/>
  <c r="AO80" i="11"/>
  <c r="AM80" i="11"/>
  <c r="AK80" i="11"/>
  <c r="AI80" i="11"/>
  <c r="AG80" i="11"/>
  <c r="AE80" i="11"/>
  <c r="AC80" i="11"/>
  <c r="AA80" i="11"/>
  <c r="Y80" i="11"/>
  <c r="W80" i="11"/>
  <c r="U80" i="11"/>
  <c r="S80" i="11"/>
  <c r="Q80" i="11"/>
  <c r="O80" i="11"/>
  <c r="M80" i="11"/>
  <c r="K80" i="11"/>
  <c r="I80" i="11"/>
  <c r="G80" i="11"/>
  <c r="E80" i="11"/>
  <c r="AQ79" i="11"/>
  <c r="AO79" i="11"/>
  <c r="AM79" i="11"/>
  <c r="AK79" i="11"/>
  <c r="AI79" i="11"/>
  <c r="AG79" i="11"/>
  <c r="AE79" i="11"/>
  <c r="AC79" i="11"/>
  <c r="AA79" i="11"/>
  <c r="Y79" i="11"/>
  <c r="W79" i="11"/>
  <c r="U79" i="11"/>
  <c r="S79" i="11"/>
  <c r="Q79" i="11"/>
  <c r="O79" i="11"/>
  <c r="M79" i="11"/>
  <c r="K79" i="11"/>
  <c r="I79" i="11"/>
  <c r="G79" i="11"/>
  <c r="E79" i="11"/>
  <c r="AQ78" i="11"/>
  <c r="AO78" i="11"/>
  <c r="AM78" i="11"/>
  <c r="AK78" i="11"/>
  <c r="AI78" i="11"/>
  <c r="AG78" i="11"/>
  <c r="AE78" i="11"/>
  <c r="AC78" i="11"/>
  <c r="AA78" i="11"/>
  <c r="Y78" i="11"/>
  <c r="W78" i="11"/>
  <c r="U78" i="11"/>
  <c r="S78" i="11"/>
  <c r="Q78" i="11"/>
  <c r="O78" i="11"/>
  <c r="M78" i="11"/>
  <c r="K78" i="11"/>
  <c r="I78" i="11"/>
  <c r="G78" i="11"/>
  <c r="E78" i="11"/>
  <c r="AQ77" i="11"/>
  <c r="AO77" i="11"/>
  <c r="AM77" i="11"/>
  <c r="AK77" i="11"/>
  <c r="AI77" i="11"/>
  <c r="AG77" i="11"/>
  <c r="AE77" i="11"/>
  <c r="AC77" i="11"/>
  <c r="AA77" i="11"/>
  <c r="Y77" i="11"/>
  <c r="W77" i="11"/>
  <c r="U77" i="11"/>
  <c r="S77" i="11"/>
  <c r="Q77" i="11"/>
  <c r="O77" i="11"/>
  <c r="M77" i="11"/>
  <c r="K77" i="11"/>
  <c r="I77" i="11"/>
  <c r="G77" i="11"/>
  <c r="E77" i="11"/>
  <c r="AQ76" i="11"/>
  <c r="AO76" i="11"/>
  <c r="AM76" i="11"/>
  <c r="AK76" i="11"/>
  <c r="AI76" i="11"/>
  <c r="AG76" i="11"/>
  <c r="AE76" i="11"/>
  <c r="AC76" i="11"/>
  <c r="AA76" i="11"/>
  <c r="Y76" i="11"/>
  <c r="W76" i="11"/>
  <c r="U76" i="11"/>
  <c r="S76" i="11"/>
  <c r="Q76" i="11"/>
  <c r="O76" i="11"/>
  <c r="M76" i="11"/>
  <c r="K76" i="11"/>
  <c r="I76" i="11"/>
  <c r="G76" i="11"/>
  <c r="E76" i="11"/>
  <c r="AQ75" i="11"/>
  <c r="AO75" i="11"/>
  <c r="AM75" i="11"/>
  <c r="AK75" i="11"/>
  <c r="AI75" i="11"/>
  <c r="AG75" i="11"/>
  <c r="AE75" i="11"/>
  <c r="AC75" i="11"/>
  <c r="AA75" i="11"/>
  <c r="Y75" i="11"/>
  <c r="W75" i="11"/>
  <c r="U75" i="11"/>
  <c r="S75" i="11"/>
  <c r="Q75" i="11"/>
  <c r="O75" i="11"/>
  <c r="M75" i="11"/>
  <c r="K75" i="11"/>
  <c r="I75" i="11"/>
  <c r="G75" i="11"/>
  <c r="E75" i="11"/>
  <c r="AQ74" i="11"/>
  <c r="AO74" i="11"/>
  <c r="AM74" i="11"/>
  <c r="AK74" i="11"/>
  <c r="AI74" i="11"/>
  <c r="AG74" i="11"/>
  <c r="AE74" i="11"/>
  <c r="AC74" i="11"/>
  <c r="AA74" i="11"/>
  <c r="Y74" i="11"/>
  <c r="W74" i="11"/>
  <c r="U74" i="11"/>
  <c r="S74" i="11"/>
  <c r="Q74" i="11"/>
  <c r="O74" i="11"/>
  <c r="M74" i="11"/>
  <c r="K74" i="11"/>
  <c r="I74" i="11"/>
  <c r="G74" i="11"/>
  <c r="E74" i="11"/>
  <c r="AQ73" i="11"/>
  <c r="AO73" i="11"/>
  <c r="AM73" i="11"/>
  <c r="AK73" i="11"/>
  <c r="AI73" i="11"/>
  <c r="AG73" i="11"/>
  <c r="AE73" i="11"/>
  <c r="AC73" i="11"/>
  <c r="AA73" i="11"/>
  <c r="Y73" i="11"/>
  <c r="W73" i="11"/>
  <c r="U73" i="11"/>
  <c r="S73" i="11"/>
  <c r="Q73" i="11"/>
  <c r="O73" i="11"/>
  <c r="M73" i="11"/>
  <c r="K73" i="11"/>
  <c r="I73" i="11"/>
  <c r="G73" i="11"/>
  <c r="E73" i="11"/>
  <c r="AQ72" i="11"/>
  <c r="AO72" i="11"/>
  <c r="AM72" i="11"/>
  <c r="AK72" i="11"/>
  <c r="AI72" i="11"/>
  <c r="AG72" i="11"/>
  <c r="AE72" i="11"/>
  <c r="AC72" i="11"/>
  <c r="AA72" i="11"/>
  <c r="Y72" i="11"/>
  <c r="W72" i="11"/>
  <c r="U72" i="11"/>
  <c r="S72" i="11"/>
  <c r="Q72" i="11"/>
  <c r="O72" i="11"/>
  <c r="M72" i="11"/>
  <c r="K72" i="11"/>
  <c r="I72" i="11"/>
  <c r="G72" i="11"/>
  <c r="E72" i="11"/>
  <c r="AQ71" i="11"/>
  <c r="AO71" i="11"/>
  <c r="AM71" i="11"/>
  <c r="AK71" i="11"/>
  <c r="AI71" i="11"/>
  <c r="AG71" i="11"/>
  <c r="AE71" i="11"/>
  <c r="AC71" i="11"/>
  <c r="AA71" i="11"/>
  <c r="Y71" i="11"/>
  <c r="W71" i="11"/>
  <c r="U71" i="11"/>
  <c r="S71" i="11"/>
  <c r="Q71" i="11"/>
  <c r="O71" i="11"/>
  <c r="M71" i="11"/>
  <c r="K71" i="11"/>
  <c r="I71" i="11"/>
  <c r="G71" i="11"/>
  <c r="E71" i="11"/>
  <c r="AQ70" i="11"/>
  <c r="AO70" i="11"/>
  <c r="AM70" i="11"/>
  <c r="AK70" i="11"/>
  <c r="AI70" i="11"/>
  <c r="AG70" i="11"/>
  <c r="AE70" i="11"/>
  <c r="AC70" i="11"/>
  <c r="AA70" i="11"/>
  <c r="Y70" i="11"/>
  <c r="W70" i="11"/>
  <c r="U70" i="11"/>
  <c r="S70" i="11"/>
  <c r="Q70" i="11"/>
  <c r="O70" i="11"/>
  <c r="M70" i="11"/>
  <c r="K70" i="11"/>
  <c r="I70" i="11"/>
  <c r="G70" i="11"/>
  <c r="E70" i="11"/>
  <c r="AQ69" i="11"/>
  <c r="AO69" i="11"/>
  <c r="AM69" i="11"/>
  <c r="AK69" i="11"/>
  <c r="AI69" i="11"/>
  <c r="AG69" i="11"/>
  <c r="AE69" i="11"/>
  <c r="AC69" i="11"/>
  <c r="AA69" i="11"/>
  <c r="Y69" i="11"/>
  <c r="W69" i="11"/>
  <c r="U69" i="11"/>
  <c r="S69" i="11"/>
  <c r="Q69" i="11"/>
  <c r="O69" i="11"/>
  <c r="M69" i="11"/>
  <c r="K69" i="11"/>
  <c r="I69" i="11"/>
  <c r="G69" i="11"/>
  <c r="E69" i="11"/>
  <c r="AQ68" i="11"/>
  <c r="AO68" i="11"/>
  <c r="AM68" i="11"/>
  <c r="AK68" i="11"/>
  <c r="AI68" i="11"/>
  <c r="AG68" i="11"/>
  <c r="AE68" i="11"/>
  <c r="AC68" i="11"/>
  <c r="AA68" i="11"/>
  <c r="Y68" i="11"/>
  <c r="W68" i="11"/>
  <c r="U68" i="11"/>
  <c r="S68" i="11"/>
  <c r="Q68" i="11"/>
  <c r="O68" i="11"/>
  <c r="M68" i="11"/>
  <c r="K68" i="11"/>
  <c r="I68" i="11"/>
  <c r="G68" i="11"/>
  <c r="E68" i="11"/>
  <c r="AQ67" i="11"/>
  <c r="AO67" i="11"/>
  <c r="AM67" i="11"/>
  <c r="AK67" i="11"/>
  <c r="AI67" i="11"/>
  <c r="AG67" i="11"/>
  <c r="AE67" i="11"/>
  <c r="AC67" i="11"/>
  <c r="AA67" i="11"/>
  <c r="Y67" i="11"/>
  <c r="W67" i="11"/>
  <c r="U67" i="11"/>
  <c r="S67" i="11"/>
  <c r="Q67" i="11"/>
  <c r="O67" i="11"/>
  <c r="M67" i="11"/>
  <c r="K67" i="11"/>
  <c r="I67" i="11"/>
  <c r="G67" i="11"/>
  <c r="E67" i="11"/>
  <c r="AQ66" i="11"/>
  <c r="AO66" i="11"/>
  <c r="AM66" i="11"/>
  <c r="AK66" i="11"/>
  <c r="AI66" i="11"/>
  <c r="AG66" i="11"/>
  <c r="AE66" i="11"/>
  <c r="AC66" i="11"/>
  <c r="AA66" i="11"/>
  <c r="Y66" i="11"/>
  <c r="W66" i="11"/>
  <c r="U66" i="11"/>
  <c r="S66" i="11"/>
  <c r="Q66" i="11"/>
  <c r="O66" i="11"/>
  <c r="M66" i="11"/>
  <c r="K66" i="11"/>
  <c r="I66" i="11"/>
  <c r="G66" i="11"/>
  <c r="E66" i="11"/>
  <c r="AQ65" i="11"/>
  <c r="AO65" i="11"/>
  <c r="AM65" i="11"/>
  <c r="AK65" i="11"/>
  <c r="AI65" i="11"/>
  <c r="AG65" i="11"/>
  <c r="AE65" i="11"/>
  <c r="AC65" i="11"/>
  <c r="AA65" i="11"/>
  <c r="Y65" i="11"/>
  <c r="W65" i="11"/>
  <c r="U65" i="11"/>
  <c r="S65" i="11"/>
  <c r="Q65" i="11"/>
  <c r="O65" i="11"/>
  <c r="M65" i="11"/>
  <c r="K65" i="11"/>
  <c r="I65" i="11"/>
  <c r="G65" i="11"/>
  <c r="E65" i="11"/>
  <c r="AQ64" i="11"/>
  <c r="AO64" i="11"/>
  <c r="AM64" i="11"/>
  <c r="AK64" i="11"/>
  <c r="AI64" i="11"/>
  <c r="AG64" i="11"/>
  <c r="AE64" i="11"/>
  <c r="AC64" i="11"/>
  <c r="AA64" i="11"/>
  <c r="Y64" i="11"/>
  <c r="W64" i="11"/>
  <c r="U64" i="11"/>
  <c r="S64" i="11"/>
  <c r="Q64" i="11"/>
  <c r="O64" i="11"/>
  <c r="M64" i="11"/>
  <c r="K64" i="11"/>
  <c r="I64" i="11"/>
  <c r="G64" i="11"/>
  <c r="E64" i="11"/>
  <c r="AQ63" i="11"/>
  <c r="AO63" i="11"/>
  <c r="AM63" i="11"/>
  <c r="AK63" i="11"/>
  <c r="AI63" i="11"/>
  <c r="AG63" i="11"/>
  <c r="AE63" i="11"/>
  <c r="AC63" i="11"/>
  <c r="AA63" i="11"/>
  <c r="Y63" i="11"/>
  <c r="W63" i="11"/>
  <c r="U63" i="11"/>
  <c r="S63" i="11"/>
  <c r="Q63" i="11"/>
  <c r="O63" i="11"/>
  <c r="M63" i="11"/>
  <c r="K63" i="11"/>
  <c r="I63" i="11"/>
  <c r="G63" i="11"/>
  <c r="E63" i="11"/>
  <c r="AQ62" i="11"/>
  <c r="AO62" i="11"/>
  <c r="AM62" i="11"/>
  <c r="AK62" i="11"/>
  <c r="AI62" i="11"/>
  <c r="AG62" i="11"/>
  <c r="AE62" i="11"/>
  <c r="AC62" i="11"/>
  <c r="AA62" i="11"/>
  <c r="Y62" i="11"/>
  <c r="W62" i="11"/>
  <c r="U62" i="11"/>
  <c r="S62" i="11"/>
  <c r="Q62" i="11"/>
  <c r="O62" i="11"/>
  <c r="M62" i="11"/>
  <c r="K62" i="11"/>
  <c r="I62" i="11"/>
  <c r="G62" i="11"/>
  <c r="E62" i="11"/>
  <c r="AQ61" i="11"/>
  <c r="AO61" i="11"/>
  <c r="AM61" i="11"/>
  <c r="AK61" i="11"/>
  <c r="AI61" i="11"/>
  <c r="AG61" i="11"/>
  <c r="AE61" i="11"/>
  <c r="AC61" i="11"/>
  <c r="AA61" i="11"/>
  <c r="Y61" i="11"/>
  <c r="W61" i="11"/>
  <c r="U61" i="11"/>
  <c r="S61" i="11"/>
  <c r="Q61" i="11"/>
  <c r="O61" i="11"/>
  <c r="M61" i="11"/>
  <c r="K61" i="11"/>
  <c r="I61" i="11"/>
  <c r="G61" i="11"/>
  <c r="E61" i="11"/>
  <c r="AQ60" i="11"/>
  <c r="AO60" i="11"/>
  <c r="AM60" i="11"/>
  <c r="AK60" i="11"/>
  <c r="AI60" i="11"/>
  <c r="AG60" i="11"/>
  <c r="AE60" i="11"/>
  <c r="AC60" i="11"/>
  <c r="AA60" i="11"/>
  <c r="Y60" i="11"/>
  <c r="W60" i="11"/>
  <c r="U60" i="11"/>
  <c r="S60" i="11"/>
  <c r="Q60" i="11"/>
  <c r="O60" i="11"/>
  <c r="M60" i="11"/>
  <c r="K60" i="11"/>
  <c r="I60" i="11"/>
  <c r="G60" i="11"/>
  <c r="E60" i="11"/>
  <c r="AQ59" i="11"/>
  <c r="AO59" i="11"/>
  <c r="AM59" i="11"/>
  <c r="AK59" i="11"/>
  <c r="AI59" i="11"/>
  <c r="AG59" i="11"/>
  <c r="AE59" i="11"/>
  <c r="AC59" i="11"/>
  <c r="AA59" i="11"/>
  <c r="Y59" i="11"/>
  <c r="W59" i="11"/>
  <c r="U59" i="11"/>
  <c r="S59" i="11"/>
  <c r="Q59" i="11"/>
  <c r="O59" i="11"/>
  <c r="M59" i="11"/>
  <c r="K59" i="11"/>
  <c r="I59" i="11"/>
  <c r="G59" i="11"/>
  <c r="E59" i="11"/>
  <c r="AQ58" i="11"/>
  <c r="AO58" i="11"/>
  <c r="AM58" i="11"/>
  <c r="AK58" i="11"/>
  <c r="AI58" i="11"/>
  <c r="AG58" i="11"/>
  <c r="AE58" i="11"/>
  <c r="AC58" i="11"/>
  <c r="AA58" i="11"/>
  <c r="Y58" i="11"/>
  <c r="W58" i="11"/>
  <c r="U58" i="11"/>
  <c r="S58" i="11"/>
  <c r="Q58" i="11"/>
  <c r="O58" i="11"/>
  <c r="M58" i="11"/>
  <c r="K58" i="11"/>
  <c r="I58" i="11"/>
  <c r="G58" i="11"/>
  <c r="E58" i="11"/>
  <c r="AQ57" i="11"/>
  <c r="AO57" i="11"/>
  <c r="AM57" i="11"/>
  <c r="AK57" i="11"/>
  <c r="AI57" i="11"/>
  <c r="AG57" i="11"/>
  <c r="AE57" i="11"/>
  <c r="AC57" i="11"/>
  <c r="AA57" i="11"/>
  <c r="Y57" i="11"/>
  <c r="W57" i="11"/>
  <c r="U57" i="11"/>
  <c r="S57" i="11"/>
  <c r="Q57" i="11"/>
  <c r="O57" i="11"/>
  <c r="M57" i="11"/>
  <c r="K57" i="11"/>
  <c r="I57" i="11"/>
  <c r="G57" i="11"/>
  <c r="E57" i="11"/>
  <c r="AQ56" i="11"/>
  <c r="AO56" i="11"/>
  <c r="AM56" i="11"/>
  <c r="AK56" i="11"/>
  <c r="AI56" i="11"/>
  <c r="AG56" i="11"/>
  <c r="AE56" i="11"/>
  <c r="AC56" i="11"/>
  <c r="AA56" i="11"/>
  <c r="Y56" i="11"/>
  <c r="W56" i="11"/>
  <c r="U56" i="11"/>
  <c r="S56" i="11"/>
  <c r="Q56" i="11"/>
  <c r="O56" i="11"/>
  <c r="M56" i="11"/>
  <c r="K56" i="11"/>
  <c r="I56" i="11"/>
  <c r="G56" i="11"/>
  <c r="E56" i="11"/>
  <c r="AQ55" i="11"/>
  <c r="AO55" i="11"/>
  <c r="AM55" i="11"/>
  <c r="AK55" i="11"/>
  <c r="AI55" i="11"/>
  <c r="AG55" i="11"/>
  <c r="AE55" i="11"/>
  <c r="AC55" i="11"/>
  <c r="AA55" i="11"/>
  <c r="Y55" i="11"/>
  <c r="W55" i="11"/>
  <c r="U55" i="11"/>
  <c r="S55" i="11"/>
  <c r="Q55" i="11"/>
  <c r="O55" i="11"/>
  <c r="M55" i="11"/>
  <c r="K55" i="11"/>
  <c r="I55" i="11"/>
  <c r="G55" i="11"/>
  <c r="E55" i="11"/>
  <c r="AQ54" i="11"/>
  <c r="AO54" i="11"/>
  <c r="AM54" i="11"/>
  <c r="AK54" i="11"/>
  <c r="AI54" i="11"/>
  <c r="AG54" i="11"/>
  <c r="AE54" i="11"/>
  <c r="AC54" i="11"/>
  <c r="AA54" i="11"/>
  <c r="Y54" i="11"/>
  <c r="W54" i="11"/>
  <c r="U54" i="11"/>
  <c r="S54" i="11"/>
  <c r="Q54" i="11"/>
  <c r="O54" i="11"/>
  <c r="M54" i="11"/>
  <c r="K54" i="11"/>
  <c r="I54" i="11"/>
  <c r="G54" i="11"/>
  <c r="E54" i="11"/>
  <c r="AQ53" i="11"/>
  <c r="AO53" i="11"/>
  <c r="AM53" i="11"/>
  <c r="AK53" i="11"/>
  <c r="AI53" i="11"/>
  <c r="AG53" i="11"/>
  <c r="AE53" i="11"/>
  <c r="AC53" i="11"/>
  <c r="AA53" i="11"/>
  <c r="Y53" i="11"/>
  <c r="W53" i="11"/>
  <c r="U53" i="11"/>
  <c r="S53" i="11"/>
  <c r="Q53" i="11"/>
  <c r="O53" i="11"/>
  <c r="M53" i="11"/>
  <c r="K53" i="11"/>
  <c r="I53" i="11"/>
  <c r="G53" i="11"/>
  <c r="E53" i="11"/>
  <c r="AQ52" i="11"/>
  <c r="AO52" i="11"/>
  <c r="AM52" i="11"/>
  <c r="AK52" i="11"/>
  <c r="AI52" i="11"/>
  <c r="AG52" i="11"/>
  <c r="AE52" i="11"/>
  <c r="AC52" i="11"/>
  <c r="AA52" i="11"/>
  <c r="Y52" i="11"/>
  <c r="W52" i="11"/>
  <c r="U52" i="11"/>
  <c r="S52" i="11"/>
  <c r="Q52" i="11"/>
  <c r="O52" i="11"/>
  <c r="M52" i="11"/>
  <c r="K52" i="11"/>
  <c r="I52" i="11"/>
  <c r="G52" i="11"/>
  <c r="E52" i="11"/>
  <c r="AQ51" i="11"/>
  <c r="AO51" i="11"/>
  <c r="AM51" i="11"/>
  <c r="AK51" i="11"/>
  <c r="AI51" i="11"/>
  <c r="AG51" i="11"/>
  <c r="AE51" i="11"/>
  <c r="AC51" i="11"/>
  <c r="AA51" i="11"/>
  <c r="Y51" i="11"/>
  <c r="W51" i="11"/>
  <c r="U51" i="11"/>
  <c r="S51" i="11"/>
  <c r="Q51" i="11"/>
  <c r="O51" i="11"/>
  <c r="M51" i="11"/>
  <c r="K51" i="11"/>
  <c r="I51" i="11"/>
  <c r="G51" i="11"/>
  <c r="E51" i="11"/>
  <c r="AQ50" i="11"/>
  <c r="AO50" i="11"/>
  <c r="AM50" i="11"/>
  <c r="AK50" i="11"/>
  <c r="AI50" i="11"/>
  <c r="AG50" i="11"/>
  <c r="AE50" i="11"/>
  <c r="AC50" i="11"/>
  <c r="AA50" i="11"/>
  <c r="Y50" i="11"/>
  <c r="W50" i="11"/>
  <c r="U50" i="11"/>
  <c r="S50" i="11"/>
  <c r="Q50" i="11"/>
  <c r="O50" i="11"/>
  <c r="M50" i="11"/>
  <c r="K50" i="11"/>
  <c r="I50" i="11"/>
  <c r="G50" i="11"/>
  <c r="E50" i="11"/>
  <c r="AQ49" i="11"/>
  <c r="AO49" i="11"/>
  <c r="AM49" i="11"/>
  <c r="AK49" i="11"/>
  <c r="AI49" i="11"/>
  <c r="AG49" i="11"/>
  <c r="AE49" i="11"/>
  <c r="AC49" i="11"/>
  <c r="AA49" i="11"/>
  <c r="Y49" i="11"/>
  <c r="W49" i="11"/>
  <c r="U49" i="11"/>
  <c r="S49" i="11"/>
  <c r="Q49" i="11"/>
  <c r="O49" i="11"/>
  <c r="M49" i="11"/>
  <c r="K49" i="11"/>
  <c r="I49" i="11"/>
  <c r="G49" i="11"/>
  <c r="E49" i="11"/>
  <c r="AQ48" i="11"/>
  <c r="AO48" i="11"/>
  <c r="AM48" i="11"/>
  <c r="AK48" i="11"/>
  <c r="AI48" i="11"/>
  <c r="AG48" i="11"/>
  <c r="AE48" i="11"/>
  <c r="AC48" i="11"/>
  <c r="AA48" i="11"/>
  <c r="Y48" i="11"/>
  <c r="W48" i="11"/>
  <c r="U48" i="11"/>
  <c r="S48" i="11"/>
  <c r="Q48" i="11"/>
  <c r="O48" i="11"/>
  <c r="M48" i="11"/>
  <c r="K48" i="11"/>
  <c r="I48" i="11"/>
  <c r="G48" i="11"/>
  <c r="E48" i="11"/>
  <c r="AQ47" i="11"/>
  <c r="AO47" i="11"/>
  <c r="AM47" i="11"/>
  <c r="AK47" i="11"/>
  <c r="AI47" i="11"/>
  <c r="AG47" i="11"/>
  <c r="AE47" i="11"/>
  <c r="AC47" i="11"/>
  <c r="AA47" i="11"/>
  <c r="Y47" i="11"/>
  <c r="W47" i="11"/>
  <c r="U47" i="11"/>
  <c r="S47" i="11"/>
  <c r="Q47" i="11"/>
  <c r="O47" i="11"/>
  <c r="M47" i="11"/>
  <c r="K47" i="11"/>
  <c r="I47" i="11"/>
  <c r="G47" i="11"/>
  <c r="E47" i="11"/>
  <c r="AQ46" i="11"/>
  <c r="AO46" i="11"/>
  <c r="AM46" i="11"/>
  <c r="AK46" i="11"/>
  <c r="AI46" i="11"/>
  <c r="AG46" i="11"/>
  <c r="AE46" i="11"/>
  <c r="AC46" i="11"/>
  <c r="AA46" i="11"/>
  <c r="Y46" i="11"/>
  <c r="W46" i="11"/>
  <c r="U46" i="11"/>
  <c r="S46" i="11"/>
  <c r="Q46" i="11"/>
  <c r="O46" i="11"/>
  <c r="M46" i="11"/>
  <c r="K46" i="11"/>
  <c r="I46" i="11"/>
  <c r="G46" i="11"/>
  <c r="E46" i="11"/>
  <c r="AQ45" i="11"/>
  <c r="AO45" i="11"/>
  <c r="AM45" i="11"/>
  <c r="AK45" i="11"/>
  <c r="AI45" i="11"/>
  <c r="AG45" i="11"/>
  <c r="AE45" i="11"/>
  <c r="AC45" i="11"/>
  <c r="AA45" i="11"/>
  <c r="Y45" i="11"/>
  <c r="W45" i="11"/>
  <c r="U45" i="11"/>
  <c r="S45" i="11"/>
  <c r="Q45" i="11"/>
  <c r="O45" i="11"/>
  <c r="M45" i="11"/>
  <c r="K45" i="11"/>
  <c r="I45" i="11"/>
  <c r="G45" i="11"/>
  <c r="E45" i="11"/>
  <c r="AQ44" i="11"/>
  <c r="AO44" i="11"/>
  <c r="AM44" i="11"/>
  <c r="AK44" i="11"/>
  <c r="AI44" i="11"/>
  <c r="AG44" i="11"/>
  <c r="AE44" i="11"/>
  <c r="AC44" i="11"/>
  <c r="AA44" i="11"/>
  <c r="Y44" i="11"/>
  <c r="W44" i="11"/>
  <c r="U44" i="11"/>
  <c r="S44" i="11"/>
  <c r="Q44" i="11"/>
  <c r="O44" i="11"/>
  <c r="M44" i="11"/>
  <c r="K44" i="11"/>
  <c r="I44" i="11"/>
  <c r="G44" i="11"/>
  <c r="E44" i="11"/>
  <c r="AQ43" i="11"/>
  <c r="AO43" i="11"/>
  <c r="AM43" i="11"/>
  <c r="AK43" i="11"/>
  <c r="AI43" i="11"/>
  <c r="AG43" i="11"/>
  <c r="AE43" i="11"/>
  <c r="AC43" i="11"/>
  <c r="AA43" i="11"/>
  <c r="Y43" i="11"/>
  <c r="W43" i="11"/>
  <c r="U43" i="11"/>
  <c r="S43" i="11"/>
  <c r="Q43" i="11"/>
  <c r="O43" i="11"/>
  <c r="M43" i="11"/>
  <c r="K43" i="11"/>
  <c r="I43" i="11"/>
  <c r="G43" i="11"/>
  <c r="E43" i="11"/>
  <c r="AQ42" i="11"/>
  <c r="AO42" i="11"/>
  <c r="AM42" i="11"/>
  <c r="AK42" i="11"/>
  <c r="AI42" i="11"/>
  <c r="AG42" i="11"/>
  <c r="AE42" i="11"/>
  <c r="AC42" i="11"/>
  <c r="AA42" i="11"/>
  <c r="Y42" i="11"/>
  <c r="W42" i="11"/>
  <c r="U42" i="11"/>
  <c r="S42" i="11"/>
  <c r="Q42" i="11"/>
  <c r="O42" i="11"/>
  <c r="M42" i="11"/>
  <c r="K42" i="11"/>
  <c r="I42" i="11"/>
  <c r="G42" i="11"/>
  <c r="E42" i="11"/>
  <c r="AQ41" i="11"/>
  <c r="AO41" i="11"/>
  <c r="AM41" i="11"/>
  <c r="AK41" i="11"/>
  <c r="AI41" i="11"/>
  <c r="AG41" i="11"/>
  <c r="AE41" i="11"/>
  <c r="AC41" i="11"/>
  <c r="AA41" i="11"/>
  <c r="Y41" i="11"/>
  <c r="W41" i="11"/>
  <c r="U41" i="11"/>
  <c r="S41" i="11"/>
  <c r="Q41" i="11"/>
  <c r="O41" i="11"/>
  <c r="M41" i="11"/>
  <c r="K41" i="11"/>
  <c r="I41" i="11"/>
  <c r="G41" i="11"/>
  <c r="E41" i="11"/>
  <c r="AQ40" i="11"/>
  <c r="AO40" i="11"/>
  <c r="AM40" i="11"/>
  <c r="AK40" i="11"/>
  <c r="AI40" i="11"/>
  <c r="AG40" i="11"/>
  <c r="AE40" i="11"/>
  <c r="AC40" i="11"/>
  <c r="AA40" i="11"/>
  <c r="Y40" i="11"/>
  <c r="W40" i="11"/>
  <c r="U40" i="11"/>
  <c r="S40" i="11"/>
  <c r="Q40" i="11"/>
  <c r="O40" i="11"/>
  <c r="M40" i="11"/>
  <c r="K40" i="11"/>
  <c r="I40" i="11"/>
  <c r="G40" i="11"/>
  <c r="E40" i="11"/>
  <c r="AQ39" i="11"/>
  <c r="AO39" i="11"/>
  <c r="AM39" i="11"/>
  <c r="AK39" i="11"/>
  <c r="AI39" i="11"/>
  <c r="AG39" i="11"/>
  <c r="AE39" i="11"/>
  <c r="AC39" i="11"/>
  <c r="AA39" i="11"/>
  <c r="Y39" i="11"/>
  <c r="W39" i="11"/>
  <c r="U39" i="11"/>
  <c r="S39" i="11"/>
  <c r="Q39" i="11"/>
  <c r="O39" i="11"/>
  <c r="M39" i="11"/>
  <c r="K39" i="11"/>
  <c r="I39" i="11"/>
  <c r="G39" i="11"/>
  <c r="E39" i="11"/>
  <c r="AQ38" i="11"/>
  <c r="AO38" i="11"/>
  <c r="AM38" i="11"/>
  <c r="AK38" i="11"/>
  <c r="AI38" i="11"/>
  <c r="AG38" i="11"/>
  <c r="AE38" i="11"/>
  <c r="AC38" i="11"/>
  <c r="AA38" i="11"/>
  <c r="Y38" i="11"/>
  <c r="W38" i="11"/>
  <c r="U38" i="11"/>
  <c r="S38" i="11"/>
  <c r="Q38" i="11"/>
  <c r="O38" i="11"/>
  <c r="M38" i="11"/>
  <c r="K38" i="11"/>
  <c r="I38" i="11"/>
  <c r="G38" i="11"/>
  <c r="E38" i="11"/>
  <c r="AQ37" i="11"/>
  <c r="AO37" i="11"/>
  <c r="AM37" i="11"/>
  <c r="AK37" i="11"/>
  <c r="AI37" i="11"/>
  <c r="AG37" i="11"/>
  <c r="AE37" i="11"/>
  <c r="AC37" i="11"/>
  <c r="AA37" i="11"/>
  <c r="Y37" i="11"/>
  <c r="W37" i="11"/>
  <c r="U37" i="11"/>
  <c r="S37" i="11"/>
  <c r="Q37" i="11"/>
  <c r="O37" i="11"/>
  <c r="M37" i="11"/>
  <c r="K37" i="11"/>
  <c r="I37" i="11"/>
  <c r="G37" i="11"/>
  <c r="E37" i="11"/>
  <c r="AQ36" i="11"/>
  <c r="AO36" i="11"/>
  <c r="AM36" i="11"/>
  <c r="AK36" i="11"/>
  <c r="AI36" i="11"/>
  <c r="AG36" i="11"/>
  <c r="AE36" i="11"/>
  <c r="AC36" i="11"/>
  <c r="AA36" i="11"/>
  <c r="Y36" i="11"/>
  <c r="W36" i="11"/>
  <c r="U36" i="11"/>
  <c r="S36" i="11"/>
  <c r="Q36" i="11"/>
  <c r="O36" i="11"/>
  <c r="M36" i="11"/>
  <c r="K36" i="11"/>
  <c r="I36" i="11"/>
  <c r="G36" i="11"/>
  <c r="E36" i="11"/>
  <c r="AQ35" i="11"/>
  <c r="AO35" i="11"/>
  <c r="AM35" i="11"/>
  <c r="AK35" i="11"/>
  <c r="AI35" i="11"/>
  <c r="AG35" i="11"/>
  <c r="AE35" i="11"/>
  <c r="AC35" i="11"/>
  <c r="AA35" i="11"/>
  <c r="Y35" i="11"/>
  <c r="W35" i="11"/>
  <c r="U35" i="11"/>
  <c r="S35" i="11"/>
  <c r="Q35" i="11"/>
  <c r="O35" i="11"/>
  <c r="M35" i="11"/>
  <c r="K35" i="11"/>
  <c r="I35" i="11"/>
  <c r="G35" i="11"/>
  <c r="E35" i="11"/>
  <c r="AQ34" i="11"/>
  <c r="AO34" i="11"/>
  <c r="AM34" i="11"/>
  <c r="AK34" i="11"/>
  <c r="AI34" i="11"/>
  <c r="AG34" i="11"/>
  <c r="AE34" i="11"/>
  <c r="AC34" i="11"/>
  <c r="AA34" i="11"/>
  <c r="Y34" i="11"/>
  <c r="W34" i="11"/>
  <c r="U34" i="11"/>
  <c r="S34" i="11"/>
  <c r="Q34" i="11"/>
  <c r="O34" i="11"/>
  <c r="M34" i="11"/>
  <c r="K34" i="11"/>
  <c r="I34" i="11"/>
  <c r="G34" i="11"/>
  <c r="E34" i="11"/>
  <c r="AQ33" i="11"/>
  <c r="AO33" i="11"/>
  <c r="AM33" i="11"/>
  <c r="AK33" i="11"/>
  <c r="AI33" i="11"/>
  <c r="AG33" i="11"/>
  <c r="AE33" i="11"/>
  <c r="AC33" i="11"/>
  <c r="AA33" i="11"/>
  <c r="Y33" i="11"/>
  <c r="W33" i="11"/>
  <c r="U33" i="11"/>
  <c r="S33" i="11"/>
  <c r="Q33" i="11"/>
  <c r="O33" i="11"/>
  <c r="M33" i="11"/>
  <c r="K33" i="11"/>
  <c r="I33" i="11"/>
  <c r="G33" i="11"/>
  <c r="E33" i="11"/>
  <c r="AQ32" i="11"/>
  <c r="AO32" i="11"/>
  <c r="AM32" i="11"/>
  <c r="AK32" i="11"/>
  <c r="AI32" i="11"/>
  <c r="AG32" i="11"/>
  <c r="AE32" i="11"/>
  <c r="AC32" i="11"/>
  <c r="AA32" i="11"/>
  <c r="Y32" i="11"/>
  <c r="W32" i="11"/>
  <c r="U32" i="11"/>
  <c r="S32" i="11"/>
  <c r="Q32" i="11"/>
  <c r="O32" i="11"/>
  <c r="M32" i="11"/>
  <c r="K32" i="11"/>
  <c r="I32" i="11"/>
  <c r="G32" i="11"/>
  <c r="E32" i="11"/>
  <c r="AQ31" i="11"/>
  <c r="AO31" i="11"/>
  <c r="AM31" i="11"/>
  <c r="AK31" i="11"/>
  <c r="AI31" i="11"/>
  <c r="AG31" i="11"/>
  <c r="AE31" i="11"/>
  <c r="AC31" i="11"/>
  <c r="AA31" i="11"/>
  <c r="Y31" i="11"/>
  <c r="W31" i="11"/>
  <c r="U31" i="11"/>
  <c r="S31" i="11"/>
  <c r="Q31" i="11"/>
  <c r="O31" i="11"/>
  <c r="M31" i="11"/>
  <c r="K31" i="11"/>
  <c r="I31" i="11"/>
  <c r="G31" i="11"/>
  <c r="E31" i="11"/>
  <c r="AQ30" i="11"/>
  <c r="AO30" i="11"/>
  <c r="AM30" i="11"/>
  <c r="AK30" i="11"/>
  <c r="AI30" i="11"/>
  <c r="AG30" i="11"/>
  <c r="AE30" i="11"/>
  <c r="AC30" i="11"/>
  <c r="AA30" i="11"/>
  <c r="Y30" i="11"/>
  <c r="W30" i="11"/>
  <c r="U30" i="11"/>
  <c r="S30" i="11"/>
  <c r="Q30" i="11"/>
  <c r="O30" i="11"/>
  <c r="M30" i="11"/>
  <c r="K30" i="11"/>
  <c r="I30" i="11"/>
  <c r="G30" i="11"/>
  <c r="E30" i="11"/>
  <c r="AQ29" i="11"/>
  <c r="AO29" i="11"/>
  <c r="AM29" i="11"/>
  <c r="AK29" i="11"/>
  <c r="AI29" i="11"/>
  <c r="AG29" i="11"/>
  <c r="AE29" i="11"/>
  <c r="AC29" i="11"/>
  <c r="AA29" i="11"/>
  <c r="Y29" i="11"/>
  <c r="W29" i="11"/>
  <c r="U29" i="11"/>
  <c r="S29" i="11"/>
  <c r="Q29" i="11"/>
  <c r="O29" i="11"/>
  <c r="M29" i="11"/>
  <c r="K29" i="11"/>
  <c r="I29" i="11"/>
  <c r="G29" i="11"/>
  <c r="E29" i="11"/>
  <c r="AQ28" i="11"/>
  <c r="AO28" i="11"/>
  <c r="AM28" i="11"/>
  <c r="AK28" i="11"/>
  <c r="AI28" i="11"/>
  <c r="AG28" i="11"/>
  <c r="AE28" i="11"/>
  <c r="AC28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Q27" i="11"/>
  <c r="AO27" i="11"/>
  <c r="AM27" i="11"/>
  <c r="AK27" i="11"/>
  <c r="AI27" i="11"/>
  <c r="AG27" i="11"/>
  <c r="AE27" i="11"/>
  <c r="AC27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Q26" i="11"/>
  <c r="AO26" i="11"/>
  <c r="AM26" i="11"/>
  <c r="AK26" i="11"/>
  <c r="AI26" i="11"/>
  <c r="AG26" i="11"/>
  <c r="AE26" i="11"/>
  <c r="AC26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Q25" i="11"/>
  <c r="AO25" i="11"/>
  <c r="AM25" i="11"/>
  <c r="AK25" i="11"/>
  <c r="AI25" i="11"/>
  <c r="AG25" i="11"/>
  <c r="AE25" i="11"/>
  <c r="AC25" i="11"/>
  <c r="AA25" i="11"/>
  <c r="Y25" i="11"/>
  <c r="W25" i="11"/>
  <c r="U25" i="11"/>
  <c r="S25" i="11"/>
  <c r="Q25" i="11"/>
  <c r="M25" i="11"/>
  <c r="K25" i="11"/>
  <c r="I25" i="11"/>
  <c r="G25" i="11"/>
  <c r="E25" i="11"/>
  <c r="AQ24" i="11"/>
  <c r="AO24" i="11"/>
  <c r="AM24" i="11"/>
  <c r="AK24" i="11"/>
  <c r="AI24" i="11"/>
  <c r="AG24" i="11"/>
  <c r="AE24" i="11"/>
  <c r="AC24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Q23" i="11"/>
  <c r="AO23" i="11"/>
  <c r="AM23" i="11"/>
  <c r="AK23" i="11"/>
  <c r="AI23" i="11"/>
  <c r="AG23" i="11"/>
  <c r="AE23" i="11"/>
  <c r="AC23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Q22" i="11"/>
  <c r="AO22" i="11"/>
  <c r="AM22" i="11"/>
  <c r="AK22" i="11"/>
  <c r="AI22" i="11"/>
  <c r="AG22" i="11"/>
  <c r="AE22" i="11"/>
  <c r="AC22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Q21" i="11"/>
  <c r="AO21" i="11"/>
  <c r="AM21" i="11"/>
  <c r="AK21" i="11"/>
  <c r="AI21" i="11"/>
  <c r="AG21" i="11"/>
  <c r="AE21" i="11"/>
  <c r="AC21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Q20" i="11"/>
  <c r="AO20" i="11"/>
  <c r="AM20" i="11"/>
  <c r="AK20" i="11"/>
  <c r="AI20" i="11"/>
  <c r="AG20" i="11"/>
  <c r="AE20" i="11"/>
  <c r="AC20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Q19" i="11"/>
  <c r="AO19" i="11"/>
  <c r="AM19" i="11"/>
  <c r="AK19" i="11"/>
  <c r="AI19" i="11"/>
  <c r="AG19" i="11"/>
  <c r="AE19" i="11"/>
  <c r="AC19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Q18" i="11"/>
  <c r="AO18" i="11"/>
  <c r="AM18" i="11"/>
  <c r="AK18" i="11"/>
  <c r="AI18" i="11"/>
  <c r="AG18" i="11"/>
  <c r="AE18" i="11"/>
  <c r="AC18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Q17" i="11"/>
  <c r="AO17" i="11"/>
  <c r="AM17" i="11"/>
  <c r="AK17" i="11"/>
  <c r="AI17" i="11"/>
  <c r="AG17" i="11"/>
  <c r="AE17" i="11"/>
  <c r="AC17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Q16" i="11"/>
  <c r="AO16" i="11"/>
  <c r="AM16" i="11"/>
  <c r="AK16" i="11"/>
  <c r="AI16" i="11"/>
  <c r="AG16" i="11"/>
  <c r="AE16" i="11"/>
  <c r="AC16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AQ15" i="11"/>
  <c r="AO15" i="11"/>
  <c r="AM15" i="11"/>
  <c r="AK15" i="11"/>
  <c r="AI15" i="11"/>
  <c r="AG15" i="11"/>
  <c r="AE15" i="11"/>
  <c r="AC15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Q14" i="11"/>
  <c r="AO14" i="11"/>
  <c r="AM14" i="11"/>
  <c r="AK14" i="11"/>
  <c r="AI14" i="11"/>
  <c r="AG14" i="11"/>
  <c r="AE14" i="11"/>
  <c r="AC14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Q13" i="11"/>
  <c r="AO13" i="11"/>
  <c r="AM13" i="11"/>
  <c r="AK13" i="11"/>
  <c r="AI13" i="11"/>
  <c r="AG13" i="11"/>
  <c r="AE13" i="11"/>
  <c r="AC13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Q12" i="11"/>
  <c r="AO12" i="11"/>
  <c r="AM12" i="11"/>
  <c r="AK12" i="11"/>
  <c r="AI12" i="11"/>
  <c r="AG12" i="11"/>
  <c r="AE12" i="11"/>
  <c r="AC12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AQ10" i="11"/>
  <c r="AO10" i="11"/>
  <c r="AM10" i="11"/>
  <c r="AK10" i="11"/>
  <c r="AI10" i="11"/>
  <c r="AG10" i="11"/>
  <c r="AE10" i="11"/>
  <c r="AC10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D4" i="8" l="1"/>
  <c r="D4" i="12" s="1"/>
  <c r="C20" i="7"/>
  <c r="I23" i="7"/>
  <c r="H16" i="7"/>
  <c r="C22" i="6"/>
  <c r="C26" i="7"/>
  <c r="AQ300" i="10"/>
  <c r="AO300" i="10"/>
  <c r="AM300" i="10"/>
  <c r="AK300" i="10"/>
  <c r="AI300" i="10"/>
  <c r="AG300" i="10"/>
  <c r="AE300" i="10"/>
  <c r="AC300" i="10"/>
  <c r="AA300" i="10"/>
  <c r="Y300" i="10"/>
  <c r="W300" i="10"/>
  <c r="U300" i="10"/>
  <c r="S300" i="10"/>
  <c r="Q300" i="10"/>
  <c r="O300" i="10"/>
  <c r="M300" i="10"/>
  <c r="K300" i="10"/>
  <c r="I300" i="10"/>
  <c r="G300" i="10"/>
  <c r="E300" i="10"/>
  <c r="AQ299" i="10"/>
  <c r="AO299" i="10"/>
  <c r="AM299" i="10"/>
  <c r="AK299" i="10"/>
  <c r="AI299" i="10"/>
  <c r="AG299" i="10"/>
  <c r="AE299" i="10"/>
  <c r="AC299" i="10"/>
  <c r="AA299" i="10"/>
  <c r="Y299" i="10"/>
  <c r="W299" i="10"/>
  <c r="U299" i="10"/>
  <c r="S299" i="10"/>
  <c r="Q299" i="10"/>
  <c r="O299" i="10"/>
  <c r="M299" i="10"/>
  <c r="K299" i="10"/>
  <c r="I299" i="10"/>
  <c r="G299" i="10"/>
  <c r="E299" i="10"/>
  <c r="AQ298" i="10"/>
  <c r="AO298" i="10"/>
  <c r="AM298" i="10"/>
  <c r="AK298" i="10"/>
  <c r="AI298" i="10"/>
  <c r="AG298" i="10"/>
  <c r="AE298" i="10"/>
  <c r="AC298" i="10"/>
  <c r="AA298" i="10"/>
  <c r="Y298" i="10"/>
  <c r="W298" i="10"/>
  <c r="U298" i="10"/>
  <c r="S298" i="10"/>
  <c r="Q298" i="10"/>
  <c r="O298" i="10"/>
  <c r="M298" i="10"/>
  <c r="K298" i="10"/>
  <c r="I298" i="10"/>
  <c r="G298" i="10"/>
  <c r="E298" i="10"/>
  <c r="AQ297" i="10"/>
  <c r="AO297" i="10"/>
  <c r="AM297" i="10"/>
  <c r="AK297" i="10"/>
  <c r="AI297" i="10"/>
  <c r="AG297" i="10"/>
  <c r="AE297" i="10"/>
  <c r="AC297" i="10"/>
  <c r="AA297" i="10"/>
  <c r="Y297" i="10"/>
  <c r="W297" i="10"/>
  <c r="U297" i="10"/>
  <c r="S297" i="10"/>
  <c r="Q297" i="10"/>
  <c r="O297" i="10"/>
  <c r="M297" i="10"/>
  <c r="K297" i="10"/>
  <c r="I297" i="10"/>
  <c r="G297" i="10"/>
  <c r="E297" i="10"/>
  <c r="AQ296" i="10"/>
  <c r="AO296" i="10"/>
  <c r="AM296" i="10"/>
  <c r="AK296" i="10"/>
  <c r="AI296" i="10"/>
  <c r="AG296" i="10"/>
  <c r="AE296" i="10"/>
  <c r="AC296" i="10"/>
  <c r="AA296" i="10"/>
  <c r="Y296" i="10"/>
  <c r="W296" i="10"/>
  <c r="U296" i="10"/>
  <c r="S296" i="10"/>
  <c r="Q296" i="10"/>
  <c r="O296" i="10"/>
  <c r="M296" i="10"/>
  <c r="K296" i="10"/>
  <c r="I296" i="10"/>
  <c r="G296" i="10"/>
  <c r="E296" i="10"/>
  <c r="AQ295" i="10"/>
  <c r="AO295" i="10"/>
  <c r="AM295" i="10"/>
  <c r="AK295" i="10"/>
  <c r="AI295" i="10"/>
  <c r="AG295" i="10"/>
  <c r="AE295" i="10"/>
  <c r="AC295" i="10"/>
  <c r="AA295" i="10"/>
  <c r="Y295" i="10"/>
  <c r="W295" i="10"/>
  <c r="U295" i="10"/>
  <c r="S295" i="10"/>
  <c r="Q295" i="10"/>
  <c r="O295" i="10"/>
  <c r="M295" i="10"/>
  <c r="K295" i="10"/>
  <c r="I295" i="10"/>
  <c r="G295" i="10"/>
  <c r="E295" i="10"/>
  <c r="AQ294" i="10"/>
  <c r="AO294" i="10"/>
  <c r="AM294" i="10"/>
  <c r="AK294" i="10"/>
  <c r="AI294" i="10"/>
  <c r="AG294" i="10"/>
  <c r="AE294" i="10"/>
  <c r="AC294" i="10"/>
  <c r="AA294" i="10"/>
  <c r="Y294" i="10"/>
  <c r="W294" i="10"/>
  <c r="U294" i="10"/>
  <c r="S294" i="10"/>
  <c r="Q294" i="10"/>
  <c r="O294" i="10"/>
  <c r="M294" i="10"/>
  <c r="K294" i="10"/>
  <c r="I294" i="10"/>
  <c r="G294" i="10"/>
  <c r="E294" i="10"/>
  <c r="AQ293" i="10"/>
  <c r="AO293" i="10"/>
  <c r="AM293" i="10"/>
  <c r="AK293" i="10"/>
  <c r="AI293" i="10"/>
  <c r="AG293" i="10"/>
  <c r="AE293" i="10"/>
  <c r="AC293" i="10"/>
  <c r="AA293" i="10"/>
  <c r="Y293" i="10"/>
  <c r="W293" i="10"/>
  <c r="U293" i="10"/>
  <c r="S293" i="10"/>
  <c r="Q293" i="10"/>
  <c r="O293" i="10"/>
  <c r="M293" i="10"/>
  <c r="K293" i="10"/>
  <c r="I293" i="10"/>
  <c r="G293" i="10"/>
  <c r="E293" i="10"/>
  <c r="AQ292" i="10"/>
  <c r="AO292" i="10"/>
  <c r="AM292" i="10"/>
  <c r="AK292" i="10"/>
  <c r="AI292" i="10"/>
  <c r="AG292" i="10"/>
  <c r="AE292" i="10"/>
  <c r="AC292" i="10"/>
  <c r="AA292" i="10"/>
  <c r="Y292" i="10"/>
  <c r="W292" i="10"/>
  <c r="U292" i="10"/>
  <c r="S292" i="10"/>
  <c r="Q292" i="10"/>
  <c r="O292" i="10"/>
  <c r="M292" i="10"/>
  <c r="K292" i="10"/>
  <c r="I292" i="10"/>
  <c r="G292" i="10"/>
  <c r="E292" i="10"/>
  <c r="AQ291" i="10"/>
  <c r="AO291" i="10"/>
  <c r="AM291" i="10"/>
  <c r="AK291" i="10"/>
  <c r="AI291" i="10"/>
  <c r="AG291" i="10"/>
  <c r="AE291" i="10"/>
  <c r="AC291" i="10"/>
  <c r="AA291" i="10"/>
  <c r="Y291" i="10"/>
  <c r="W291" i="10"/>
  <c r="U291" i="10"/>
  <c r="S291" i="10"/>
  <c r="Q291" i="10"/>
  <c r="O291" i="10"/>
  <c r="M291" i="10"/>
  <c r="K291" i="10"/>
  <c r="I291" i="10"/>
  <c r="G291" i="10"/>
  <c r="E291" i="10"/>
  <c r="AQ290" i="10"/>
  <c r="AO290" i="10"/>
  <c r="AM290" i="10"/>
  <c r="AK290" i="10"/>
  <c r="AI290" i="10"/>
  <c r="AG290" i="10"/>
  <c r="AE290" i="10"/>
  <c r="AC290" i="10"/>
  <c r="AA290" i="10"/>
  <c r="Y290" i="10"/>
  <c r="W290" i="10"/>
  <c r="U290" i="10"/>
  <c r="S290" i="10"/>
  <c r="Q290" i="10"/>
  <c r="O290" i="10"/>
  <c r="M290" i="10"/>
  <c r="K290" i="10"/>
  <c r="I290" i="10"/>
  <c r="G290" i="10"/>
  <c r="E290" i="10"/>
  <c r="AQ289" i="10"/>
  <c r="AO289" i="10"/>
  <c r="AM289" i="10"/>
  <c r="AK289" i="10"/>
  <c r="AI289" i="10"/>
  <c r="AG289" i="10"/>
  <c r="AE289" i="10"/>
  <c r="AC289" i="10"/>
  <c r="AA289" i="10"/>
  <c r="Y289" i="10"/>
  <c r="W289" i="10"/>
  <c r="U289" i="10"/>
  <c r="S289" i="10"/>
  <c r="Q289" i="10"/>
  <c r="O289" i="10"/>
  <c r="M289" i="10"/>
  <c r="K289" i="10"/>
  <c r="I289" i="10"/>
  <c r="G289" i="10"/>
  <c r="E289" i="10"/>
  <c r="AQ288" i="10"/>
  <c r="AO288" i="10"/>
  <c r="AM288" i="10"/>
  <c r="AK288" i="10"/>
  <c r="AI288" i="10"/>
  <c r="AG288" i="10"/>
  <c r="AE288" i="10"/>
  <c r="AC288" i="10"/>
  <c r="AA288" i="10"/>
  <c r="Y288" i="10"/>
  <c r="W288" i="10"/>
  <c r="U288" i="10"/>
  <c r="S288" i="10"/>
  <c r="Q288" i="10"/>
  <c r="O288" i="10"/>
  <c r="M288" i="10"/>
  <c r="K288" i="10"/>
  <c r="I288" i="10"/>
  <c r="G288" i="10"/>
  <c r="E288" i="10"/>
  <c r="AQ287" i="10"/>
  <c r="AO287" i="10"/>
  <c r="AM287" i="10"/>
  <c r="AK287" i="10"/>
  <c r="AI287" i="10"/>
  <c r="AG287" i="10"/>
  <c r="AE287" i="10"/>
  <c r="AC287" i="10"/>
  <c r="AA287" i="10"/>
  <c r="Y287" i="10"/>
  <c r="W287" i="10"/>
  <c r="U287" i="10"/>
  <c r="S287" i="10"/>
  <c r="Q287" i="10"/>
  <c r="O287" i="10"/>
  <c r="M287" i="10"/>
  <c r="K287" i="10"/>
  <c r="I287" i="10"/>
  <c r="G287" i="10"/>
  <c r="E287" i="10"/>
  <c r="AQ286" i="10"/>
  <c r="AO286" i="10"/>
  <c r="AM286" i="10"/>
  <c r="AK286" i="10"/>
  <c r="AI286" i="10"/>
  <c r="AG286" i="10"/>
  <c r="AE286" i="10"/>
  <c r="AC286" i="10"/>
  <c r="AA286" i="10"/>
  <c r="Y286" i="10"/>
  <c r="W286" i="10"/>
  <c r="U286" i="10"/>
  <c r="S286" i="10"/>
  <c r="Q286" i="10"/>
  <c r="O286" i="10"/>
  <c r="M286" i="10"/>
  <c r="K286" i="10"/>
  <c r="I286" i="10"/>
  <c r="G286" i="10"/>
  <c r="E286" i="10"/>
  <c r="AQ285" i="10"/>
  <c r="AO285" i="10"/>
  <c r="AM285" i="10"/>
  <c r="AK285" i="10"/>
  <c r="AI285" i="10"/>
  <c r="AG285" i="10"/>
  <c r="AE285" i="10"/>
  <c r="AC285" i="10"/>
  <c r="AA285" i="10"/>
  <c r="Y285" i="10"/>
  <c r="W285" i="10"/>
  <c r="U285" i="10"/>
  <c r="S285" i="10"/>
  <c r="Q285" i="10"/>
  <c r="O285" i="10"/>
  <c r="M285" i="10"/>
  <c r="K285" i="10"/>
  <c r="I285" i="10"/>
  <c r="G285" i="10"/>
  <c r="E285" i="10"/>
  <c r="AQ284" i="10"/>
  <c r="AO284" i="10"/>
  <c r="AM284" i="10"/>
  <c r="AK284" i="10"/>
  <c r="AI284" i="10"/>
  <c r="AG284" i="10"/>
  <c r="AE284" i="10"/>
  <c r="AC284" i="10"/>
  <c r="AA284" i="10"/>
  <c r="Y284" i="10"/>
  <c r="W284" i="10"/>
  <c r="U284" i="10"/>
  <c r="S284" i="10"/>
  <c r="Q284" i="10"/>
  <c r="O284" i="10"/>
  <c r="M284" i="10"/>
  <c r="K284" i="10"/>
  <c r="I284" i="10"/>
  <c r="G284" i="10"/>
  <c r="E284" i="10"/>
  <c r="AQ283" i="10"/>
  <c r="AO283" i="10"/>
  <c r="AM283" i="10"/>
  <c r="AK283" i="10"/>
  <c r="AI283" i="10"/>
  <c r="AG283" i="10"/>
  <c r="AE283" i="10"/>
  <c r="AC283" i="10"/>
  <c r="AA283" i="10"/>
  <c r="Y283" i="10"/>
  <c r="W283" i="10"/>
  <c r="U283" i="10"/>
  <c r="S283" i="10"/>
  <c r="Q283" i="10"/>
  <c r="O283" i="10"/>
  <c r="M283" i="10"/>
  <c r="K283" i="10"/>
  <c r="I283" i="10"/>
  <c r="G283" i="10"/>
  <c r="E283" i="10"/>
  <c r="AQ282" i="10"/>
  <c r="AO282" i="10"/>
  <c r="AM282" i="10"/>
  <c r="AK282" i="10"/>
  <c r="AI282" i="10"/>
  <c r="AG282" i="10"/>
  <c r="AE282" i="10"/>
  <c r="AC282" i="10"/>
  <c r="AA282" i="10"/>
  <c r="Y282" i="10"/>
  <c r="W282" i="10"/>
  <c r="U282" i="10"/>
  <c r="S282" i="10"/>
  <c r="Q282" i="10"/>
  <c r="O282" i="10"/>
  <c r="M282" i="10"/>
  <c r="K282" i="10"/>
  <c r="I282" i="10"/>
  <c r="G282" i="10"/>
  <c r="E282" i="10"/>
  <c r="AQ281" i="10"/>
  <c r="AO281" i="10"/>
  <c r="AM281" i="10"/>
  <c r="AK281" i="10"/>
  <c r="AI281" i="10"/>
  <c r="AG281" i="10"/>
  <c r="AE281" i="10"/>
  <c r="AC281" i="10"/>
  <c r="AA281" i="10"/>
  <c r="Y281" i="10"/>
  <c r="W281" i="10"/>
  <c r="U281" i="10"/>
  <c r="S281" i="10"/>
  <c r="Q281" i="10"/>
  <c r="O281" i="10"/>
  <c r="M281" i="10"/>
  <c r="K281" i="10"/>
  <c r="I281" i="10"/>
  <c r="G281" i="10"/>
  <c r="E281" i="10"/>
  <c r="AQ280" i="10"/>
  <c r="AO280" i="10"/>
  <c r="AM280" i="10"/>
  <c r="AK280" i="10"/>
  <c r="AI280" i="10"/>
  <c r="AG280" i="10"/>
  <c r="AE280" i="10"/>
  <c r="AC280" i="10"/>
  <c r="AA280" i="10"/>
  <c r="Y280" i="10"/>
  <c r="W280" i="10"/>
  <c r="U280" i="10"/>
  <c r="S280" i="10"/>
  <c r="Q280" i="10"/>
  <c r="O280" i="10"/>
  <c r="M280" i="10"/>
  <c r="K280" i="10"/>
  <c r="I280" i="10"/>
  <c r="G280" i="10"/>
  <c r="E280" i="10"/>
  <c r="AQ279" i="10"/>
  <c r="AO279" i="10"/>
  <c r="AM279" i="10"/>
  <c r="AK279" i="10"/>
  <c r="AI279" i="10"/>
  <c r="AG279" i="10"/>
  <c r="AE279" i="10"/>
  <c r="AC279" i="10"/>
  <c r="AA279" i="10"/>
  <c r="Y279" i="10"/>
  <c r="W279" i="10"/>
  <c r="U279" i="10"/>
  <c r="S279" i="10"/>
  <c r="Q279" i="10"/>
  <c r="O279" i="10"/>
  <c r="M279" i="10"/>
  <c r="K279" i="10"/>
  <c r="I279" i="10"/>
  <c r="G279" i="10"/>
  <c r="E279" i="10"/>
  <c r="AQ278" i="10"/>
  <c r="AO278" i="10"/>
  <c r="AM278" i="10"/>
  <c r="AK278" i="10"/>
  <c r="AI278" i="10"/>
  <c r="AG278" i="10"/>
  <c r="AE278" i="10"/>
  <c r="AC278" i="10"/>
  <c r="AA278" i="10"/>
  <c r="Y278" i="10"/>
  <c r="W278" i="10"/>
  <c r="U278" i="10"/>
  <c r="S278" i="10"/>
  <c r="Q278" i="10"/>
  <c r="O278" i="10"/>
  <c r="M278" i="10"/>
  <c r="K278" i="10"/>
  <c r="I278" i="10"/>
  <c r="G278" i="10"/>
  <c r="E278" i="10"/>
  <c r="AQ277" i="10"/>
  <c r="AO277" i="10"/>
  <c r="AM277" i="10"/>
  <c r="AK277" i="10"/>
  <c r="AI277" i="10"/>
  <c r="AG277" i="10"/>
  <c r="AE277" i="10"/>
  <c r="AC277" i="10"/>
  <c r="AA277" i="10"/>
  <c r="Y277" i="10"/>
  <c r="W277" i="10"/>
  <c r="U277" i="10"/>
  <c r="S277" i="10"/>
  <c r="Q277" i="10"/>
  <c r="O277" i="10"/>
  <c r="M277" i="10"/>
  <c r="K277" i="10"/>
  <c r="I277" i="10"/>
  <c r="G277" i="10"/>
  <c r="E277" i="10"/>
  <c r="AQ276" i="10"/>
  <c r="AO276" i="10"/>
  <c r="AM276" i="10"/>
  <c r="AK276" i="10"/>
  <c r="AI276" i="10"/>
  <c r="AG276" i="10"/>
  <c r="AE276" i="10"/>
  <c r="AC276" i="10"/>
  <c r="AA276" i="10"/>
  <c r="Y276" i="10"/>
  <c r="W276" i="10"/>
  <c r="U276" i="10"/>
  <c r="S276" i="10"/>
  <c r="Q276" i="10"/>
  <c r="O276" i="10"/>
  <c r="M276" i="10"/>
  <c r="K276" i="10"/>
  <c r="I276" i="10"/>
  <c r="G276" i="10"/>
  <c r="E276" i="10"/>
  <c r="AQ275" i="10"/>
  <c r="AO275" i="10"/>
  <c r="AM275" i="10"/>
  <c r="AK275" i="10"/>
  <c r="AI275" i="10"/>
  <c r="AG275" i="10"/>
  <c r="AE275" i="10"/>
  <c r="AC275" i="10"/>
  <c r="AA275" i="10"/>
  <c r="Y275" i="10"/>
  <c r="W275" i="10"/>
  <c r="U275" i="10"/>
  <c r="S275" i="10"/>
  <c r="Q275" i="10"/>
  <c r="O275" i="10"/>
  <c r="M275" i="10"/>
  <c r="K275" i="10"/>
  <c r="I275" i="10"/>
  <c r="G275" i="10"/>
  <c r="E275" i="10"/>
  <c r="AQ274" i="10"/>
  <c r="AO274" i="10"/>
  <c r="AM274" i="10"/>
  <c r="AK274" i="10"/>
  <c r="AI274" i="10"/>
  <c r="AG274" i="10"/>
  <c r="AE274" i="10"/>
  <c r="AC274" i="10"/>
  <c r="AA274" i="10"/>
  <c r="Y274" i="10"/>
  <c r="W274" i="10"/>
  <c r="U274" i="10"/>
  <c r="S274" i="10"/>
  <c r="Q274" i="10"/>
  <c r="O274" i="10"/>
  <c r="M274" i="10"/>
  <c r="K274" i="10"/>
  <c r="I274" i="10"/>
  <c r="G274" i="10"/>
  <c r="E274" i="10"/>
  <c r="AQ273" i="10"/>
  <c r="AO273" i="10"/>
  <c r="AM273" i="10"/>
  <c r="AK273" i="10"/>
  <c r="AI273" i="10"/>
  <c r="AG273" i="10"/>
  <c r="AE273" i="10"/>
  <c r="AC273" i="10"/>
  <c r="AA273" i="10"/>
  <c r="Y273" i="10"/>
  <c r="W273" i="10"/>
  <c r="U273" i="10"/>
  <c r="S273" i="10"/>
  <c r="Q273" i="10"/>
  <c r="O273" i="10"/>
  <c r="M273" i="10"/>
  <c r="K273" i="10"/>
  <c r="I273" i="10"/>
  <c r="G273" i="10"/>
  <c r="E273" i="10"/>
  <c r="AQ272" i="10"/>
  <c r="AO272" i="10"/>
  <c r="AM272" i="10"/>
  <c r="AK272" i="10"/>
  <c r="AI272" i="10"/>
  <c r="AG272" i="10"/>
  <c r="AE272" i="10"/>
  <c r="AC272" i="10"/>
  <c r="AA272" i="10"/>
  <c r="Y272" i="10"/>
  <c r="W272" i="10"/>
  <c r="U272" i="10"/>
  <c r="S272" i="10"/>
  <c r="Q272" i="10"/>
  <c r="O272" i="10"/>
  <c r="M272" i="10"/>
  <c r="K272" i="10"/>
  <c r="I272" i="10"/>
  <c r="G272" i="10"/>
  <c r="E272" i="10"/>
  <c r="AQ271" i="10"/>
  <c r="AO271" i="10"/>
  <c r="AM271" i="10"/>
  <c r="AK271" i="10"/>
  <c r="AI271" i="10"/>
  <c r="AG271" i="10"/>
  <c r="AE271" i="10"/>
  <c r="AC271" i="10"/>
  <c r="AA271" i="10"/>
  <c r="Y271" i="10"/>
  <c r="W271" i="10"/>
  <c r="U271" i="10"/>
  <c r="S271" i="10"/>
  <c r="Q271" i="10"/>
  <c r="O271" i="10"/>
  <c r="M271" i="10"/>
  <c r="K271" i="10"/>
  <c r="I271" i="10"/>
  <c r="G271" i="10"/>
  <c r="E271" i="10"/>
  <c r="AQ270" i="10"/>
  <c r="AO270" i="10"/>
  <c r="AM270" i="10"/>
  <c r="AK270" i="10"/>
  <c r="AI270" i="10"/>
  <c r="AG270" i="10"/>
  <c r="AE270" i="10"/>
  <c r="AC270" i="10"/>
  <c r="AA270" i="10"/>
  <c r="Y270" i="10"/>
  <c r="W270" i="10"/>
  <c r="U270" i="10"/>
  <c r="S270" i="10"/>
  <c r="Q270" i="10"/>
  <c r="O270" i="10"/>
  <c r="M270" i="10"/>
  <c r="K270" i="10"/>
  <c r="I270" i="10"/>
  <c r="G270" i="10"/>
  <c r="E270" i="10"/>
  <c r="AQ269" i="10"/>
  <c r="AO269" i="10"/>
  <c r="AM269" i="10"/>
  <c r="AK269" i="10"/>
  <c r="AI269" i="10"/>
  <c r="AG269" i="10"/>
  <c r="AE269" i="10"/>
  <c r="AC269" i="10"/>
  <c r="AA269" i="10"/>
  <c r="Y269" i="10"/>
  <c r="W269" i="10"/>
  <c r="U269" i="10"/>
  <c r="S269" i="10"/>
  <c r="Q269" i="10"/>
  <c r="O269" i="10"/>
  <c r="M269" i="10"/>
  <c r="K269" i="10"/>
  <c r="I269" i="10"/>
  <c r="G269" i="10"/>
  <c r="E269" i="10"/>
  <c r="AQ268" i="10"/>
  <c r="AO268" i="10"/>
  <c r="AM268" i="10"/>
  <c r="AK268" i="10"/>
  <c r="AI268" i="10"/>
  <c r="AG268" i="10"/>
  <c r="AE268" i="10"/>
  <c r="AC268" i="10"/>
  <c r="AA268" i="10"/>
  <c r="Y268" i="10"/>
  <c r="W268" i="10"/>
  <c r="U268" i="10"/>
  <c r="S268" i="10"/>
  <c r="Q268" i="10"/>
  <c r="O268" i="10"/>
  <c r="M268" i="10"/>
  <c r="K268" i="10"/>
  <c r="I268" i="10"/>
  <c r="G268" i="10"/>
  <c r="E268" i="10"/>
  <c r="AQ267" i="10"/>
  <c r="AO267" i="10"/>
  <c r="AM267" i="10"/>
  <c r="AK267" i="10"/>
  <c r="AI267" i="10"/>
  <c r="AG267" i="10"/>
  <c r="AE267" i="10"/>
  <c r="AC267" i="10"/>
  <c r="AA267" i="10"/>
  <c r="Y267" i="10"/>
  <c r="W267" i="10"/>
  <c r="U267" i="10"/>
  <c r="S267" i="10"/>
  <c r="Q267" i="10"/>
  <c r="O267" i="10"/>
  <c r="M267" i="10"/>
  <c r="K267" i="10"/>
  <c r="I267" i="10"/>
  <c r="G267" i="10"/>
  <c r="E267" i="10"/>
  <c r="AQ266" i="10"/>
  <c r="AO266" i="10"/>
  <c r="AM266" i="10"/>
  <c r="AK266" i="10"/>
  <c r="AI266" i="10"/>
  <c r="AG266" i="10"/>
  <c r="AE266" i="10"/>
  <c r="AC266" i="10"/>
  <c r="AA266" i="10"/>
  <c r="Y266" i="10"/>
  <c r="W266" i="10"/>
  <c r="U266" i="10"/>
  <c r="S266" i="10"/>
  <c r="Q266" i="10"/>
  <c r="O266" i="10"/>
  <c r="M266" i="10"/>
  <c r="K266" i="10"/>
  <c r="I266" i="10"/>
  <c r="G266" i="10"/>
  <c r="E266" i="10"/>
  <c r="AQ265" i="10"/>
  <c r="AO265" i="10"/>
  <c r="AM265" i="10"/>
  <c r="AK265" i="10"/>
  <c r="AI265" i="10"/>
  <c r="AG265" i="10"/>
  <c r="AE265" i="10"/>
  <c r="AC265" i="10"/>
  <c r="AA265" i="10"/>
  <c r="Y265" i="10"/>
  <c r="W265" i="10"/>
  <c r="U265" i="10"/>
  <c r="S265" i="10"/>
  <c r="Q265" i="10"/>
  <c r="O265" i="10"/>
  <c r="M265" i="10"/>
  <c r="K265" i="10"/>
  <c r="I265" i="10"/>
  <c r="G265" i="10"/>
  <c r="E265" i="10"/>
  <c r="AQ264" i="10"/>
  <c r="AO264" i="10"/>
  <c r="AM264" i="10"/>
  <c r="AK264" i="10"/>
  <c r="AI264" i="10"/>
  <c r="AG264" i="10"/>
  <c r="AE264" i="10"/>
  <c r="AC264" i="10"/>
  <c r="AA264" i="10"/>
  <c r="Y264" i="10"/>
  <c r="W264" i="10"/>
  <c r="U264" i="10"/>
  <c r="S264" i="10"/>
  <c r="Q264" i="10"/>
  <c r="O264" i="10"/>
  <c r="M264" i="10"/>
  <c r="K264" i="10"/>
  <c r="I264" i="10"/>
  <c r="G264" i="10"/>
  <c r="E264" i="10"/>
  <c r="AQ263" i="10"/>
  <c r="AO263" i="10"/>
  <c r="AM263" i="10"/>
  <c r="AK263" i="10"/>
  <c r="AI263" i="10"/>
  <c r="AG263" i="10"/>
  <c r="AE263" i="10"/>
  <c r="AC263" i="10"/>
  <c r="AA263" i="10"/>
  <c r="Y263" i="10"/>
  <c r="W263" i="10"/>
  <c r="U263" i="10"/>
  <c r="S263" i="10"/>
  <c r="Q263" i="10"/>
  <c r="O263" i="10"/>
  <c r="M263" i="10"/>
  <c r="K263" i="10"/>
  <c r="I263" i="10"/>
  <c r="G263" i="10"/>
  <c r="E263" i="10"/>
  <c r="AQ262" i="10"/>
  <c r="AO262" i="10"/>
  <c r="AM262" i="10"/>
  <c r="AK262" i="10"/>
  <c r="AI262" i="10"/>
  <c r="AG262" i="10"/>
  <c r="AE262" i="10"/>
  <c r="AC262" i="10"/>
  <c r="AA262" i="10"/>
  <c r="Y262" i="10"/>
  <c r="W262" i="10"/>
  <c r="U262" i="10"/>
  <c r="S262" i="10"/>
  <c r="Q262" i="10"/>
  <c r="O262" i="10"/>
  <c r="M262" i="10"/>
  <c r="K262" i="10"/>
  <c r="I262" i="10"/>
  <c r="G262" i="10"/>
  <c r="E262" i="10"/>
  <c r="AQ261" i="10"/>
  <c r="AO261" i="10"/>
  <c r="AM261" i="10"/>
  <c r="AK261" i="10"/>
  <c r="AI261" i="10"/>
  <c r="AG261" i="10"/>
  <c r="AE261" i="10"/>
  <c r="AC261" i="10"/>
  <c r="AA261" i="10"/>
  <c r="Y261" i="10"/>
  <c r="W261" i="10"/>
  <c r="U261" i="10"/>
  <c r="S261" i="10"/>
  <c r="Q261" i="10"/>
  <c r="O261" i="10"/>
  <c r="M261" i="10"/>
  <c r="K261" i="10"/>
  <c r="I261" i="10"/>
  <c r="G261" i="10"/>
  <c r="E261" i="10"/>
  <c r="AQ260" i="10"/>
  <c r="AO260" i="10"/>
  <c r="AM260" i="10"/>
  <c r="AK260" i="10"/>
  <c r="AI260" i="10"/>
  <c r="AG260" i="10"/>
  <c r="AE260" i="10"/>
  <c r="AC260" i="10"/>
  <c r="AA260" i="10"/>
  <c r="Y260" i="10"/>
  <c r="W260" i="10"/>
  <c r="U260" i="10"/>
  <c r="S260" i="10"/>
  <c r="Q260" i="10"/>
  <c r="O260" i="10"/>
  <c r="M260" i="10"/>
  <c r="K260" i="10"/>
  <c r="I260" i="10"/>
  <c r="G260" i="10"/>
  <c r="E260" i="10"/>
  <c r="AQ259" i="10"/>
  <c r="AO259" i="10"/>
  <c r="AM259" i="10"/>
  <c r="AK259" i="10"/>
  <c r="AI259" i="10"/>
  <c r="AG259" i="10"/>
  <c r="AE259" i="10"/>
  <c r="AC259" i="10"/>
  <c r="AA259" i="10"/>
  <c r="Y259" i="10"/>
  <c r="W259" i="10"/>
  <c r="U259" i="10"/>
  <c r="S259" i="10"/>
  <c r="Q259" i="10"/>
  <c r="O259" i="10"/>
  <c r="M259" i="10"/>
  <c r="K259" i="10"/>
  <c r="I259" i="10"/>
  <c r="G259" i="10"/>
  <c r="E259" i="10"/>
  <c r="AQ258" i="10"/>
  <c r="AO258" i="10"/>
  <c r="AM258" i="10"/>
  <c r="AK258" i="10"/>
  <c r="AI258" i="10"/>
  <c r="AG258" i="10"/>
  <c r="AE258" i="10"/>
  <c r="AC258" i="10"/>
  <c r="AA258" i="10"/>
  <c r="Y258" i="10"/>
  <c r="W258" i="10"/>
  <c r="U258" i="10"/>
  <c r="S258" i="10"/>
  <c r="Q258" i="10"/>
  <c r="O258" i="10"/>
  <c r="M258" i="10"/>
  <c r="K258" i="10"/>
  <c r="I258" i="10"/>
  <c r="G258" i="10"/>
  <c r="E258" i="10"/>
  <c r="AQ257" i="10"/>
  <c r="AO257" i="10"/>
  <c r="AM257" i="10"/>
  <c r="AK257" i="10"/>
  <c r="AI257" i="10"/>
  <c r="AG257" i="10"/>
  <c r="AE257" i="10"/>
  <c r="AC257" i="10"/>
  <c r="AA257" i="10"/>
  <c r="Y257" i="10"/>
  <c r="W257" i="10"/>
  <c r="U257" i="10"/>
  <c r="S257" i="10"/>
  <c r="Q257" i="10"/>
  <c r="O257" i="10"/>
  <c r="M257" i="10"/>
  <c r="K257" i="10"/>
  <c r="I257" i="10"/>
  <c r="G257" i="10"/>
  <c r="E257" i="10"/>
  <c r="AQ256" i="10"/>
  <c r="AO256" i="10"/>
  <c r="AM256" i="10"/>
  <c r="AK256" i="10"/>
  <c r="AI256" i="10"/>
  <c r="AG256" i="10"/>
  <c r="AE256" i="10"/>
  <c r="AC256" i="10"/>
  <c r="AA256" i="10"/>
  <c r="Y256" i="10"/>
  <c r="W256" i="10"/>
  <c r="U256" i="10"/>
  <c r="S256" i="10"/>
  <c r="Q256" i="10"/>
  <c r="O256" i="10"/>
  <c r="M256" i="10"/>
  <c r="K256" i="10"/>
  <c r="I256" i="10"/>
  <c r="G256" i="10"/>
  <c r="E256" i="10"/>
  <c r="AQ255" i="10"/>
  <c r="AO255" i="10"/>
  <c r="AM255" i="10"/>
  <c r="AK255" i="10"/>
  <c r="AI255" i="10"/>
  <c r="AG255" i="10"/>
  <c r="AE255" i="10"/>
  <c r="AC255" i="10"/>
  <c r="AA255" i="10"/>
  <c r="Y255" i="10"/>
  <c r="W255" i="10"/>
  <c r="U255" i="10"/>
  <c r="S255" i="10"/>
  <c r="Q255" i="10"/>
  <c r="O255" i="10"/>
  <c r="M255" i="10"/>
  <c r="K255" i="10"/>
  <c r="I255" i="10"/>
  <c r="G255" i="10"/>
  <c r="E255" i="10"/>
  <c r="AQ254" i="10"/>
  <c r="AO254" i="10"/>
  <c r="AM254" i="10"/>
  <c r="AK254" i="10"/>
  <c r="AI254" i="10"/>
  <c r="AG254" i="10"/>
  <c r="AE254" i="10"/>
  <c r="AC254" i="10"/>
  <c r="AA254" i="10"/>
  <c r="Y254" i="10"/>
  <c r="W254" i="10"/>
  <c r="U254" i="10"/>
  <c r="S254" i="10"/>
  <c r="Q254" i="10"/>
  <c r="O254" i="10"/>
  <c r="M254" i="10"/>
  <c r="K254" i="10"/>
  <c r="I254" i="10"/>
  <c r="G254" i="10"/>
  <c r="E254" i="10"/>
  <c r="AQ253" i="10"/>
  <c r="AO253" i="10"/>
  <c r="AM253" i="10"/>
  <c r="AK253" i="10"/>
  <c r="AI253" i="10"/>
  <c r="AG253" i="10"/>
  <c r="AE253" i="10"/>
  <c r="AC253" i="10"/>
  <c r="AA253" i="10"/>
  <c r="Y253" i="10"/>
  <c r="W253" i="10"/>
  <c r="U253" i="10"/>
  <c r="S253" i="10"/>
  <c r="Q253" i="10"/>
  <c r="O253" i="10"/>
  <c r="M253" i="10"/>
  <c r="K253" i="10"/>
  <c r="I253" i="10"/>
  <c r="G253" i="10"/>
  <c r="E253" i="10"/>
  <c r="AQ252" i="10"/>
  <c r="AO252" i="10"/>
  <c r="AM252" i="10"/>
  <c r="AK252" i="10"/>
  <c r="AI252" i="10"/>
  <c r="AG252" i="10"/>
  <c r="AE252" i="10"/>
  <c r="AC252" i="10"/>
  <c r="AA252" i="10"/>
  <c r="Y252" i="10"/>
  <c r="W252" i="10"/>
  <c r="U252" i="10"/>
  <c r="S252" i="10"/>
  <c r="Q252" i="10"/>
  <c r="O252" i="10"/>
  <c r="M252" i="10"/>
  <c r="K252" i="10"/>
  <c r="I252" i="10"/>
  <c r="G252" i="10"/>
  <c r="E252" i="10"/>
  <c r="AQ251" i="10"/>
  <c r="AO251" i="10"/>
  <c r="AM251" i="10"/>
  <c r="AK251" i="10"/>
  <c r="AI251" i="10"/>
  <c r="AG251" i="10"/>
  <c r="AE251" i="10"/>
  <c r="AC251" i="10"/>
  <c r="AA251" i="10"/>
  <c r="Y251" i="10"/>
  <c r="W251" i="10"/>
  <c r="U251" i="10"/>
  <c r="S251" i="10"/>
  <c r="Q251" i="10"/>
  <c r="O251" i="10"/>
  <c r="M251" i="10"/>
  <c r="K251" i="10"/>
  <c r="I251" i="10"/>
  <c r="G251" i="10"/>
  <c r="E251" i="10"/>
  <c r="AQ250" i="10"/>
  <c r="AO250" i="10"/>
  <c r="AM250" i="10"/>
  <c r="AK250" i="10"/>
  <c r="AI250" i="10"/>
  <c r="AG250" i="10"/>
  <c r="AE250" i="10"/>
  <c r="AC250" i="10"/>
  <c r="AA250" i="10"/>
  <c r="Y250" i="10"/>
  <c r="W250" i="10"/>
  <c r="U250" i="10"/>
  <c r="S250" i="10"/>
  <c r="Q250" i="10"/>
  <c r="O250" i="10"/>
  <c r="M250" i="10"/>
  <c r="K250" i="10"/>
  <c r="I250" i="10"/>
  <c r="G250" i="10"/>
  <c r="E250" i="10"/>
  <c r="AQ249" i="10"/>
  <c r="AO249" i="10"/>
  <c r="AM249" i="10"/>
  <c r="AK249" i="10"/>
  <c r="AI249" i="10"/>
  <c r="AG249" i="10"/>
  <c r="AE249" i="10"/>
  <c r="AC249" i="10"/>
  <c r="AA249" i="10"/>
  <c r="Y249" i="10"/>
  <c r="W249" i="10"/>
  <c r="U249" i="10"/>
  <c r="S249" i="10"/>
  <c r="Q249" i="10"/>
  <c r="O249" i="10"/>
  <c r="M249" i="10"/>
  <c r="K249" i="10"/>
  <c r="I249" i="10"/>
  <c r="G249" i="10"/>
  <c r="E249" i="10"/>
  <c r="AQ248" i="10"/>
  <c r="AO248" i="10"/>
  <c r="AM248" i="10"/>
  <c r="AK248" i="10"/>
  <c r="AI248" i="10"/>
  <c r="AG248" i="10"/>
  <c r="AE248" i="10"/>
  <c r="AC248" i="10"/>
  <c r="AA248" i="10"/>
  <c r="Y248" i="10"/>
  <c r="W248" i="10"/>
  <c r="U248" i="10"/>
  <c r="S248" i="10"/>
  <c r="Q248" i="10"/>
  <c r="O248" i="10"/>
  <c r="M248" i="10"/>
  <c r="K248" i="10"/>
  <c r="I248" i="10"/>
  <c r="G248" i="10"/>
  <c r="E248" i="10"/>
  <c r="AQ247" i="10"/>
  <c r="AO247" i="10"/>
  <c r="AM247" i="10"/>
  <c r="AK247" i="10"/>
  <c r="AI247" i="10"/>
  <c r="AG247" i="10"/>
  <c r="AE247" i="10"/>
  <c r="AC247" i="10"/>
  <c r="AA247" i="10"/>
  <c r="Y247" i="10"/>
  <c r="W247" i="10"/>
  <c r="U247" i="10"/>
  <c r="S247" i="10"/>
  <c r="Q247" i="10"/>
  <c r="O247" i="10"/>
  <c r="M247" i="10"/>
  <c r="K247" i="10"/>
  <c r="I247" i="10"/>
  <c r="G247" i="10"/>
  <c r="E247" i="10"/>
  <c r="AQ246" i="10"/>
  <c r="AO246" i="10"/>
  <c r="AM246" i="10"/>
  <c r="AK246" i="10"/>
  <c r="AI246" i="10"/>
  <c r="AG246" i="10"/>
  <c r="AE246" i="10"/>
  <c r="AC246" i="10"/>
  <c r="AA246" i="10"/>
  <c r="Y246" i="10"/>
  <c r="W246" i="10"/>
  <c r="U246" i="10"/>
  <c r="S246" i="10"/>
  <c r="Q246" i="10"/>
  <c r="O246" i="10"/>
  <c r="M246" i="10"/>
  <c r="K246" i="10"/>
  <c r="I246" i="10"/>
  <c r="G246" i="10"/>
  <c r="E246" i="10"/>
  <c r="AQ245" i="10"/>
  <c r="AO245" i="10"/>
  <c r="AM245" i="10"/>
  <c r="AK245" i="10"/>
  <c r="AI245" i="10"/>
  <c r="AG245" i="10"/>
  <c r="AE245" i="10"/>
  <c r="AC245" i="10"/>
  <c r="AA245" i="10"/>
  <c r="Y245" i="10"/>
  <c r="W245" i="10"/>
  <c r="U245" i="10"/>
  <c r="S245" i="10"/>
  <c r="Q245" i="10"/>
  <c r="O245" i="10"/>
  <c r="M245" i="10"/>
  <c r="K245" i="10"/>
  <c r="I245" i="10"/>
  <c r="G245" i="10"/>
  <c r="E245" i="10"/>
  <c r="AQ244" i="10"/>
  <c r="AO244" i="10"/>
  <c r="AM244" i="10"/>
  <c r="AK244" i="10"/>
  <c r="AI244" i="10"/>
  <c r="AG244" i="10"/>
  <c r="AE244" i="10"/>
  <c r="AC244" i="10"/>
  <c r="AA244" i="10"/>
  <c r="Y244" i="10"/>
  <c r="W244" i="10"/>
  <c r="U244" i="10"/>
  <c r="S244" i="10"/>
  <c r="Q244" i="10"/>
  <c r="O244" i="10"/>
  <c r="M244" i="10"/>
  <c r="K244" i="10"/>
  <c r="I244" i="10"/>
  <c r="G244" i="10"/>
  <c r="E244" i="10"/>
  <c r="AQ243" i="10"/>
  <c r="AO243" i="10"/>
  <c r="AM243" i="10"/>
  <c r="AK243" i="10"/>
  <c r="AI243" i="10"/>
  <c r="AG243" i="10"/>
  <c r="AE243" i="10"/>
  <c r="AC243" i="10"/>
  <c r="AA243" i="10"/>
  <c r="Y243" i="10"/>
  <c r="W243" i="10"/>
  <c r="U243" i="10"/>
  <c r="S243" i="10"/>
  <c r="Q243" i="10"/>
  <c r="O243" i="10"/>
  <c r="M243" i="10"/>
  <c r="K243" i="10"/>
  <c r="I243" i="10"/>
  <c r="G243" i="10"/>
  <c r="E243" i="10"/>
  <c r="AQ242" i="10"/>
  <c r="AO242" i="10"/>
  <c r="AM242" i="10"/>
  <c r="AK242" i="10"/>
  <c r="AI242" i="10"/>
  <c r="AG242" i="10"/>
  <c r="AE242" i="10"/>
  <c r="AC242" i="10"/>
  <c r="AA242" i="10"/>
  <c r="Y242" i="10"/>
  <c r="W242" i="10"/>
  <c r="U242" i="10"/>
  <c r="S242" i="10"/>
  <c r="Q242" i="10"/>
  <c r="O242" i="10"/>
  <c r="M242" i="10"/>
  <c r="K242" i="10"/>
  <c r="I242" i="10"/>
  <c r="G242" i="10"/>
  <c r="E242" i="10"/>
  <c r="AQ241" i="10"/>
  <c r="AO241" i="10"/>
  <c r="AM241" i="10"/>
  <c r="AK241" i="10"/>
  <c r="AI241" i="10"/>
  <c r="AG241" i="10"/>
  <c r="AE241" i="10"/>
  <c r="AC241" i="10"/>
  <c r="AA241" i="10"/>
  <c r="Y241" i="10"/>
  <c r="W241" i="10"/>
  <c r="U241" i="10"/>
  <c r="S241" i="10"/>
  <c r="Q241" i="10"/>
  <c r="O241" i="10"/>
  <c r="M241" i="10"/>
  <c r="K241" i="10"/>
  <c r="I241" i="10"/>
  <c r="G241" i="10"/>
  <c r="E241" i="10"/>
  <c r="AQ240" i="10"/>
  <c r="AO240" i="10"/>
  <c r="AM240" i="10"/>
  <c r="AK240" i="10"/>
  <c r="AI240" i="10"/>
  <c r="AG240" i="10"/>
  <c r="AE240" i="10"/>
  <c r="AC240" i="10"/>
  <c r="AA240" i="10"/>
  <c r="Y240" i="10"/>
  <c r="W240" i="10"/>
  <c r="U240" i="10"/>
  <c r="S240" i="10"/>
  <c r="Q240" i="10"/>
  <c r="O240" i="10"/>
  <c r="M240" i="10"/>
  <c r="K240" i="10"/>
  <c r="I240" i="10"/>
  <c r="G240" i="10"/>
  <c r="E240" i="10"/>
  <c r="AQ239" i="10"/>
  <c r="AO239" i="10"/>
  <c r="AM239" i="10"/>
  <c r="AK239" i="10"/>
  <c r="AI239" i="10"/>
  <c r="AG239" i="10"/>
  <c r="AE239" i="10"/>
  <c r="AC239" i="10"/>
  <c r="AA239" i="10"/>
  <c r="Y239" i="10"/>
  <c r="W239" i="10"/>
  <c r="U239" i="10"/>
  <c r="S239" i="10"/>
  <c r="Q239" i="10"/>
  <c r="O239" i="10"/>
  <c r="M239" i="10"/>
  <c r="K239" i="10"/>
  <c r="I239" i="10"/>
  <c r="G239" i="10"/>
  <c r="E239" i="10"/>
  <c r="AQ238" i="10"/>
  <c r="AO238" i="10"/>
  <c r="AM238" i="10"/>
  <c r="AK238" i="10"/>
  <c r="AI238" i="10"/>
  <c r="AG238" i="10"/>
  <c r="AE238" i="10"/>
  <c r="AC238" i="10"/>
  <c r="AA238" i="10"/>
  <c r="Y238" i="10"/>
  <c r="W238" i="10"/>
  <c r="U238" i="10"/>
  <c r="S238" i="10"/>
  <c r="Q238" i="10"/>
  <c r="O238" i="10"/>
  <c r="M238" i="10"/>
  <c r="K238" i="10"/>
  <c r="I238" i="10"/>
  <c r="G238" i="10"/>
  <c r="E238" i="10"/>
  <c r="AQ237" i="10"/>
  <c r="AO237" i="10"/>
  <c r="AM237" i="10"/>
  <c r="AK237" i="10"/>
  <c r="AI237" i="10"/>
  <c r="AG237" i="10"/>
  <c r="AE237" i="10"/>
  <c r="AC237" i="10"/>
  <c r="AA237" i="10"/>
  <c r="Y237" i="10"/>
  <c r="W237" i="10"/>
  <c r="U237" i="10"/>
  <c r="S237" i="10"/>
  <c r="Q237" i="10"/>
  <c r="O237" i="10"/>
  <c r="M237" i="10"/>
  <c r="K237" i="10"/>
  <c r="I237" i="10"/>
  <c r="G237" i="10"/>
  <c r="E237" i="10"/>
  <c r="AQ236" i="10"/>
  <c r="AO236" i="10"/>
  <c r="AM236" i="10"/>
  <c r="AK236" i="10"/>
  <c r="AI236" i="10"/>
  <c r="AG236" i="10"/>
  <c r="AE236" i="10"/>
  <c r="AC236" i="10"/>
  <c r="AA236" i="10"/>
  <c r="Y236" i="10"/>
  <c r="W236" i="10"/>
  <c r="U236" i="10"/>
  <c r="S236" i="10"/>
  <c r="Q236" i="10"/>
  <c r="O236" i="10"/>
  <c r="M236" i="10"/>
  <c r="K236" i="10"/>
  <c r="I236" i="10"/>
  <c r="G236" i="10"/>
  <c r="E236" i="10"/>
  <c r="AQ235" i="10"/>
  <c r="AO235" i="10"/>
  <c r="AM235" i="10"/>
  <c r="AK235" i="10"/>
  <c r="AI235" i="10"/>
  <c r="AG235" i="10"/>
  <c r="AE235" i="10"/>
  <c r="AC235" i="10"/>
  <c r="AA235" i="10"/>
  <c r="Y235" i="10"/>
  <c r="W235" i="10"/>
  <c r="U235" i="10"/>
  <c r="S235" i="10"/>
  <c r="Q235" i="10"/>
  <c r="O235" i="10"/>
  <c r="M235" i="10"/>
  <c r="K235" i="10"/>
  <c r="I235" i="10"/>
  <c r="G235" i="10"/>
  <c r="E235" i="10"/>
  <c r="AQ234" i="10"/>
  <c r="AO234" i="10"/>
  <c r="AM234" i="10"/>
  <c r="AK234" i="10"/>
  <c r="AI234" i="10"/>
  <c r="AG234" i="10"/>
  <c r="AE234" i="10"/>
  <c r="AC234" i="10"/>
  <c r="AA234" i="10"/>
  <c r="Y234" i="10"/>
  <c r="W234" i="10"/>
  <c r="U234" i="10"/>
  <c r="S234" i="10"/>
  <c r="Q234" i="10"/>
  <c r="O234" i="10"/>
  <c r="M234" i="10"/>
  <c r="K234" i="10"/>
  <c r="I234" i="10"/>
  <c r="G234" i="10"/>
  <c r="E234" i="10"/>
  <c r="AQ233" i="10"/>
  <c r="AO233" i="10"/>
  <c r="AM233" i="10"/>
  <c r="AK233" i="10"/>
  <c r="AI233" i="10"/>
  <c r="AG233" i="10"/>
  <c r="AE233" i="10"/>
  <c r="AC233" i="10"/>
  <c r="AA233" i="10"/>
  <c r="Y233" i="10"/>
  <c r="W233" i="10"/>
  <c r="U233" i="10"/>
  <c r="S233" i="10"/>
  <c r="Q233" i="10"/>
  <c r="O233" i="10"/>
  <c r="M233" i="10"/>
  <c r="K233" i="10"/>
  <c r="I233" i="10"/>
  <c r="G233" i="10"/>
  <c r="E233" i="10"/>
  <c r="AQ232" i="10"/>
  <c r="AO232" i="10"/>
  <c r="AM232" i="10"/>
  <c r="AK232" i="10"/>
  <c r="AI232" i="10"/>
  <c r="AG232" i="10"/>
  <c r="AE232" i="10"/>
  <c r="AC232" i="10"/>
  <c r="AA232" i="10"/>
  <c r="Y232" i="10"/>
  <c r="W232" i="10"/>
  <c r="U232" i="10"/>
  <c r="S232" i="10"/>
  <c r="Q232" i="10"/>
  <c r="O232" i="10"/>
  <c r="M232" i="10"/>
  <c r="K232" i="10"/>
  <c r="I232" i="10"/>
  <c r="G232" i="10"/>
  <c r="E232" i="10"/>
  <c r="AQ231" i="10"/>
  <c r="AO231" i="10"/>
  <c r="AM231" i="10"/>
  <c r="AK231" i="10"/>
  <c r="AI231" i="10"/>
  <c r="AG231" i="10"/>
  <c r="AE231" i="10"/>
  <c r="AC231" i="10"/>
  <c r="AA231" i="10"/>
  <c r="Y231" i="10"/>
  <c r="W231" i="10"/>
  <c r="U231" i="10"/>
  <c r="S231" i="10"/>
  <c r="Q231" i="10"/>
  <c r="O231" i="10"/>
  <c r="M231" i="10"/>
  <c r="K231" i="10"/>
  <c r="I231" i="10"/>
  <c r="G231" i="10"/>
  <c r="E231" i="10"/>
  <c r="AQ230" i="10"/>
  <c r="AO230" i="10"/>
  <c r="AM230" i="10"/>
  <c r="AK230" i="10"/>
  <c r="AI230" i="10"/>
  <c r="AG230" i="10"/>
  <c r="AE230" i="10"/>
  <c r="AC230" i="10"/>
  <c r="AA230" i="10"/>
  <c r="Y230" i="10"/>
  <c r="W230" i="10"/>
  <c r="U230" i="10"/>
  <c r="S230" i="10"/>
  <c r="Q230" i="10"/>
  <c r="O230" i="10"/>
  <c r="M230" i="10"/>
  <c r="K230" i="10"/>
  <c r="I230" i="10"/>
  <c r="G230" i="10"/>
  <c r="E230" i="10"/>
  <c r="AQ229" i="10"/>
  <c r="AO229" i="10"/>
  <c r="AM229" i="10"/>
  <c r="AK229" i="10"/>
  <c r="AI229" i="10"/>
  <c r="AG229" i="10"/>
  <c r="AE229" i="10"/>
  <c r="AC229" i="10"/>
  <c r="AA229" i="10"/>
  <c r="Y229" i="10"/>
  <c r="W229" i="10"/>
  <c r="U229" i="10"/>
  <c r="S229" i="10"/>
  <c r="Q229" i="10"/>
  <c r="O229" i="10"/>
  <c r="M229" i="10"/>
  <c r="K229" i="10"/>
  <c r="I229" i="10"/>
  <c r="G229" i="10"/>
  <c r="E229" i="10"/>
  <c r="AQ228" i="10"/>
  <c r="AO228" i="10"/>
  <c r="AM228" i="10"/>
  <c r="AK228" i="10"/>
  <c r="AI228" i="10"/>
  <c r="AG228" i="10"/>
  <c r="AE228" i="10"/>
  <c r="AC228" i="10"/>
  <c r="AA228" i="10"/>
  <c r="Y228" i="10"/>
  <c r="W228" i="10"/>
  <c r="U228" i="10"/>
  <c r="S228" i="10"/>
  <c r="Q228" i="10"/>
  <c r="O228" i="10"/>
  <c r="M228" i="10"/>
  <c r="K228" i="10"/>
  <c r="I228" i="10"/>
  <c r="G228" i="10"/>
  <c r="E228" i="10"/>
  <c r="AQ227" i="10"/>
  <c r="AO227" i="10"/>
  <c r="AM227" i="10"/>
  <c r="AK227" i="10"/>
  <c r="AI227" i="10"/>
  <c r="AG227" i="10"/>
  <c r="AE227" i="10"/>
  <c r="AC227" i="10"/>
  <c r="AA227" i="10"/>
  <c r="Y227" i="10"/>
  <c r="W227" i="10"/>
  <c r="U227" i="10"/>
  <c r="S227" i="10"/>
  <c r="Q227" i="10"/>
  <c r="O227" i="10"/>
  <c r="M227" i="10"/>
  <c r="K227" i="10"/>
  <c r="I227" i="10"/>
  <c r="G227" i="10"/>
  <c r="E227" i="10"/>
  <c r="AQ226" i="10"/>
  <c r="AO226" i="10"/>
  <c r="AM226" i="10"/>
  <c r="AK226" i="10"/>
  <c r="AI226" i="10"/>
  <c r="AG226" i="10"/>
  <c r="AE226" i="10"/>
  <c r="AC226" i="10"/>
  <c r="AA226" i="10"/>
  <c r="Y226" i="10"/>
  <c r="W226" i="10"/>
  <c r="U226" i="10"/>
  <c r="S226" i="10"/>
  <c r="Q226" i="10"/>
  <c r="O226" i="10"/>
  <c r="M226" i="10"/>
  <c r="K226" i="10"/>
  <c r="I226" i="10"/>
  <c r="G226" i="10"/>
  <c r="E226" i="10"/>
  <c r="AQ225" i="10"/>
  <c r="AO225" i="10"/>
  <c r="AM225" i="10"/>
  <c r="AK225" i="10"/>
  <c r="AI225" i="10"/>
  <c r="AG225" i="10"/>
  <c r="AE225" i="10"/>
  <c r="AC225" i="10"/>
  <c r="AA225" i="10"/>
  <c r="Y225" i="10"/>
  <c r="W225" i="10"/>
  <c r="U225" i="10"/>
  <c r="S225" i="10"/>
  <c r="Q225" i="10"/>
  <c r="O225" i="10"/>
  <c r="M225" i="10"/>
  <c r="K225" i="10"/>
  <c r="I225" i="10"/>
  <c r="G225" i="10"/>
  <c r="E225" i="10"/>
  <c r="AQ224" i="10"/>
  <c r="AO224" i="10"/>
  <c r="AM224" i="10"/>
  <c r="AK224" i="10"/>
  <c r="AI224" i="10"/>
  <c r="AG224" i="10"/>
  <c r="AE224" i="10"/>
  <c r="AC224" i="10"/>
  <c r="AA224" i="10"/>
  <c r="Y224" i="10"/>
  <c r="W224" i="10"/>
  <c r="U224" i="10"/>
  <c r="S224" i="10"/>
  <c r="Q224" i="10"/>
  <c r="O224" i="10"/>
  <c r="M224" i="10"/>
  <c r="K224" i="10"/>
  <c r="I224" i="10"/>
  <c r="G224" i="10"/>
  <c r="E224" i="10"/>
  <c r="AQ223" i="10"/>
  <c r="AO223" i="10"/>
  <c r="AM223" i="10"/>
  <c r="AK223" i="10"/>
  <c r="AI223" i="10"/>
  <c r="AG223" i="10"/>
  <c r="AE223" i="10"/>
  <c r="AC223" i="10"/>
  <c r="AA223" i="10"/>
  <c r="Y223" i="10"/>
  <c r="W223" i="10"/>
  <c r="U223" i="10"/>
  <c r="S223" i="10"/>
  <c r="Q223" i="10"/>
  <c r="O223" i="10"/>
  <c r="M223" i="10"/>
  <c r="K223" i="10"/>
  <c r="I223" i="10"/>
  <c r="G223" i="10"/>
  <c r="E223" i="10"/>
  <c r="AQ222" i="10"/>
  <c r="AO222" i="10"/>
  <c r="AM222" i="10"/>
  <c r="AK222" i="10"/>
  <c r="AI222" i="10"/>
  <c r="AG222" i="10"/>
  <c r="AE222" i="10"/>
  <c r="AC222" i="10"/>
  <c r="AA222" i="10"/>
  <c r="Y222" i="10"/>
  <c r="W222" i="10"/>
  <c r="U222" i="10"/>
  <c r="S222" i="10"/>
  <c r="Q222" i="10"/>
  <c r="O222" i="10"/>
  <c r="M222" i="10"/>
  <c r="K222" i="10"/>
  <c r="I222" i="10"/>
  <c r="G222" i="10"/>
  <c r="E222" i="10"/>
  <c r="AQ221" i="10"/>
  <c r="AO221" i="10"/>
  <c r="AM221" i="10"/>
  <c r="AK221" i="10"/>
  <c r="AI221" i="10"/>
  <c r="AG221" i="10"/>
  <c r="AE221" i="10"/>
  <c r="AC221" i="10"/>
  <c r="AA221" i="10"/>
  <c r="Y221" i="10"/>
  <c r="W221" i="10"/>
  <c r="U221" i="10"/>
  <c r="S221" i="10"/>
  <c r="Q221" i="10"/>
  <c r="O221" i="10"/>
  <c r="M221" i="10"/>
  <c r="K221" i="10"/>
  <c r="I221" i="10"/>
  <c r="G221" i="10"/>
  <c r="E221" i="10"/>
  <c r="AQ220" i="10"/>
  <c r="AO220" i="10"/>
  <c r="AM220" i="10"/>
  <c r="AK220" i="10"/>
  <c r="AI220" i="10"/>
  <c r="AG220" i="10"/>
  <c r="AE220" i="10"/>
  <c r="AC220" i="10"/>
  <c r="AA220" i="10"/>
  <c r="Y220" i="10"/>
  <c r="W220" i="10"/>
  <c r="U220" i="10"/>
  <c r="S220" i="10"/>
  <c r="Q220" i="10"/>
  <c r="O220" i="10"/>
  <c r="M220" i="10"/>
  <c r="K220" i="10"/>
  <c r="I220" i="10"/>
  <c r="G220" i="10"/>
  <c r="E220" i="10"/>
  <c r="AQ219" i="10"/>
  <c r="AO219" i="10"/>
  <c r="AM219" i="10"/>
  <c r="AK219" i="10"/>
  <c r="AI219" i="10"/>
  <c r="AG219" i="10"/>
  <c r="AE219" i="10"/>
  <c r="AC219" i="10"/>
  <c r="AA219" i="10"/>
  <c r="Y219" i="10"/>
  <c r="W219" i="10"/>
  <c r="U219" i="10"/>
  <c r="S219" i="10"/>
  <c r="Q219" i="10"/>
  <c r="O219" i="10"/>
  <c r="M219" i="10"/>
  <c r="K219" i="10"/>
  <c r="I219" i="10"/>
  <c r="G219" i="10"/>
  <c r="E219" i="10"/>
  <c r="AQ218" i="10"/>
  <c r="AO218" i="10"/>
  <c r="AM218" i="10"/>
  <c r="AK218" i="10"/>
  <c r="AI218" i="10"/>
  <c r="AG218" i="10"/>
  <c r="AE218" i="10"/>
  <c r="AC218" i="10"/>
  <c r="AA218" i="10"/>
  <c r="Y218" i="10"/>
  <c r="W218" i="10"/>
  <c r="U218" i="10"/>
  <c r="S218" i="10"/>
  <c r="Q218" i="10"/>
  <c r="O218" i="10"/>
  <c r="M218" i="10"/>
  <c r="K218" i="10"/>
  <c r="I218" i="10"/>
  <c r="G218" i="10"/>
  <c r="E218" i="10"/>
  <c r="AQ217" i="10"/>
  <c r="AO217" i="10"/>
  <c r="AM217" i="10"/>
  <c r="AK217" i="10"/>
  <c r="AI217" i="10"/>
  <c r="AG217" i="10"/>
  <c r="AE217" i="10"/>
  <c r="AC217" i="10"/>
  <c r="AA217" i="10"/>
  <c r="Y217" i="10"/>
  <c r="W217" i="10"/>
  <c r="U217" i="10"/>
  <c r="S217" i="10"/>
  <c r="Q217" i="10"/>
  <c r="O217" i="10"/>
  <c r="M217" i="10"/>
  <c r="K217" i="10"/>
  <c r="I217" i="10"/>
  <c r="G217" i="10"/>
  <c r="E217" i="10"/>
  <c r="AQ216" i="10"/>
  <c r="AO216" i="10"/>
  <c r="AM216" i="10"/>
  <c r="AK216" i="10"/>
  <c r="AI216" i="10"/>
  <c r="AG216" i="10"/>
  <c r="AE216" i="10"/>
  <c r="AC216" i="10"/>
  <c r="AA216" i="10"/>
  <c r="Y216" i="10"/>
  <c r="W216" i="10"/>
  <c r="U216" i="10"/>
  <c r="S216" i="10"/>
  <c r="Q216" i="10"/>
  <c r="O216" i="10"/>
  <c r="M216" i="10"/>
  <c r="K216" i="10"/>
  <c r="I216" i="10"/>
  <c r="G216" i="10"/>
  <c r="E216" i="10"/>
  <c r="AQ215" i="10"/>
  <c r="AO215" i="10"/>
  <c r="AM215" i="10"/>
  <c r="AK215" i="10"/>
  <c r="AI215" i="10"/>
  <c r="AG215" i="10"/>
  <c r="AE215" i="10"/>
  <c r="AC215" i="10"/>
  <c r="AA215" i="10"/>
  <c r="Y215" i="10"/>
  <c r="W215" i="10"/>
  <c r="U215" i="10"/>
  <c r="S215" i="10"/>
  <c r="Q215" i="10"/>
  <c r="O215" i="10"/>
  <c r="M215" i="10"/>
  <c r="K215" i="10"/>
  <c r="I215" i="10"/>
  <c r="G215" i="10"/>
  <c r="E215" i="10"/>
  <c r="AQ214" i="10"/>
  <c r="AO214" i="10"/>
  <c r="AM214" i="10"/>
  <c r="AK214" i="10"/>
  <c r="AI214" i="10"/>
  <c r="AG214" i="10"/>
  <c r="AE214" i="10"/>
  <c r="AC214" i="10"/>
  <c r="AA214" i="10"/>
  <c r="Y214" i="10"/>
  <c r="W214" i="10"/>
  <c r="U214" i="10"/>
  <c r="S214" i="10"/>
  <c r="Q214" i="10"/>
  <c r="O214" i="10"/>
  <c r="M214" i="10"/>
  <c r="K214" i="10"/>
  <c r="I214" i="10"/>
  <c r="G214" i="10"/>
  <c r="E214" i="10"/>
  <c r="AQ213" i="10"/>
  <c r="AO213" i="10"/>
  <c r="AM213" i="10"/>
  <c r="AK213" i="10"/>
  <c r="AI213" i="10"/>
  <c r="AG213" i="10"/>
  <c r="AE213" i="10"/>
  <c r="AC213" i="10"/>
  <c r="AA213" i="10"/>
  <c r="Y213" i="10"/>
  <c r="W213" i="10"/>
  <c r="U213" i="10"/>
  <c r="S213" i="10"/>
  <c r="Q213" i="10"/>
  <c r="O213" i="10"/>
  <c r="M213" i="10"/>
  <c r="K213" i="10"/>
  <c r="I213" i="10"/>
  <c r="G213" i="10"/>
  <c r="E213" i="10"/>
  <c r="AQ212" i="10"/>
  <c r="AO212" i="10"/>
  <c r="AM212" i="10"/>
  <c r="AK212" i="10"/>
  <c r="AI212" i="10"/>
  <c r="AG212" i="10"/>
  <c r="AE212" i="10"/>
  <c r="AC212" i="10"/>
  <c r="AA212" i="10"/>
  <c r="Y212" i="10"/>
  <c r="W212" i="10"/>
  <c r="U212" i="10"/>
  <c r="S212" i="10"/>
  <c r="Q212" i="10"/>
  <c r="O212" i="10"/>
  <c r="M212" i="10"/>
  <c r="K212" i="10"/>
  <c r="I212" i="10"/>
  <c r="G212" i="10"/>
  <c r="E212" i="10"/>
  <c r="AQ211" i="10"/>
  <c r="AO211" i="10"/>
  <c r="AM211" i="10"/>
  <c r="AK211" i="10"/>
  <c r="AI211" i="10"/>
  <c r="AG211" i="10"/>
  <c r="AE211" i="10"/>
  <c r="AC211" i="10"/>
  <c r="AA211" i="10"/>
  <c r="Y211" i="10"/>
  <c r="W211" i="10"/>
  <c r="U211" i="10"/>
  <c r="S211" i="10"/>
  <c r="Q211" i="10"/>
  <c r="O211" i="10"/>
  <c r="M211" i="10"/>
  <c r="K211" i="10"/>
  <c r="I211" i="10"/>
  <c r="G211" i="10"/>
  <c r="E211" i="10"/>
  <c r="AQ210" i="10"/>
  <c r="AO210" i="10"/>
  <c r="AM210" i="10"/>
  <c r="AK210" i="10"/>
  <c r="AI210" i="10"/>
  <c r="AG210" i="10"/>
  <c r="AE210" i="10"/>
  <c r="AC210" i="10"/>
  <c r="AA210" i="10"/>
  <c r="Y210" i="10"/>
  <c r="W210" i="10"/>
  <c r="U210" i="10"/>
  <c r="S210" i="10"/>
  <c r="Q210" i="10"/>
  <c r="O210" i="10"/>
  <c r="M210" i="10"/>
  <c r="K210" i="10"/>
  <c r="I210" i="10"/>
  <c r="G210" i="10"/>
  <c r="E210" i="10"/>
  <c r="AQ209" i="10"/>
  <c r="AO209" i="10"/>
  <c r="AM209" i="10"/>
  <c r="AK209" i="10"/>
  <c r="AI209" i="10"/>
  <c r="AG209" i="10"/>
  <c r="AE209" i="10"/>
  <c r="AC209" i="10"/>
  <c r="AA209" i="10"/>
  <c r="Y209" i="10"/>
  <c r="W209" i="10"/>
  <c r="U209" i="10"/>
  <c r="S209" i="10"/>
  <c r="Q209" i="10"/>
  <c r="O209" i="10"/>
  <c r="M209" i="10"/>
  <c r="K209" i="10"/>
  <c r="I209" i="10"/>
  <c r="G209" i="10"/>
  <c r="E209" i="10"/>
  <c r="AQ208" i="10"/>
  <c r="AO208" i="10"/>
  <c r="AM208" i="10"/>
  <c r="AK208" i="10"/>
  <c r="AI208" i="10"/>
  <c r="AG208" i="10"/>
  <c r="AE208" i="10"/>
  <c r="AC208" i="10"/>
  <c r="AA208" i="10"/>
  <c r="Y208" i="10"/>
  <c r="W208" i="10"/>
  <c r="U208" i="10"/>
  <c r="S208" i="10"/>
  <c r="Q208" i="10"/>
  <c r="O208" i="10"/>
  <c r="M208" i="10"/>
  <c r="K208" i="10"/>
  <c r="I208" i="10"/>
  <c r="G208" i="10"/>
  <c r="E208" i="10"/>
  <c r="AQ207" i="10"/>
  <c r="AO207" i="10"/>
  <c r="AM207" i="10"/>
  <c r="AK207" i="10"/>
  <c r="AI207" i="10"/>
  <c r="AG207" i="10"/>
  <c r="AE207" i="10"/>
  <c r="AC207" i="10"/>
  <c r="AA207" i="10"/>
  <c r="Y207" i="10"/>
  <c r="W207" i="10"/>
  <c r="U207" i="10"/>
  <c r="S207" i="10"/>
  <c r="Q207" i="10"/>
  <c r="O207" i="10"/>
  <c r="M207" i="10"/>
  <c r="K207" i="10"/>
  <c r="I207" i="10"/>
  <c r="G207" i="10"/>
  <c r="E207" i="10"/>
  <c r="AQ206" i="10"/>
  <c r="AO206" i="10"/>
  <c r="AM206" i="10"/>
  <c r="AK206" i="10"/>
  <c r="AI206" i="10"/>
  <c r="AG206" i="10"/>
  <c r="AE206" i="10"/>
  <c r="AC206" i="10"/>
  <c r="AA206" i="10"/>
  <c r="Y206" i="10"/>
  <c r="W206" i="10"/>
  <c r="U206" i="10"/>
  <c r="S206" i="10"/>
  <c r="Q206" i="10"/>
  <c r="O206" i="10"/>
  <c r="M206" i="10"/>
  <c r="K206" i="10"/>
  <c r="I206" i="10"/>
  <c r="G206" i="10"/>
  <c r="E206" i="10"/>
  <c r="AQ205" i="10"/>
  <c r="AO205" i="10"/>
  <c r="AM205" i="10"/>
  <c r="AK205" i="10"/>
  <c r="AI205" i="10"/>
  <c r="AG205" i="10"/>
  <c r="AE205" i="10"/>
  <c r="AC205" i="10"/>
  <c r="AA205" i="10"/>
  <c r="Y205" i="10"/>
  <c r="W205" i="10"/>
  <c r="U205" i="10"/>
  <c r="S205" i="10"/>
  <c r="Q205" i="10"/>
  <c r="O205" i="10"/>
  <c r="M205" i="10"/>
  <c r="K205" i="10"/>
  <c r="I205" i="10"/>
  <c r="G205" i="10"/>
  <c r="E205" i="10"/>
  <c r="AQ204" i="10"/>
  <c r="AO204" i="10"/>
  <c r="AM204" i="10"/>
  <c r="AK204" i="10"/>
  <c r="AI204" i="10"/>
  <c r="AG204" i="10"/>
  <c r="AE204" i="10"/>
  <c r="AC204" i="10"/>
  <c r="AA204" i="10"/>
  <c r="Y204" i="10"/>
  <c r="W204" i="10"/>
  <c r="U204" i="10"/>
  <c r="S204" i="10"/>
  <c r="Q204" i="10"/>
  <c r="O204" i="10"/>
  <c r="M204" i="10"/>
  <c r="K204" i="10"/>
  <c r="I204" i="10"/>
  <c r="G204" i="10"/>
  <c r="E204" i="10"/>
  <c r="AQ203" i="10"/>
  <c r="AO203" i="10"/>
  <c r="AM203" i="10"/>
  <c r="AK203" i="10"/>
  <c r="AI203" i="10"/>
  <c r="AG203" i="10"/>
  <c r="AE203" i="10"/>
  <c r="AC203" i="10"/>
  <c r="AA203" i="10"/>
  <c r="Y203" i="10"/>
  <c r="W203" i="10"/>
  <c r="U203" i="10"/>
  <c r="S203" i="10"/>
  <c r="Q203" i="10"/>
  <c r="O203" i="10"/>
  <c r="M203" i="10"/>
  <c r="K203" i="10"/>
  <c r="I203" i="10"/>
  <c r="G203" i="10"/>
  <c r="E203" i="10"/>
  <c r="AQ202" i="10"/>
  <c r="AO202" i="10"/>
  <c r="AM202" i="10"/>
  <c r="AK202" i="10"/>
  <c r="AI202" i="10"/>
  <c r="AG202" i="10"/>
  <c r="AE202" i="10"/>
  <c r="AC202" i="10"/>
  <c r="AA202" i="10"/>
  <c r="Y202" i="10"/>
  <c r="W202" i="10"/>
  <c r="U202" i="10"/>
  <c r="S202" i="10"/>
  <c r="Q202" i="10"/>
  <c r="O202" i="10"/>
  <c r="M202" i="10"/>
  <c r="K202" i="10"/>
  <c r="I202" i="10"/>
  <c r="G202" i="10"/>
  <c r="E202" i="10"/>
  <c r="AQ201" i="10"/>
  <c r="AO201" i="10"/>
  <c r="AM201" i="10"/>
  <c r="AK201" i="10"/>
  <c r="AI201" i="10"/>
  <c r="AG201" i="10"/>
  <c r="AE201" i="10"/>
  <c r="AC201" i="10"/>
  <c r="AA201" i="10"/>
  <c r="Y201" i="10"/>
  <c r="W201" i="10"/>
  <c r="U201" i="10"/>
  <c r="S201" i="10"/>
  <c r="Q201" i="10"/>
  <c r="O201" i="10"/>
  <c r="M201" i="10"/>
  <c r="K201" i="10"/>
  <c r="I201" i="10"/>
  <c r="G201" i="10"/>
  <c r="E201" i="10"/>
  <c r="AQ200" i="10"/>
  <c r="AO200" i="10"/>
  <c r="AM200" i="10"/>
  <c r="AK200" i="10"/>
  <c r="AI200" i="10"/>
  <c r="AG200" i="10"/>
  <c r="AE200" i="10"/>
  <c r="AC200" i="10"/>
  <c r="AA200" i="10"/>
  <c r="Y200" i="10"/>
  <c r="W200" i="10"/>
  <c r="U200" i="10"/>
  <c r="S200" i="10"/>
  <c r="Q200" i="10"/>
  <c r="O200" i="10"/>
  <c r="M200" i="10"/>
  <c r="K200" i="10"/>
  <c r="I200" i="10"/>
  <c r="G200" i="10"/>
  <c r="E200" i="10"/>
  <c r="AQ199" i="10"/>
  <c r="AO199" i="10"/>
  <c r="AM199" i="10"/>
  <c r="AK199" i="10"/>
  <c r="AI199" i="10"/>
  <c r="AG199" i="10"/>
  <c r="AE199" i="10"/>
  <c r="AC199" i="10"/>
  <c r="AA199" i="10"/>
  <c r="Y199" i="10"/>
  <c r="W199" i="10"/>
  <c r="U199" i="10"/>
  <c r="S199" i="10"/>
  <c r="Q199" i="10"/>
  <c r="O199" i="10"/>
  <c r="M199" i="10"/>
  <c r="K199" i="10"/>
  <c r="I199" i="10"/>
  <c r="G199" i="10"/>
  <c r="E199" i="10"/>
  <c r="AQ198" i="10"/>
  <c r="AO198" i="10"/>
  <c r="AM198" i="10"/>
  <c r="AK198" i="10"/>
  <c r="AI198" i="10"/>
  <c r="AG198" i="10"/>
  <c r="AE198" i="10"/>
  <c r="AC198" i="10"/>
  <c r="AA198" i="10"/>
  <c r="Y198" i="10"/>
  <c r="W198" i="10"/>
  <c r="U198" i="10"/>
  <c r="S198" i="10"/>
  <c r="Q198" i="10"/>
  <c r="O198" i="10"/>
  <c r="M198" i="10"/>
  <c r="K198" i="10"/>
  <c r="I198" i="10"/>
  <c r="G198" i="10"/>
  <c r="E198" i="10"/>
  <c r="AQ197" i="10"/>
  <c r="AO197" i="10"/>
  <c r="AM197" i="10"/>
  <c r="AK197" i="10"/>
  <c r="AI197" i="10"/>
  <c r="AG197" i="10"/>
  <c r="AE197" i="10"/>
  <c r="AC197" i="10"/>
  <c r="AA197" i="10"/>
  <c r="Y197" i="10"/>
  <c r="W197" i="10"/>
  <c r="U197" i="10"/>
  <c r="S197" i="10"/>
  <c r="Q197" i="10"/>
  <c r="O197" i="10"/>
  <c r="M197" i="10"/>
  <c r="K197" i="10"/>
  <c r="I197" i="10"/>
  <c r="G197" i="10"/>
  <c r="E197" i="10"/>
  <c r="AQ196" i="10"/>
  <c r="AO196" i="10"/>
  <c r="AM196" i="10"/>
  <c r="AK196" i="10"/>
  <c r="AI196" i="10"/>
  <c r="AG196" i="10"/>
  <c r="AE196" i="10"/>
  <c r="AC196" i="10"/>
  <c r="AA196" i="10"/>
  <c r="Y196" i="10"/>
  <c r="W196" i="10"/>
  <c r="U196" i="10"/>
  <c r="S196" i="10"/>
  <c r="Q196" i="10"/>
  <c r="O196" i="10"/>
  <c r="M196" i="10"/>
  <c r="K196" i="10"/>
  <c r="I196" i="10"/>
  <c r="G196" i="10"/>
  <c r="E196" i="10"/>
  <c r="AQ195" i="10"/>
  <c r="AO195" i="10"/>
  <c r="AM195" i="10"/>
  <c r="AK195" i="10"/>
  <c r="AI195" i="10"/>
  <c r="AG195" i="10"/>
  <c r="AE195" i="10"/>
  <c r="AC195" i="10"/>
  <c r="AA195" i="10"/>
  <c r="Y195" i="10"/>
  <c r="W195" i="10"/>
  <c r="U195" i="10"/>
  <c r="S195" i="10"/>
  <c r="Q195" i="10"/>
  <c r="O195" i="10"/>
  <c r="M195" i="10"/>
  <c r="K195" i="10"/>
  <c r="I195" i="10"/>
  <c r="G195" i="10"/>
  <c r="E195" i="10"/>
  <c r="AQ194" i="10"/>
  <c r="AO194" i="10"/>
  <c r="AM194" i="10"/>
  <c r="AK194" i="10"/>
  <c r="AI194" i="10"/>
  <c r="AG194" i="10"/>
  <c r="AE194" i="10"/>
  <c r="AC194" i="10"/>
  <c r="AA194" i="10"/>
  <c r="Y194" i="10"/>
  <c r="W194" i="10"/>
  <c r="U194" i="10"/>
  <c r="S194" i="10"/>
  <c r="Q194" i="10"/>
  <c r="O194" i="10"/>
  <c r="M194" i="10"/>
  <c r="K194" i="10"/>
  <c r="I194" i="10"/>
  <c r="G194" i="10"/>
  <c r="E194" i="10"/>
  <c r="AQ193" i="10"/>
  <c r="AO193" i="10"/>
  <c r="AM193" i="10"/>
  <c r="AK193" i="10"/>
  <c r="AI193" i="10"/>
  <c r="AG193" i="10"/>
  <c r="AE193" i="10"/>
  <c r="AC193" i="10"/>
  <c r="AA193" i="10"/>
  <c r="Y193" i="10"/>
  <c r="W193" i="10"/>
  <c r="U193" i="10"/>
  <c r="S193" i="10"/>
  <c r="Q193" i="10"/>
  <c r="O193" i="10"/>
  <c r="M193" i="10"/>
  <c r="K193" i="10"/>
  <c r="I193" i="10"/>
  <c r="G193" i="10"/>
  <c r="E193" i="10"/>
  <c r="AQ192" i="10"/>
  <c r="AO192" i="10"/>
  <c r="AM192" i="10"/>
  <c r="AK192" i="10"/>
  <c r="AI192" i="10"/>
  <c r="AG192" i="10"/>
  <c r="AE192" i="10"/>
  <c r="AC192" i="10"/>
  <c r="AA192" i="10"/>
  <c r="Y192" i="10"/>
  <c r="W192" i="10"/>
  <c r="U192" i="10"/>
  <c r="S192" i="10"/>
  <c r="Q192" i="10"/>
  <c r="O192" i="10"/>
  <c r="M192" i="10"/>
  <c r="K192" i="10"/>
  <c r="I192" i="10"/>
  <c r="G192" i="10"/>
  <c r="E192" i="10"/>
  <c r="AQ191" i="10"/>
  <c r="AO191" i="10"/>
  <c r="AM191" i="10"/>
  <c r="AK191" i="10"/>
  <c r="AI191" i="10"/>
  <c r="AG191" i="10"/>
  <c r="AE191" i="10"/>
  <c r="AC191" i="10"/>
  <c r="AA191" i="10"/>
  <c r="Y191" i="10"/>
  <c r="W191" i="10"/>
  <c r="U191" i="10"/>
  <c r="S191" i="10"/>
  <c r="Q191" i="10"/>
  <c r="O191" i="10"/>
  <c r="M191" i="10"/>
  <c r="K191" i="10"/>
  <c r="I191" i="10"/>
  <c r="G191" i="10"/>
  <c r="E191" i="10"/>
  <c r="AQ190" i="10"/>
  <c r="AO190" i="10"/>
  <c r="AM190" i="10"/>
  <c r="AK190" i="10"/>
  <c r="AI190" i="10"/>
  <c r="AG190" i="10"/>
  <c r="AE190" i="10"/>
  <c r="AC190" i="10"/>
  <c r="AA190" i="10"/>
  <c r="Y190" i="10"/>
  <c r="W190" i="10"/>
  <c r="U190" i="10"/>
  <c r="S190" i="10"/>
  <c r="Q190" i="10"/>
  <c r="O190" i="10"/>
  <c r="M190" i="10"/>
  <c r="K190" i="10"/>
  <c r="I190" i="10"/>
  <c r="G190" i="10"/>
  <c r="E190" i="10"/>
  <c r="AQ189" i="10"/>
  <c r="AO189" i="10"/>
  <c r="AM189" i="10"/>
  <c r="AK189" i="10"/>
  <c r="AI189" i="10"/>
  <c r="AG189" i="10"/>
  <c r="AE189" i="10"/>
  <c r="AC189" i="10"/>
  <c r="AA189" i="10"/>
  <c r="Y189" i="10"/>
  <c r="W189" i="10"/>
  <c r="U189" i="10"/>
  <c r="S189" i="10"/>
  <c r="Q189" i="10"/>
  <c r="O189" i="10"/>
  <c r="M189" i="10"/>
  <c r="K189" i="10"/>
  <c r="I189" i="10"/>
  <c r="G189" i="10"/>
  <c r="E189" i="10"/>
  <c r="AQ188" i="10"/>
  <c r="AO188" i="10"/>
  <c r="AM188" i="10"/>
  <c r="AK188" i="10"/>
  <c r="AI188" i="10"/>
  <c r="AG188" i="10"/>
  <c r="AE188" i="10"/>
  <c r="AC188" i="10"/>
  <c r="AA188" i="10"/>
  <c r="Y188" i="10"/>
  <c r="W188" i="10"/>
  <c r="U188" i="10"/>
  <c r="S188" i="10"/>
  <c r="Q188" i="10"/>
  <c r="O188" i="10"/>
  <c r="M188" i="10"/>
  <c r="K188" i="10"/>
  <c r="I188" i="10"/>
  <c r="G188" i="10"/>
  <c r="E188" i="10"/>
  <c r="AQ187" i="10"/>
  <c r="AO187" i="10"/>
  <c r="AM187" i="10"/>
  <c r="AK187" i="10"/>
  <c r="AI187" i="10"/>
  <c r="AG187" i="10"/>
  <c r="AE187" i="10"/>
  <c r="AC187" i="10"/>
  <c r="AA187" i="10"/>
  <c r="Y187" i="10"/>
  <c r="W187" i="10"/>
  <c r="U187" i="10"/>
  <c r="S187" i="10"/>
  <c r="Q187" i="10"/>
  <c r="O187" i="10"/>
  <c r="M187" i="10"/>
  <c r="K187" i="10"/>
  <c r="I187" i="10"/>
  <c r="G187" i="10"/>
  <c r="E187" i="10"/>
  <c r="AQ186" i="10"/>
  <c r="AO186" i="10"/>
  <c r="AM186" i="10"/>
  <c r="AK186" i="10"/>
  <c r="AI186" i="10"/>
  <c r="AG186" i="10"/>
  <c r="AE186" i="10"/>
  <c r="AC186" i="10"/>
  <c r="AA186" i="10"/>
  <c r="Y186" i="10"/>
  <c r="W186" i="10"/>
  <c r="U186" i="10"/>
  <c r="S186" i="10"/>
  <c r="Q186" i="10"/>
  <c r="O186" i="10"/>
  <c r="M186" i="10"/>
  <c r="K186" i="10"/>
  <c r="I186" i="10"/>
  <c r="G186" i="10"/>
  <c r="E186" i="10"/>
  <c r="AQ185" i="10"/>
  <c r="AO185" i="10"/>
  <c r="AM185" i="10"/>
  <c r="AK185" i="10"/>
  <c r="AI185" i="10"/>
  <c r="AG185" i="10"/>
  <c r="AE185" i="10"/>
  <c r="AC185" i="10"/>
  <c r="AA185" i="10"/>
  <c r="Y185" i="10"/>
  <c r="W185" i="10"/>
  <c r="U185" i="10"/>
  <c r="S185" i="10"/>
  <c r="Q185" i="10"/>
  <c r="O185" i="10"/>
  <c r="M185" i="10"/>
  <c r="K185" i="10"/>
  <c r="I185" i="10"/>
  <c r="G185" i="10"/>
  <c r="E185" i="10"/>
  <c r="AQ184" i="10"/>
  <c r="AO184" i="10"/>
  <c r="AM184" i="10"/>
  <c r="AK184" i="10"/>
  <c r="AI184" i="10"/>
  <c r="AG184" i="10"/>
  <c r="AE184" i="10"/>
  <c r="AC184" i="10"/>
  <c r="AA184" i="10"/>
  <c r="Y184" i="10"/>
  <c r="W184" i="10"/>
  <c r="U184" i="10"/>
  <c r="S184" i="10"/>
  <c r="Q184" i="10"/>
  <c r="O184" i="10"/>
  <c r="M184" i="10"/>
  <c r="K184" i="10"/>
  <c r="I184" i="10"/>
  <c r="G184" i="10"/>
  <c r="E184" i="10"/>
  <c r="AQ183" i="10"/>
  <c r="AO183" i="10"/>
  <c r="AM183" i="10"/>
  <c r="AK183" i="10"/>
  <c r="AI183" i="10"/>
  <c r="AG183" i="10"/>
  <c r="AE183" i="10"/>
  <c r="AC183" i="10"/>
  <c r="AA183" i="10"/>
  <c r="Y183" i="10"/>
  <c r="W183" i="10"/>
  <c r="U183" i="10"/>
  <c r="S183" i="10"/>
  <c r="Q183" i="10"/>
  <c r="O183" i="10"/>
  <c r="M183" i="10"/>
  <c r="K183" i="10"/>
  <c r="I183" i="10"/>
  <c r="G183" i="10"/>
  <c r="E183" i="10"/>
  <c r="AQ182" i="10"/>
  <c r="AO182" i="10"/>
  <c r="AM182" i="10"/>
  <c r="AK182" i="10"/>
  <c r="AI182" i="10"/>
  <c r="AG182" i="10"/>
  <c r="AE182" i="10"/>
  <c r="AC182" i="10"/>
  <c r="AA182" i="10"/>
  <c r="Y182" i="10"/>
  <c r="W182" i="10"/>
  <c r="U182" i="10"/>
  <c r="S182" i="10"/>
  <c r="Q182" i="10"/>
  <c r="O182" i="10"/>
  <c r="M182" i="10"/>
  <c r="K182" i="10"/>
  <c r="I182" i="10"/>
  <c r="G182" i="10"/>
  <c r="E182" i="10"/>
  <c r="AQ181" i="10"/>
  <c r="AO181" i="10"/>
  <c r="AM181" i="10"/>
  <c r="AK181" i="10"/>
  <c r="AI181" i="10"/>
  <c r="AG181" i="10"/>
  <c r="AE181" i="10"/>
  <c r="AC181" i="10"/>
  <c r="AA181" i="10"/>
  <c r="Y181" i="10"/>
  <c r="W181" i="10"/>
  <c r="U181" i="10"/>
  <c r="S181" i="10"/>
  <c r="Q181" i="10"/>
  <c r="O181" i="10"/>
  <c r="M181" i="10"/>
  <c r="K181" i="10"/>
  <c r="I181" i="10"/>
  <c r="G181" i="10"/>
  <c r="E181" i="10"/>
  <c r="AQ180" i="10"/>
  <c r="AO180" i="10"/>
  <c r="AM180" i="10"/>
  <c r="AK180" i="10"/>
  <c r="AI180" i="10"/>
  <c r="AG180" i="10"/>
  <c r="AE180" i="10"/>
  <c r="AC180" i="10"/>
  <c r="AA180" i="10"/>
  <c r="Y180" i="10"/>
  <c r="W180" i="10"/>
  <c r="U180" i="10"/>
  <c r="S180" i="10"/>
  <c r="Q180" i="10"/>
  <c r="O180" i="10"/>
  <c r="M180" i="10"/>
  <c r="K180" i="10"/>
  <c r="I180" i="10"/>
  <c r="G180" i="10"/>
  <c r="E180" i="10"/>
  <c r="AQ179" i="10"/>
  <c r="AO179" i="10"/>
  <c r="AM179" i="10"/>
  <c r="AK179" i="10"/>
  <c r="AI179" i="10"/>
  <c r="AG179" i="10"/>
  <c r="AE179" i="10"/>
  <c r="AC179" i="10"/>
  <c r="AA179" i="10"/>
  <c r="Y179" i="10"/>
  <c r="W179" i="10"/>
  <c r="U179" i="10"/>
  <c r="S179" i="10"/>
  <c r="Q179" i="10"/>
  <c r="O179" i="10"/>
  <c r="M179" i="10"/>
  <c r="K179" i="10"/>
  <c r="I179" i="10"/>
  <c r="G179" i="10"/>
  <c r="E179" i="10"/>
  <c r="AQ178" i="10"/>
  <c r="AO178" i="10"/>
  <c r="AM178" i="10"/>
  <c r="AK178" i="10"/>
  <c r="AI178" i="10"/>
  <c r="AG178" i="10"/>
  <c r="AE178" i="10"/>
  <c r="AC178" i="10"/>
  <c r="AA178" i="10"/>
  <c r="Y178" i="10"/>
  <c r="W178" i="10"/>
  <c r="U178" i="10"/>
  <c r="S178" i="10"/>
  <c r="Q178" i="10"/>
  <c r="O178" i="10"/>
  <c r="M178" i="10"/>
  <c r="K178" i="10"/>
  <c r="I178" i="10"/>
  <c r="G178" i="10"/>
  <c r="E178" i="10"/>
  <c r="AQ177" i="10"/>
  <c r="AO177" i="10"/>
  <c r="AM177" i="10"/>
  <c r="AK177" i="10"/>
  <c r="AI177" i="10"/>
  <c r="AG177" i="10"/>
  <c r="AE177" i="10"/>
  <c r="AC177" i="10"/>
  <c r="AA177" i="10"/>
  <c r="Y177" i="10"/>
  <c r="W177" i="10"/>
  <c r="U177" i="10"/>
  <c r="S177" i="10"/>
  <c r="Q177" i="10"/>
  <c r="O177" i="10"/>
  <c r="M177" i="10"/>
  <c r="K177" i="10"/>
  <c r="I177" i="10"/>
  <c r="G177" i="10"/>
  <c r="E177" i="10"/>
  <c r="AQ176" i="10"/>
  <c r="AO176" i="10"/>
  <c r="AM176" i="10"/>
  <c r="AK176" i="10"/>
  <c r="AI176" i="10"/>
  <c r="AG176" i="10"/>
  <c r="AE176" i="10"/>
  <c r="AC176" i="10"/>
  <c r="AA176" i="10"/>
  <c r="Y176" i="10"/>
  <c r="W176" i="10"/>
  <c r="U176" i="10"/>
  <c r="S176" i="10"/>
  <c r="Q176" i="10"/>
  <c r="O176" i="10"/>
  <c r="M176" i="10"/>
  <c r="K176" i="10"/>
  <c r="I176" i="10"/>
  <c r="G176" i="10"/>
  <c r="E176" i="10"/>
  <c r="AQ175" i="10"/>
  <c r="AO175" i="10"/>
  <c r="AM175" i="10"/>
  <c r="AK175" i="10"/>
  <c r="AI175" i="10"/>
  <c r="AG175" i="10"/>
  <c r="AE175" i="10"/>
  <c r="AC175" i="10"/>
  <c r="AA175" i="10"/>
  <c r="Y175" i="10"/>
  <c r="W175" i="10"/>
  <c r="U175" i="10"/>
  <c r="S175" i="10"/>
  <c r="Q175" i="10"/>
  <c r="O175" i="10"/>
  <c r="M175" i="10"/>
  <c r="K175" i="10"/>
  <c r="I175" i="10"/>
  <c r="G175" i="10"/>
  <c r="E175" i="10"/>
  <c r="AQ174" i="10"/>
  <c r="AO174" i="10"/>
  <c r="AM174" i="10"/>
  <c r="AK174" i="10"/>
  <c r="AI174" i="10"/>
  <c r="AG174" i="10"/>
  <c r="AE174" i="10"/>
  <c r="AC174" i="10"/>
  <c r="AA174" i="10"/>
  <c r="Y174" i="10"/>
  <c r="W174" i="10"/>
  <c r="U174" i="10"/>
  <c r="S174" i="10"/>
  <c r="Q174" i="10"/>
  <c r="O174" i="10"/>
  <c r="M174" i="10"/>
  <c r="K174" i="10"/>
  <c r="I174" i="10"/>
  <c r="G174" i="10"/>
  <c r="E174" i="10"/>
  <c r="AQ173" i="10"/>
  <c r="AO173" i="10"/>
  <c r="AM173" i="10"/>
  <c r="AK173" i="10"/>
  <c r="AI173" i="10"/>
  <c r="AG173" i="10"/>
  <c r="AE173" i="10"/>
  <c r="AC173" i="10"/>
  <c r="AA173" i="10"/>
  <c r="Y173" i="10"/>
  <c r="W173" i="10"/>
  <c r="U173" i="10"/>
  <c r="S173" i="10"/>
  <c r="Q173" i="10"/>
  <c r="O173" i="10"/>
  <c r="M173" i="10"/>
  <c r="K173" i="10"/>
  <c r="I173" i="10"/>
  <c r="G173" i="10"/>
  <c r="E173" i="10"/>
  <c r="AQ172" i="10"/>
  <c r="AO172" i="10"/>
  <c r="AM172" i="10"/>
  <c r="AK172" i="10"/>
  <c r="AI172" i="10"/>
  <c r="AG172" i="10"/>
  <c r="AE172" i="10"/>
  <c r="AC172" i="10"/>
  <c r="AA172" i="10"/>
  <c r="Y172" i="10"/>
  <c r="W172" i="10"/>
  <c r="U172" i="10"/>
  <c r="S172" i="10"/>
  <c r="Q172" i="10"/>
  <c r="O172" i="10"/>
  <c r="M172" i="10"/>
  <c r="K172" i="10"/>
  <c r="I172" i="10"/>
  <c r="G172" i="10"/>
  <c r="E172" i="10"/>
  <c r="AQ171" i="10"/>
  <c r="AO171" i="10"/>
  <c r="AM171" i="10"/>
  <c r="AK171" i="10"/>
  <c r="AI171" i="10"/>
  <c r="AG171" i="10"/>
  <c r="AE171" i="10"/>
  <c r="AC171" i="10"/>
  <c r="AA171" i="10"/>
  <c r="Y171" i="10"/>
  <c r="W171" i="10"/>
  <c r="U171" i="10"/>
  <c r="S171" i="10"/>
  <c r="Q171" i="10"/>
  <c r="O171" i="10"/>
  <c r="M171" i="10"/>
  <c r="K171" i="10"/>
  <c r="I171" i="10"/>
  <c r="G171" i="10"/>
  <c r="E171" i="10"/>
  <c r="AQ170" i="10"/>
  <c r="AO170" i="10"/>
  <c r="AM170" i="10"/>
  <c r="AK170" i="10"/>
  <c r="AI170" i="10"/>
  <c r="AG170" i="10"/>
  <c r="AE170" i="10"/>
  <c r="AC170" i="10"/>
  <c r="AA170" i="10"/>
  <c r="Y170" i="10"/>
  <c r="W170" i="10"/>
  <c r="U170" i="10"/>
  <c r="S170" i="10"/>
  <c r="Q170" i="10"/>
  <c r="O170" i="10"/>
  <c r="M170" i="10"/>
  <c r="K170" i="10"/>
  <c r="I170" i="10"/>
  <c r="G170" i="10"/>
  <c r="E170" i="10"/>
  <c r="AQ169" i="10"/>
  <c r="AO169" i="10"/>
  <c r="AM169" i="10"/>
  <c r="AK169" i="10"/>
  <c r="AI169" i="10"/>
  <c r="AG169" i="10"/>
  <c r="AE169" i="10"/>
  <c r="AC169" i="10"/>
  <c r="AA169" i="10"/>
  <c r="Y169" i="10"/>
  <c r="W169" i="10"/>
  <c r="U169" i="10"/>
  <c r="S169" i="10"/>
  <c r="Q169" i="10"/>
  <c r="O169" i="10"/>
  <c r="M169" i="10"/>
  <c r="K169" i="10"/>
  <c r="I169" i="10"/>
  <c r="G169" i="10"/>
  <c r="E169" i="10"/>
  <c r="AQ168" i="10"/>
  <c r="AO168" i="10"/>
  <c r="AM168" i="10"/>
  <c r="AK168" i="10"/>
  <c r="AI168" i="10"/>
  <c r="AG168" i="10"/>
  <c r="AE168" i="10"/>
  <c r="AC168" i="10"/>
  <c r="AA168" i="10"/>
  <c r="Y168" i="10"/>
  <c r="W168" i="10"/>
  <c r="U168" i="10"/>
  <c r="S168" i="10"/>
  <c r="Q168" i="10"/>
  <c r="O168" i="10"/>
  <c r="M168" i="10"/>
  <c r="K168" i="10"/>
  <c r="I168" i="10"/>
  <c r="G168" i="10"/>
  <c r="E168" i="10"/>
  <c r="AQ167" i="10"/>
  <c r="AO167" i="10"/>
  <c r="AM167" i="10"/>
  <c r="AK167" i="10"/>
  <c r="AI167" i="10"/>
  <c r="AG167" i="10"/>
  <c r="AE167" i="10"/>
  <c r="AC167" i="10"/>
  <c r="AA167" i="10"/>
  <c r="Y167" i="10"/>
  <c r="W167" i="10"/>
  <c r="U167" i="10"/>
  <c r="S167" i="10"/>
  <c r="Q167" i="10"/>
  <c r="O167" i="10"/>
  <c r="M167" i="10"/>
  <c r="K167" i="10"/>
  <c r="I167" i="10"/>
  <c r="G167" i="10"/>
  <c r="E167" i="10"/>
  <c r="AQ166" i="10"/>
  <c r="AO166" i="10"/>
  <c r="AM166" i="10"/>
  <c r="AK166" i="10"/>
  <c r="AI166" i="10"/>
  <c r="AG166" i="10"/>
  <c r="AE166" i="10"/>
  <c r="AC166" i="10"/>
  <c r="AA166" i="10"/>
  <c r="Y166" i="10"/>
  <c r="W166" i="10"/>
  <c r="U166" i="10"/>
  <c r="S166" i="10"/>
  <c r="Q166" i="10"/>
  <c r="O166" i="10"/>
  <c r="M166" i="10"/>
  <c r="K166" i="10"/>
  <c r="I166" i="10"/>
  <c r="G166" i="10"/>
  <c r="E166" i="10"/>
  <c r="AQ165" i="10"/>
  <c r="AO165" i="10"/>
  <c r="AM165" i="10"/>
  <c r="AK165" i="10"/>
  <c r="AI165" i="10"/>
  <c r="AG165" i="10"/>
  <c r="AE165" i="10"/>
  <c r="AC165" i="10"/>
  <c r="AA165" i="10"/>
  <c r="Y165" i="10"/>
  <c r="W165" i="10"/>
  <c r="U165" i="10"/>
  <c r="S165" i="10"/>
  <c r="Q165" i="10"/>
  <c r="O165" i="10"/>
  <c r="M165" i="10"/>
  <c r="K165" i="10"/>
  <c r="I165" i="10"/>
  <c r="G165" i="10"/>
  <c r="E165" i="10"/>
  <c r="AQ164" i="10"/>
  <c r="AO164" i="10"/>
  <c r="AM164" i="10"/>
  <c r="AK164" i="10"/>
  <c r="AI164" i="10"/>
  <c r="AG164" i="10"/>
  <c r="AE164" i="10"/>
  <c r="AC164" i="10"/>
  <c r="AA164" i="10"/>
  <c r="Y164" i="10"/>
  <c r="W164" i="10"/>
  <c r="U164" i="10"/>
  <c r="S164" i="10"/>
  <c r="Q164" i="10"/>
  <c r="O164" i="10"/>
  <c r="M164" i="10"/>
  <c r="K164" i="10"/>
  <c r="I164" i="10"/>
  <c r="G164" i="10"/>
  <c r="E164" i="10"/>
  <c r="AQ163" i="10"/>
  <c r="AO163" i="10"/>
  <c r="AM163" i="10"/>
  <c r="AK163" i="10"/>
  <c r="AI163" i="10"/>
  <c r="AG163" i="10"/>
  <c r="AE163" i="10"/>
  <c r="AC163" i="10"/>
  <c r="AA163" i="10"/>
  <c r="Y163" i="10"/>
  <c r="W163" i="10"/>
  <c r="U163" i="10"/>
  <c r="S163" i="10"/>
  <c r="Q163" i="10"/>
  <c r="O163" i="10"/>
  <c r="M163" i="10"/>
  <c r="K163" i="10"/>
  <c r="I163" i="10"/>
  <c r="G163" i="10"/>
  <c r="E163" i="10"/>
  <c r="AQ162" i="10"/>
  <c r="AO162" i="10"/>
  <c r="AM162" i="10"/>
  <c r="AK162" i="10"/>
  <c r="AI162" i="10"/>
  <c r="AG162" i="10"/>
  <c r="AE162" i="10"/>
  <c r="AC162" i="10"/>
  <c r="AA162" i="10"/>
  <c r="Y162" i="10"/>
  <c r="W162" i="10"/>
  <c r="U162" i="10"/>
  <c r="S162" i="10"/>
  <c r="Q162" i="10"/>
  <c r="O162" i="10"/>
  <c r="M162" i="10"/>
  <c r="K162" i="10"/>
  <c r="I162" i="10"/>
  <c r="G162" i="10"/>
  <c r="E162" i="10"/>
  <c r="AQ161" i="10"/>
  <c r="AO161" i="10"/>
  <c r="AM161" i="10"/>
  <c r="AK161" i="10"/>
  <c r="AI161" i="10"/>
  <c r="AG161" i="10"/>
  <c r="AE161" i="10"/>
  <c r="AC161" i="10"/>
  <c r="AA161" i="10"/>
  <c r="Y161" i="10"/>
  <c r="W161" i="10"/>
  <c r="U161" i="10"/>
  <c r="S161" i="10"/>
  <c r="Q161" i="10"/>
  <c r="O161" i="10"/>
  <c r="M161" i="10"/>
  <c r="K161" i="10"/>
  <c r="I161" i="10"/>
  <c r="G161" i="10"/>
  <c r="E161" i="10"/>
  <c r="AQ160" i="10"/>
  <c r="AO160" i="10"/>
  <c r="AM160" i="10"/>
  <c r="AK160" i="10"/>
  <c r="AI160" i="10"/>
  <c r="AG160" i="10"/>
  <c r="AE160" i="10"/>
  <c r="AC160" i="10"/>
  <c r="AA160" i="10"/>
  <c r="Y160" i="10"/>
  <c r="W160" i="10"/>
  <c r="U160" i="10"/>
  <c r="S160" i="10"/>
  <c r="Q160" i="10"/>
  <c r="O160" i="10"/>
  <c r="M160" i="10"/>
  <c r="K160" i="10"/>
  <c r="I160" i="10"/>
  <c r="G160" i="10"/>
  <c r="E160" i="10"/>
  <c r="AQ159" i="10"/>
  <c r="AO159" i="10"/>
  <c r="AM159" i="10"/>
  <c r="AK159" i="10"/>
  <c r="AI159" i="10"/>
  <c r="AG159" i="10"/>
  <c r="AE159" i="10"/>
  <c r="AC159" i="10"/>
  <c r="AA159" i="10"/>
  <c r="Y159" i="10"/>
  <c r="W159" i="10"/>
  <c r="U159" i="10"/>
  <c r="S159" i="10"/>
  <c r="Q159" i="10"/>
  <c r="O159" i="10"/>
  <c r="M159" i="10"/>
  <c r="K159" i="10"/>
  <c r="I159" i="10"/>
  <c r="G159" i="10"/>
  <c r="E159" i="10"/>
  <c r="AQ158" i="10"/>
  <c r="AO158" i="10"/>
  <c r="AM158" i="10"/>
  <c r="AK158" i="10"/>
  <c r="AI158" i="10"/>
  <c r="AG158" i="10"/>
  <c r="AE158" i="10"/>
  <c r="AC158" i="10"/>
  <c r="AA158" i="10"/>
  <c r="Y158" i="10"/>
  <c r="W158" i="10"/>
  <c r="U158" i="10"/>
  <c r="S158" i="10"/>
  <c r="Q158" i="10"/>
  <c r="O158" i="10"/>
  <c r="M158" i="10"/>
  <c r="K158" i="10"/>
  <c r="I158" i="10"/>
  <c r="G158" i="10"/>
  <c r="E158" i="10"/>
  <c r="AQ157" i="10"/>
  <c r="AO157" i="10"/>
  <c r="AM157" i="10"/>
  <c r="AK157" i="10"/>
  <c r="AI157" i="10"/>
  <c r="AG157" i="10"/>
  <c r="AE157" i="10"/>
  <c r="AC157" i="10"/>
  <c r="AA157" i="10"/>
  <c r="Y157" i="10"/>
  <c r="W157" i="10"/>
  <c r="U157" i="10"/>
  <c r="S157" i="10"/>
  <c r="Q157" i="10"/>
  <c r="O157" i="10"/>
  <c r="M157" i="10"/>
  <c r="K157" i="10"/>
  <c r="I157" i="10"/>
  <c r="G157" i="10"/>
  <c r="E157" i="10"/>
  <c r="AQ156" i="10"/>
  <c r="AO156" i="10"/>
  <c r="AM156" i="10"/>
  <c r="AK156" i="10"/>
  <c r="AI156" i="10"/>
  <c r="AG156" i="10"/>
  <c r="AE156" i="10"/>
  <c r="AC156" i="10"/>
  <c r="AA156" i="10"/>
  <c r="Y156" i="10"/>
  <c r="W156" i="10"/>
  <c r="U156" i="10"/>
  <c r="S156" i="10"/>
  <c r="Q156" i="10"/>
  <c r="O156" i="10"/>
  <c r="M156" i="10"/>
  <c r="K156" i="10"/>
  <c r="I156" i="10"/>
  <c r="G156" i="10"/>
  <c r="E156" i="10"/>
  <c r="AQ155" i="10"/>
  <c r="AO155" i="10"/>
  <c r="AM155" i="10"/>
  <c r="AK155" i="10"/>
  <c r="AI155" i="10"/>
  <c r="AG155" i="10"/>
  <c r="AE155" i="10"/>
  <c r="AC155" i="10"/>
  <c r="AA155" i="10"/>
  <c r="Y155" i="10"/>
  <c r="W155" i="10"/>
  <c r="U155" i="10"/>
  <c r="S155" i="10"/>
  <c r="Q155" i="10"/>
  <c r="O155" i="10"/>
  <c r="M155" i="10"/>
  <c r="K155" i="10"/>
  <c r="I155" i="10"/>
  <c r="G155" i="10"/>
  <c r="E155" i="10"/>
  <c r="AQ154" i="10"/>
  <c r="AO154" i="10"/>
  <c r="AM154" i="10"/>
  <c r="AK154" i="10"/>
  <c r="AI154" i="10"/>
  <c r="AG154" i="10"/>
  <c r="AE154" i="10"/>
  <c r="AC154" i="10"/>
  <c r="AA154" i="10"/>
  <c r="Y154" i="10"/>
  <c r="W154" i="10"/>
  <c r="U154" i="10"/>
  <c r="S154" i="10"/>
  <c r="Q154" i="10"/>
  <c r="O154" i="10"/>
  <c r="M154" i="10"/>
  <c r="K154" i="10"/>
  <c r="I154" i="10"/>
  <c r="G154" i="10"/>
  <c r="E154" i="10"/>
  <c r="AQ153" i="10"/>
  <c r="AO153" i="10"/>
  <c r="AM153" i="10"/>
  <c r="AK153" i="10"/>
  <c r="AI153" i="10"/>
  <c r="AG153" i="10"/>
  <c r="AE153" i="10"/>
  <c r="AC153" i="10"/>
  <c r="AA153" i="10"/>
  <c r="Y153" i="10"/>
  <c r="W153" i="10"/>
  <c r="U153" i="10"/>
  <c r="S153" i="10"/>
  <c r="Q153" i="10"/>
  <c r="O153" i="10"/>
  <c r="M153" i="10"/>
  <c r="K153" i="10"/>
  <c r="I153" i="10"/>
  <c r="G153" i="10"/>
  <c r="E153" i="10"/>
  <c r="AQ152" i="10"/>
  <c r="AO152" i="10"/>
  <c r="AM152" i="10"/>
  <c r="AK152" i="10"/>
  <c r="AI152" i="10"/>
  <c r="AG152" i="10"/>
  <c r="AE152" i="10"/>
  <c r="AC152" i="10"/>
  <c r="AA152" i="10"/>
  <c r="Y152" i="10"/>
  <c r="W152" i="10"/>
  <c r="U152" i="10"/>
  <c r="S152" i="10"/>
  <c r="Q152" i="10"/>
  <c r="O152" i="10"/>
  <c r="M152" i="10"/>
  <c r="K152" i="10"/>
  <c r="I152" i="10"/>
  <c r="G152" i="10"/>
  <c r="E152" i="10"/>
  <c r="AQ151" i="10"/>
  <c r="AO151" i="10"/>
  <c r="AM151" i="10"/>
  <c r="AK151" i="10"/>
  <c r="AI151" i="10"/>
  <c r="AG151" i="10"/>
  <c r="AE151" i="10"/>
  <c r="AC151" i="10"/>
  <c r="AA151" i="10"/>
  <c r="Y151" i="10"/>
  <c r="W151" i="10"/>
  <c r="U151" i="10"/>
  <c r="S151" i="10"/>
  <c r="Q151" i="10"/>
  <c r="O151" i="10"/>
  <c r="M151" i="10"/>
  <c r="K151" i="10"/>
  <c r="I151" i="10"/>
  <c r="G151" i="10"/>
  <c r="E151" i="10"/>
  <c r="AQ150" i="10"/>
  <c r="AO150" i="10"/>
  <c r="AM150" i="10"/>
  <c r="AK150" i="10"/>
  <c r="AI150" i="10"/>
  <c r="AG150" i="10"/>
  <c r="AE150" i="10"/>
  <c r="AC150" i="10"/>
  <c r="AA150" i="10"/>
  <c r="Y150" i="10"/>
  <c r="W150" i="10"/>
  <c r="U150" i="10"/>
  <c r="S150" i="10"/>
  <c r="Q150" i="10"/>
  <c r="O150" i="10"/>
  <c r="M150" i="10"/>
  <c r="K150" i="10"/>
  <c r="I150" i="10"/>
  <c r="G150" i="10"/>
  <c r="E150" i="10"/>
  <c r="AQ149" i="10"/>
  <c r="AO149" i="10"/>
  <c r="AM149" i="10"/>
  <c r="AK149" i="10"/>
  <c r="AI149" i="10"/>
  <c r="AG149" i="10"/>
  <c r="AE149" i="10"/>
  <c r="AC149" i="10"/>
  <c r="AA149" i="10"/>
  <c r="Y149" i="10"/>
  <c r="W149" i="10"/>
  <c r="U149" i="10"/>
  <c r="S149" i="10"/>
  <c r="Q149" i="10"/>
  <c r="O149" i="10"/>
  <c r="M149" i="10"/>
  <c r="K149" i="10"/>
  <c r="I149" i="10"/>
  <c r="G149" i="10"/>
  <c r="E149" i="10"/>
  <c r="AQ148" i="10"/>
  <c r="AO148" i="10"/>
  <c r="AM148" i="10"/>
  <c r="AK148" i="10"/>
  <c r="AI148" i="10"/>
  <c r="AG148" i="10"/>
  <c r="AE148" i="10"/>
  <c r="AC148" i="10"/>
  <c r="AA148" i="10"/>
  <c r="Y148" i="10"/>
  <c r="W148" i="10"/>
  <c r="U148" i="10"/>
  <c r="S148" i="10"/>
  <c r="Q148" i="10"/>
  <c r="O148" i="10"/>
  <c r="M148" i="10"/>
  <c r="K148" i="10"/>
  <c r="I148" i="10"/>
  <c r="G148" i="10"/>
  <c r="E148" i="10"/>
  <c r="AQ147" i="10"/>
  <c r="AO147" i="10"/>
  <c r="AM147" i="10"/>
  <c r="AK147" i="10"/>
  <c r="AI147" i="10"/>
  <c r="AG147" i="10"/>
  <c r="AE147" i="10"/>
  <c r="AC147" i="10"/>
  <c r="AA147" i="10"/>
  <c r="Y147" i="10"/>
  <c r="W147" i="10"/>
  <c r="U147" i="10"/>
  <c r="S147" i="10"/>
  <c r="Q147" i="10"/>
  <c r="O147" i="10"/>
  <c r="M147" i="10"/>
  <c r="K147" i="10"/>
  <c r="I147" i="10"/>
  <c r="G147" i="10"/>
  <c r="E147" i="10"/>
  <c r="AQ146" i="10"/>
  <c r="AO146" i="10"/>
  <c r="AM146" i="10"/>
  <c r="AK146" i="10"/>
  <c r="AI146" i="10"/>
  <c r="AG146" i="10"/>
  <c r="AE146" i="10"/>
  <c r="AC146" i="10"/>
  <c r="AA146" i="10"/>
  <c r="Y146" i="10"/>
  <c r="W146" i="10"/>
  <c r="U146" i="10"/>
  <c r="S146" i="10"/>
  <c r="Q146" i="10"/>
  <c r="O146" i="10"/>
  <c r="M146" i="10"/>
  <c r="K146" i="10"/>
  <c r="I146" i="10"/>
  <c r="G146" i="10"/>
  <c r="E146" i="10"/>
  <c r="AQ145" i="10"/>
  <c r="AO145" i="10"/>
  <c r="AM145" i="10"/>
  <c r="AK145" i="10"/>
  <c r="AI145" i="10"/>
  <c r="AG145" i="10"/>
  <c r="AE145" i="10"/>
  <c r="AC145" i="10"/>
  <c r="AA145" i="10"/>
  <c r="Y145" i="10"/>
  <c r="W145" i="10"/>
  <c r="U145" i="10"/>
  <c r="S145" i="10"/>
  <c r="Q145" i="10"/>
  <c r="O145" i="10"/>
  <c r="M145" i="10"/>
  <c r="K145" i="10"/>
  <c r="I145" i="10"/>
  <c r="G145" i="10"/>
  <c r="E145" i="10"/>
  <c r="AQ144" i="10"/>
  <c r="AO144" i="10"/>
  <c r="AM144" i="10"/>
  <c r="AK144" i="10"/>
  <c r="AI144" i="10"/>
  <c r="AG144" i="10"/>
  <c r="AE144" i="10"/>
  <c r="AC144" i="10"/>
  <c r="AA144" i="10"/>
  <c r="Y144" i="10"/>
  <c r="W144" i="10"/>
  <c r="U144" i="10"/>
  <c r="S144" i="10"/>
  <c r="Q144" i="10"/>
  <c r="O144" i="10"/>
  <c r="M144" i="10"/>
  <c r="K144" i="10"/>
  <c r="I144" i="10"/>
  <c r="G144" i="10"/>
  <c r="E144" i="10"/>
  <c r="AQ143" i="10"/>
  <c r="AO143" i="10"/>
  <c r="AM143" i="10"/>
  <c r="AK143" i="10"/>
  <c r="AI143" i="10"/>
  <c r="AG143" i="10"/>
  <c r="AE143" i="10"/>
  <c r="AC143" i="10"/>
  <c r="AA143" i="10"/>
  <c r="Y143" i="10"/>
  <c r="W143" i="10"/>
  <c r="U143" i="10"/>
  <c r="S143" i="10"/>
  <c r="Q143" i="10"/>
  <c r="O143" i="10"/>
  <c r="M143" i="10"/>
  <c r="K143" i="10"/>
  <c r="I143" i="10"/>
  <c r="G143" i="10"/>
  <c r="E143" i="10"/>
  <c r="AQ142" i="10"/>
  <c r="AO142" i="10"/>
  <c r="AM142" i="10"/>
  <c r="AK142" i="10"/>
  <c r="AI142" i="10"/>
  <c r="AG142" i="10"/>
  <c r="AE142" i="10"/>
  <c r="AC142" i="10"/>
  <c r="AA142" i="10"/>
  <c r="Y142" i="10"/>
  <c r="W142" i="10"/>
  <c r="U142" i="10"/>
  <c r="S142" i="10"/>
  <c r="Q142" i="10"/>
  <c r="O142" i="10"/>
  <c r="M142" i="10"/>
  <c r="K142" i="10"/>
  <c r="I142" i="10"/>
  <c r="G142" i="10"/>
  <c r="E142" i="10"/>
  <c r="AQ141" i="10"/>
  <c r="AO141" i="10"/>
  <c r="AM141" i="10"/>
  <c r="AK141" i="10"/>
  <c r="AI141" i="10"/>
  <c r="AG141" i="10"/>
  <c r="AE141" i="10"/>
  <c r="AC141" i="10"/>
  <c r="AA141" i="10"/>
  <c r="Y141" i="10"/>
  <c r="W141" i="10"/>
  <c r="U141" i="10"/>
  <c r="S141" i="10"/>
  <c r="Q141" i="10"/>
  <c r="O141" i="10"/>
  <c r="M141" i="10"/>
  <c r="K141" i="10"/>
  <c r="I141" i="10"/>
  <c r="G141" i="10"/>
  <c r="E141" i="10"/>
  <c r="AQ140" i="10"/>
  <c r="AO140" i="10"/>
  <c r="AM140" i="10"/>
  <c r="AK140" i="10"/>
  <c r="AI140" i="10"/>
  <c r="AG140" i="10"/>
  <c r="AE140" i="10"/>
  <c r="AC140" i="10"/>
  <c r="AA140" i="10"/>
  <c r="Y140" i="10"/>
  <c r="W140" i="10"/>
  <c r="U140" i="10"/>
  <c r="S140" i="10"/>
  <c r="Q140" i="10"/>
  <c r="O140" i="10"/>
  <c r="M140" i="10"/>
  <c r="K140" i="10"/>
  <c r="I140" i="10"/>
  <c r="G140" i="10"/>
  <c r="E140" i="10"/>
  <c r="AQ139" i="10"/>
  <c r="AO139" i="10"/>
  <c r="AM139" i="10"/>
  <c r="AK139" i="10"/>
  <c r="AI139" i="10"/>
  <c r="AG139" i="10"/>
  <c r="AE139" i="10"/>
  <c r="AC139" i="10"/>
  <c r="AA139" i="10"/>
  <c r="Y139" i="10"/>
  <c r="W139" i="10"/>
  <c r="U139" i="10"/>
  <c r="S139" i="10"/>
  <c r="Q139" i="10"/>
  <c r="O139" i="10"/>
  <c r="M139" i="10"/>
  <c r="K139" i="10"/>
  <c r="I139" i="10"/>
  <c r="G139" i="10"/>
  <c r="E139" i="10"/>
  <c r="AQ138" i="10"/>
  <c r="AO138" i="10"/>
  <c r="AM138" i="10"/>
  <c r="AK138" i="10"/>
  <c r="AI138" i="10"/>
  <c r="AG138" i="10"/>
  <c r="AE138" i="10"/>
  <c r="AC138" i="10"/>
  <c r="AA138" i="10"/>
  <c r="Y138" i="10"/>
  <c r="W138" i="10"/>
  <c r="U138" i="10"/>
  <c r="S138" i="10"/>
  <c r="Q138" i="10"/>
  <c r="O138" i="10"/>
  <c r="M138" i="10"/>
  <c r="K138" i="10"/>
  <c r="I138" i="10"/>
  <c r="G138" i="10"/>
  <c r="E138" i="10"/>
  <c r="AQ137" i="10"/>
  <c r="AO137" i="10"/>
  <c r="AM137" i="10"/>
  <c r="AK137" i="10"/>
  <c r="AI137" i="10"/>
  <c r="AG137" i="10"/>
  <c r="AE137" i="10"/>
  <c r="AC137" i="10"/>
  <c r="AA137" i="10"/>
  <c r="Y137" i="10"/>
  <c r="W137" i="10"/>
  <c r="U137" i="10"/>
  <c r="S137" i="10"/>
  <c r="Q137" i="10"/>
  <c r="O137" i="10"/>
  <c r="M137" i="10"/>
  <c r="K137" i="10"/>
  <c r="I137" i="10"/>
  <c r="G137" i="10"/>
  <c r="E137" i="10"/>
  <c r="AQ136" i="10"/>
  <c r="AO136" i="10"/>
  <c r="AM136" i="10"/>
  <c r="AK136" i="10"/>
  <c r="AI136" i="10"/>
  <c r="AG136" i="10"/>
  <c r="AE136" i="10"/>
  <c r="AC136" i="10"/>
  <c r="AA136" i="10"/>
  <c r="Y136" i="10"/>
  <c r="W136" i="10"/>
  <c r="U136" i="10"/>
  <c r="S136" i="10"/>
  <c r="Q136" i="10"/>
  <c r="O136" i="10"/>
  <c r="M136" i="10"/>
  <c r="K136" i="10"/>
  <c r="I136" i="10"/>
  <c r="G136" i="10"/>
  <c r="E136" i="10"/>
  <c r="AQ135" i="10"/>
  <c r="AO135" i="10"/>
  <c r="AM135" i="10"/>
  <c r="AK135" i="10"/>
  <c r="AI135" i="10"/>
  <c r="AG135" i="10"/>
  <c r="AE135" i="10"/>
  <c r="AC135" i="10"/>
  <c r="AA135" i="10"/>
  <c r="Y135" i="10"/>
  <c r="W135" i="10"/>
  <c r="U135" i="10"/>
  <c r="S135" i="10"/>
  <c r="Q135" i="10"/>
  <c r="O135" i="10"/>
  <c r="M135" i="10"/>
  <c r="K135" i="10"/>
  <c r="I135" i="10"/>
  <c r="G135" i="10"/>
  <c r="E135" i="10"/>
  <c r="AQ134" i="10"/>
  <c r="AO134" i="10"/>
  <c r="AM134" i="10"/>
  <c r="AK134" i="10"/>
  <c r="AI134" i="10"/>
  <c r="AG134" i="10"/>
  <c r="AE134" i="10"/>
  <c r="AC134" i="10"/>
  <c r="AA134" i="10"/>
  <c r="Y134" i="10"/>
  <c r="W134" i="10"/>
  <c r="U134" i="10"/>
  <c r="S134" i="10"/>
  <c r="Q134" i="10"/>
  <c r="O134" i="10"/>
  <c r="M134" i="10"/>
  <c r="K134" i="10"/>
  <c r="I134" i="10"/>
  <c r="G134" i="10"/>
  <c r="E134" i="10"/>
  <c r="AQ133" i="10"/>
  <c r="AO133" i="10"/>
  <c r="AM133" i="10"/>
  <c r="AK133" i="10"/>
  <c r="AI133" i="10"/>
  <c r="AG133" i="10"/>
  <c r="AE133" i="10"/>
  <c r="AC133" i="10"/>
  <c r="AA133" i="10"/>
  <c r="Y133" i="10"/>
  <c r="W133" i="10"/>
  <c r="U133" i="10"/>
  <c r="S133" i="10"/>
  <c r="Q133" i="10"/>
  <c r="O133" i="10"/>
  <c r="M133" i="10"/>
  <c r="K133" i="10"/>
  <c r="I133" i="10"/>
  <c r="G133" i="10"/>
  <c r="E133" i="10"/>
  <c r="AQ132" i="10"/>
  <c r="AO132" i="10"/>
  <c r="AM132" i="10"/>
  <c r="AK132" i="10"/>
  <c r="AI132" i="10"/>
  <c r="AG132" i="10"/>
  <c r="AE132" i="10"/>
  <c r="AC132" i="10"/>
  <c r="AA132" i="10"/>
  <c r="Y132" i="10"/>
  <c r="W132" i="10"/>
  <c r="U132" i="10"/>
  <c r="S132" i="10"/>
  <c r="Q132" i="10"/>
  <c r="O132" i="10"/>
  <c r="M132" i="10"/>
  <c r="K132" i="10"/>
  <c r="I132" i="10"/>
  <c r="G132" i="10"/>
  <c r="E132" i="10"/>
  <c r="AQ131" i="10"/>
  <c r="AO131" i="10"/>
  <c r="AM131" i="10"/>
  <c r="AK131" i="10"/>
  <c r="AI131" i="10"/>
  <c r="AG131" i="10"/>
  <c r="AE131" i="10"/>
  <c r="AC131" i="10"/>
  <c r="AA131" i="10"/>
  <c r="Y131" i="10"/>
  <c r="W131" i="10"/>
  <c r="U131" i="10"/>
  <c r="S131" i="10"/>
  <c r="Q131" i="10"/>
  <c r="O131" i="10"/>
  <c r="M131" i="10"/>
  <c r="K131" i="10"/>
  <c r="I131" i="10"/>
  <c r="G131" i="10"/>
  <c r="E131" i="10"/>
  <c r="AQ130" i="10"/>
  <c r="AO130" i="10"/>
  <c r="AM130" i="10"/>
  <c r="AK130" i="10"/>
  <c r="AI130" i="10"/>
  <c r="AG130" i="10"/>
  <c r="AE130" i="10"/>
  <c r="AC130" i="10"/>
  <c r="AA130" i="10"/>
  <c r="Y130" i="10"/>
  <c r="W130" i="10"/>
  <c r="U130" i="10"/>
  <c r="S130" i="10"/>
  <c r="Q130" i="10"/>
  <c r="O130" i="10"/>
  <c r="M130" i="10"/>
  <c r="K130" i="10"/>
  <c r="I130" i="10"/>
  <c r="G130" i="10"/>
  <c r="E130" i="10"/>
  <c r="AQ129" i="10"/>
  <c r="AO129" i="10"/>
  <c r="AM129" i="10"/>
  <c r="AK129" i="10"/>
  <c r="AI129" i="10"/>
  <c r="AG129" i="10"/>
  <c r="AE129" i="10"/>
  <c r="AC129" i="10"/>
  <c r="AA129" i="10"/>
  <c r="Y129" i="10"/>
  <c r="W129" i="10"/>
  <c r="U129" i="10"/>
  <c r="S129" i="10"/>
  <c r="Q129" i="10"/>
  <c r="O129" i="10"/>
  <c r="M129" i="10"/>
  <c r="K129" i="10"/>
  <c r="I129" i="10"/>
  <c r="G129" i="10"/>
  <c r="E129" i="10"/>
  <c r="AQ128" i="10"/>
  <c r="AO128" i="10"/>
  <c r="AM128" i="10"/>
  <c r="AK128" i="10"/>
  <c r="AI128" i="10"/>
  <c r="AG128" i="10"/>
  <c r="AE128" i="10"/>
  <c r="AC128" i="10"/>
  <c r="AA128" i="10"/>
  <c r="Y128" i="10"/>
  <c r="W128" i="10"/>
  <c r="U128" i="10"/>
  <c r="S128" i="10"/>
  <c r="Q128" i="10"/>
  <c r="O128" i="10"/>
  <c r="M128" i="10"/>
  <c r="K128" i="10"/>
  <c r="I128" i="10"/>
  <c r="G128" i="10"/>
  <c r="E128" i="10"/>
  <c r="AQ127" i="10"/>
  <c r="AO127" i="10"/>
  <c r="AM127" i="10"/>
  <c r="AK127" i="10"/>
  <c r="AI127" i="10"/>
  <c r="AG127" i="10"/>
  <c r="AE127" i="10"/>
  <c r="AC127" i="10"/>
  <c r="AA127" i="10"/>
  <c r="Y127" i="10"/>
  <c r="W127" i="10"/>
  <c r="U127" i="10"/>
  <c r="S127" i="10"/>
  <c r="Q127" i="10"/>
  <c r="O127" i="10"/>
  <c r="M127" i="10"/>
  <c r="K127" i="10"/>
  <c r="I127" i="10"/>
  <c r="G127" i="10"/>
  <c r="E127" i="10"/>
  <c r="AQ126" i="10"/>
  <c r="AO126" i="10"/>
  <c r="AM126" i="10"/>
  <c r="AK126" i="10"/>
  <c r="AI126" i="10"/>
  <c r="AG126" i="10"/>
  <c r="AE126" i="10"/>
  <c r="AC126" i="10"/>
  <c r="AA126" i="10"/>
  <c r="Y126" i="10"/>
  <c r="W126" i="10"/>
  <c r="U126" i="10"/>
  <c r="S126" i="10"/>
  <c r="Q126" i="10"/>
  <c r="O126" i="10"/>
  <c r="M126" i="10"/>
  <c r="K126" i="10"/>
  <c r="I126" i="10"/>
  <c r="G126" i="10"/>
  <c r="E126" i="10"/>
  <c r="AQ125" i="10"/>
  <c r="AO125" i="10"/>
  <c r="AM125" i="10"/>
  <c r="AK125" i="10"/>
  <c r="AI125" i="10"/>
  <c r="AG125" i="10"/>
  <c r="AE125" i="10"/>
  <c r="AC125" i="10"/>
  <c r="AA125" i="10"/>
  <c r="Y125" i="10"/>
  <c r="W125" i="10"/>
  <c r="U125" i="10"/>
  <c r="S125" i="10"/>
  <c r="Q125" i="10"/>
  <c r="O125" i="10"/>
  <c r="M125" i="10"/>
  <c r="K125" i="10"/>
  <c r="I125" i="10"/>
  <c r="G125" i="10"/>
  <c r="E125" i="10"/>
  <c r="AQ124" i="10"/>
  <c r="AO124" i="10"/>
  <c r="AM124" i="10"/>
  <c r="AK124" i="10"/>
  <c r="AI124" i="10"/>
  <c r="AG124" i="10"/>
  <c r="AE124" i="10"/>
  <c r="AC124" i="10"/>
  <c r="AA124" i="10"/>
  <c r="Y124" i="10"/>
  <c r="W124" i="10"/>
  <c r="U124" i="10"/>
  <c r="S124" i="10"/>
  <c r="Q124" i="10"/>
  <c r="O124" i="10"/>
  <c r="M124" i="10"/>
  <c r="K124" i="10"/>
  <c r="I124" i="10"/>
  <c r="G124" i="10"/>
  <c r="E124" i="10"/>
  <c r="AQ123" i="10"/>
  <c r="AO123" i="10"/>
  <c r="AM123" i="10"/>
  <c r="AK123" i="10"/>
  <c r="AI123" i="10"/>
  <c r="AG123" i="10"/>
  <c r="AE123" i="10"/>
  <c r="AC123" i="10"/>
  <c r="AA123" i="10"/>
  <c r="Y123" i="10"/>
  <c r="W123" i="10"/>
  <c r="U123" i="10"/>
  <c r="S123" i="10"/>
  <c r="Q123" i="10"/>
  <c r="O123" i="10"/>
  <c r="M123" i="10"/>
  <c r="K123" i="10"/>
  <c r="I123" i="10"/>
  <c r="G123" i="10"/>
  <c r="E123" i="10"/>
  <c r="AQ122" i="10"/>
  <c r="AO122" i="10"/>
  <c r="AM122" i="10"/>
  <c r="AK122" i="10"/>
  <c r="AI122" i="10"/>
  <c r="AG122" i="10"/>
  <c r="AE122" i="10"/>
  <c r="AC122" i="10"/>
  <c r="AA122" i="10"/>
  <c r="Y122" i="10"/>
  <c r="W122" i="10"/>
  <c r="U122" i="10"/>
  <c r="S122" i="10"/>
  <c r="Q122" i="10"/>
  <c r="O122" i="10"/>
  <c r="M122" i="10"/>
  <c r="K122" i="10"/>
  <c r="I122" i="10"/>
  <c r="G122" i="10"/>
  <c r="E122" i="10"/>
  <c r="AQ121" i="10"/>
  <c r="AO121" i="10"/>
  <c r="AM121" i="10"/>
  <c r="AK121" i="10"/>
  <c r="AI121" i="10"/>
  <c r="AG121" i="10"/>
  <c r="AE121" i="10"/>
  <c r="AC121" i="10"/>
  <c r="AA121" i="10"/>
  <c r="Y121" i="10"/>
  <c r="W121" i="10"/>
  <c r="U121" i="10"/>
  <c r="S121" i="10"/>
  <c r="Q121" i="10"/>
  <c r="O121" i="10"/>
  <c r="M121" i="10"/>
  <c r="K121" i="10"/>
  <c r="I121" i="10"/>
  <c r="G121" i="10"/>
  <c r="E121" i="10"/>
  <c r="AQ120" i="10"/>
  <c r="AO120" i="10"/>
  <c r="AM120" i="10"/>
  <c r="AK120" i="10"/>
  <c r="AI120" i="10"/>
  <c r="AG120" i="10"/>
  <c r="AE120" i="10"/>
  <c r="AC120" i="10"/>
  <c r="AA120" i="10"/>
  <c r="Y120" i="10"/>
  <c r="W120" i="10"/>
  <c r="U120" i="10"/>
  <c r="S120" i="10"/>
  <c r="Q120" i="10"/>
  <c r="O120" i="10"/>
  <c r="M120" i="10"/>
  <c r="K120" i="10"/>
  <c r="I120" i="10"/>
  <c r="G120" i="10"/>
  <c r="E120" i="10"/>
  <c r="AQ119" i="10"/>
  <c r="AO119" i="10"/>
  <c r="AM119" i="10"/>
  <c r="AK119" i="10"/>
  <c r="AI119" i="10"/>
  <c r="AG119" i="10"/>
  <c r="AE119" i="10"/>
  <c r="AC119" i="10"/>
  <c r="AA119" i="10"/>
  <c r="Y119" i="10"/>
  <c r="W119" i="10"/>
  <c r="U119" i="10"/>
  <c r="S119" i="10"/>
  <c r="Q119" i="10"/>
  <c r="O119" i="10"/>
  <c r="M119" i="10"/>
  <c r="K119" i="10"/>
  <c r="I119" i="10"/>
  <c r="G119" i="10"/>
  <c r="E119" i="10"/>
  <c r="AQ118" i="10"/>
  <c r="AO118" i="10"/>
  <c r="AM118" i="10"/>
  <c r="AK118" i="10"/>
  <c r="AI118" i="10"/>
  <c r="AG118" i="10"/>
  <c r="AE118" i="10"/>
  <c r="AC118" i="10"/>
  <c r="AA118" i="10"/>
  <c r="Y118" i="10"/>
  <c r="W118" i="10"/>
  <c r="U118" i="10"/>
  <c r="S118" i="10"/>
  <c r="Q118" i="10"/>
  <c r="O118" i="10"/>
  <c r="M118" i="10"/>
  <c r="K118" i="10"/>
  <c r="I118" i="10"/>
  <c r="G118" i="10"/>
  <c r="E118" i="10"/>
  <c r="AQ117" i="10"/>
  <c r="AO117" i="10"/>
  <c r="AM117" i="10"/>
  <c r="AK117" i="10"/>
  <c r="AI117" i="10"/>
  <c r="AG117" i="10"/>
  <c r="AE117" i="10"/>
  <c r="AC117" i="10"/>
  <c r="AA117" i="10"/>
  <c r="Y117" i="10"/>
  <c r="W117" i="10"/>
  <c r="U117" i="10"/>
  <c r="S117" i="10"/>
  <c r="Q117" i="10"/>
  <c r="O117" i="10"/>
  <c r="M117" i="10"/>
  <c r="K117" i="10"/>
  <c r="I117" i="10"/>
  <c r="G117" i="10"/>
  <c r="E117" i="10"/>
  <c r="AQ116" i="10"/>
  <c r="AO116" i="10"/>
  <c r="AM116" i="10"/>
  <c r="AK116" i="10"/>
  <c r="AI116" i="10"/>
  <c r="AG116" i="10"/>
  <c r="AE116" i="10"/>
  <c r="AC116" i="10"/>
  <c r="AA116" i="10"/>
  <c r="Y116" i="10"/>
  <c r="W116" i="10"/>
  <c r="U116" i="10"/>
  <c r="S116" i="10"/>
  <c r="Q116" i="10"/>
  <c r="O116" i="10"/>
  <c r="M116" i="10"/>
  <c r="K116" i="10"/>
  <c r="I116" i="10"/>
  <c r="G116" i="10"/>
  <c r="E116" i="10"/>
  <c r="AQ115" i="10"/>
  <c r="AO115" i="10"/>
  <c r="AM115" i="10"/>
  <c r="AK115" i="10"/>
  <c r="AI115" i="10"/>
  <c r="AG115" i="10"/>
  <c r="AE115" i="10"/>
  <c r="AC115" i="10"/>
  <c r="AA115" i="10"/>
  <c r="Y115" i="10"/>
  <c r="W115" i="10"/>
  <c r="U115" i="10"/>
  <c r="S115" i="10"/>
  <c r="Q115" i="10"/>
  <c r="O115" i="10"/>
  <c r="M115" i="10"/>
  <c r="K115" i="10"/>
  <c r="I115" i="10"/>
  <c r="G115" i="10"/>
  <c r="E115" i="10"/>
  <c r="AQ114" i="10"/>
  <c r="AO114" i="10"/>
  <c r="AM114" i="10"/>
  <c r="AK114" i="10"/>
  <c r="AI114" i="10"/>
  <c r="AG114" i="10"/>
  <c r="AE114" i="10"/>
  <c r="AC114" i="10"/>
  <c r="AA114" i="10"/>
  <c r="Y114" i="10"/>
  <c r="W114" i="10"/>
  <c r="U114" i="10"/>
  <c r="S114" i="10"/>
  <c r="Q114" i="10"/>
  <c r="O114" i="10"/>
  <c r="M114" i="10"/>
  <c r="K114" i="10"/>
  <c r="I114" i="10"/>
  <c r="G114" i="10"/>
  <c r="E114" i="10"/>
  <c r="AQ113" i="10"/>
  <c r="AO113" i="10"/>
  <c r="AM113" i="10"/>
  <c r="AK113" i="10"/>
  <c r="AI113" i="10"/>
  <c r="AG113" i="10"/>
  <c r="AE113" i="10"/>
  <c r="AC113" i="10"/>
  <c r="AA113" i="10"/>
  <c r="Y113" i="10"/>
  <c r="W113" i="10"/>
  <c r="U113" i="10"/>
  <c r="S113" i="10"/>
  <c r="Q113" i="10"/>
  <c r="O113" i="10"/>
  <c r="M113" i="10"/>
  <c r="K113" i="10"/>
  <c r="I113" i="10"/>
  <c r="G113" i="10"/>
  <c r="E113" i="10"/>
  <c r="AQ112" i="10"/>
  <c r="AO112" i="10"/>
  <c r="AM112" i="10"/>
  <c r="AK112" i="10"/>
  <c r="AI112" i="10"/>
  <c r="AG112" i="10"/>
  <c r="AE112" i="10"/>
  <c r="AC112" i="10"/>
  <c r="AA112" i="10"/>
  <c r="Y112" i="10"/>
  <c r="W112" i="10"/>
  <c r="U112" i="10"/>
  <c r="S112" i="10"/>
  <c r="Q112" i="10"/>
  <c r="O112" i="10"/>
  <c r="M112" i="10"/>
  <c r="K112" i="10"/>
  <c r="I112" i="10"/>
  <c r="G112" i="10"/>
  <c r="E112" i="10"/>
  <c r="AQ111" i="10"/>
  <c r="AO111" i="10"/>
  <c r="AM111" i="10"/>
  <c r="AK111" i="10"/>
  <c r="AI111" i="10"/>
  <c r="AG111" i="10"/>
  <c r="AE111" i="10"/>
  <c r="AC111" i="10"/>
  <c r="AA111" i="10"/>
  <c r="Y111" i="10"/>
  <c r="W111" i="10"/>
  <c r="U111" i="10"/>
  <c r="S111" i="10"/>
  <c r="Q111" i="10"/>
  <c r="O111" i="10"/>
  <c r="M111" i="10"/>
  <c r="K111" i="10"/>
  <c r="I111" i="10"/>
  <c r="G111" i="10"/>
  <c r="E111" i="10"/>
  <c r="AQ110" i="10"/>
  <c r="AO110" i="10"/>
  <c r="AM110" i="10"/>
  <c r="AK110" i="10"/>
  <c r="AI110" i="10"/>
  <c r="AG110" i="10"/>
  <c r="AE110" i="10"/>
  <c r="AC110" i="10"/>
  <c r="AA110" i="10"/>
  <c r="Y110" i="10"/>
  <c r="W110" i="10"/>
  <c r="U110" i="10"/>
  <c r="S110" i="10"/>
  <c r="Q110" i="10"/>
  <c r="O110" i="10"/>
  <c r="M110" i="10"/>
  <c r="K110" i="10"/>
  <c r="I110" i="10"/>
  <c r="G110" i="10"/>
  <c r="E110" i="10"/>
  <c r="AQ109" i="10"/>
  <c r="AO109" i="10"/>
  <c r="AM109" i="10"/>
  <c r="AK109" i="10"/>
  <c r="AI109" i="10"/>
  <c r="AG109" i="10"/>
  <c r="AE109" i="10"/>
  <c r="AC109" i="10"/>
  <c r="AA109" i="10"/>
  <c r="Y109" i="10"/>
  <c r="W109" i="10"/>
  <c r="U109" i="10"/>
  <c r="S109" i="10"/>
  <c r="Q109" i="10"/>
  <c r="O109" i="10"/>
  <c r="M109" i="10"/>
  <c r="K109" i="10"/>
  <c r="I109" i="10"/>
  <c r="G109" i="10"/>
  <c r="E109" i="10"/>
  <c r="AQ108" i="10"/>
  <c r="AO108" i="10"/>
  <c r="AM108" i="10"/>
  <c r="AK108" i="10"/>
  <c r="AI108" i="10"/>
  <c r="AG108" i="10"/>
  <c r="AE108" i="10"/>
  <c r="AC108" i="10"/>
  <c r="AA108" i="10"/>
  <c r="Y108" i="10"/>
  <c r="W108" i="10"/>
  <c r="U108" i="10"/>
  <c r="S108" i="10"/>
  <c r="Q108" i="10"/>
  <c r="O108" i="10"/>
  <c r="M108" i="10"/>
  <c r="K108" i="10"/>
  <c r="I108" i="10"/>
  <c r="G108" i="10"/>
  <c r="E108" i="10"/>
  <c r="AQ107" i="10"/>
  <c r="AO107" i="10"/>
  <c r="AM107" i="10"/>
  <c r="AK107" i="10"/>
  <c r="AI107" i="10"/>
  <c r="AG107" i="10"/>
  <c r="AE107" i="10"/>
  <c r="AC107" i="10"/>
  <c r="AA107" i="10"/>
  <c r="Y107" i="10"/>
  <c r="W107" i="10"/>
  <c r="U107" i="10"/>
  <c r="S107" i="10"/>
  <c r="Q107" i="10"/>
  <c r="O107" i="10"/>
  <c r="M107" i="10"/>
  <c r="K107" i="10"/>
  <c r="I107" i="10"/>
  <c r="G107" i="10"/>
  <c r="E107" i="10"/>
  <c r="AQ106" i="10"/>
  <c r="AO106" i="10"/>
  <c r="AM106" i="10"/>
  <c r="AK106" i="10"/>
  <c r="AI106" i="10"/>
  <c r="AG106" i="10"/>
  <c r="AE106" i="10"/>
  <c r="AC106" i="10"/>
  <c r="AA106" i="10"/>
  <c r="Y106" i="10"/>
  <c r="W106" i="10"/>
  <c r="U106" i="10"/>
  <c r="S106" i="10"/>
  <c r="Q106" i="10"/>
  <c r="O106" i="10"/>
  <c r="M106" i="10"/>
  <c r="K106" i="10"/>
  <c r="I106" i="10"/>
  <c r="G106" i="10"/>
  <c r="E106" i="10"/>
  <c r="AQ105" i="10"/>
  <c r="AO105" i="10"/>
  <c r="AM105" i="10"/>
  <c r="AK105" i="10"/>
  <c r="AI105" i="10"/>
  <c r="AG105" i="10"/>
  <c r="AE105" i="10"/>
  <c r="AC105" i="10"/>
  <c r="AA105" i="10"/>
  <c r="Y105" i="10"/>
  <c r="W105" i="10"/>
  <c r="U105" i="10"/>
  <c r="S105" i="10"/>
  <c r="Q105" i="10"/>
  <c r="O105" i="10"/>
  <c r="M105" i="10"/>
  <c r="K105" i="10"/>
  <c r="I105" i="10"/>
  <c r="G105" i="10"/>
  <c r="E105" i="10"/>
  <c r="AQ104" i="10"/>
  <c r="AO104" i="10"/>
  <c r="AM104" i="10"/>
  <c r="AK104" i="10"/>
  <c r="AI104" i="10"/>
  <c r="AG104" i="10"/>
  <c r="AE104" i="10"/>
  <c r="AC104" i="10"/>
  <c r="AA104" i="10"/>
  <c r="Y104" i="10"/>
  <c r="W104" i="10"/>
  <c r="U104" i="10"/>
  <c r="S104" i="10"/>
  <c r="Q104" i="10"/>
  <c r="O104" i="10"/>
  <c r="M104" i="10"/>
  <c r="K104" i="10"/>
  <c r="I104" i="10"/>
  <c r="G104" i="10"/>
  <c r="E104" i="10"/>
  <c r="AQ103" i="10"/>
  <c r="AO103" i="10"/>
  <c r="AM103" i="10"/>
  <c r="AK103" i="10"/>
  <c r="AI103" i="10"/>
  <c r="AG103" i="10"/>
  <c r="AE103" i="10"/>
  <c r="AC103" i="10"/>
  <c r="AA103" i="10"/>
  <c r="Y103" i="10"/>
  <c r="W103" i="10"/>
  <c r="U103" i="10"/>
  <c r="S103" i="10"/>
  <c r="Q103" i="10"/>
  <c r="O103" i="10"/>
  <c r="M103" i="10"/>
  <c r="K103" i="10"/>
  <c r="I103" i="10"/>
  <c r="G103" i="10"/>
  <c r="E103" i="10"/>
  <c r="AQ102" i="10"/>
  <c r="AO102" i="10"/>
  <c r="AM102" i="10"/>
  <c r="AK102" i="10"/>
  <c r="AI102" i="10"/>
  <c r="AG102" i="10"/>
  <c r="AE102" i="10"/>
  <c r="AC102" i="10"/>
  <c r="AA102" i="10"/>
  <c r="Y102" i="10"/>
  <c r="W102" i="10"/>
  <c r="U102" i="10"/>
  <c r="S102" i="10"/>
  <c r="Q102" i="10"/>
  <c r="O102" i="10"/>
  <c r="M102" i="10"/>
  <c r="K102" i="10"/>
  <c r="I102" i="10"/>
  <c r="G102" i="10"/>
  <c r="E102" i="10"/>
  <c r="AQ101" i="10"/>
  <c r="AO101" i="10"/>
  <c r="AM101" i="10"/>
  <c r="AK101" i="10"/>
  <c r="AI101" i="10"/>
  <c r="AG101" i="10"/>
  <c r="AE101" i="10"/>
  <c r="AC101" i="10"/>
  <c r="AA101" i="10"/>
  <c r="Y101" i="10"/>
  <c r="W101" i="10"/>
  <c r="U101" i="10"/>
  <c r="S101" i="10"/>
  <c r="Q101" i="10"/>
  <c r="O101" i="10"/>
  <c r="M101" i="10"/>
  <c r="K101" i="10"/>
  <c r="I101" i="10"/>
  <c r="G101" i="10"/>
  <c r="E101" i="10"/>
  <c r="AQ100" i="10"/>
  <c r="AO100" i="10"/>
  <c r="AM100" i="10"/>
  <c r="AK100" i="10"/>
  <c r="AI100" i="10"/>
  <c r="AG100" i="10"/>
  <c r="AE100" i="10"/>
  <c r="AC100" i="10"/>
  <c r="AA100" i="10"/>
  <c r="Y100" i="10"/>
  <c r="W100" i="10"/>
  <c r="U100" i="10"/>
  <c r="S100" i="10"/>
  <c r="Q100" i="10"/>
  <c r="O100" i="10"/>
  <c r="M100" i="10"/>
  <c r="K100" i="10"/>
  <c r="I100" i="10"/>
  <c r="G100" i="10"/>
  <c r="E100" i="10"/>
  <c r="AQ99" i="10"/>
  <c r="AO99" i="10"/>
  <c r="AM99" i="10"/>
  <c r="AK99" i="10"/>
  <c r="AI99" i="10"/>
  <c r="AG99" i="10"/>
  <c r="AE99" i="10"/>
  <c r="AC99" i="10"/>
  <c r="AA99" i="10"/>
  <c r="Y99" i="10"/>
  <c r="W99" i="10"/>
  <c r="U99" i="10"/>
  <c r="S99" i="10"/>
  <c r="Q99" i="10"/>
  <c r="O99" i="10"/>
  <c r="M99" i="10"/>
  <c r="K99" i="10"/>
  <c r="I99" i="10"/>
  <c r="G99" i="10"/>
  <c r="E99" i="10"/>
  <c r="AQ98" i="10"/>
  <c r="AO98" i="10"/>
  <c r="AM98" i="10"/>
  <c r="AK98" i="10"/>
  <c r="AI98" i="10"/>
  <c r="AG98" i="10"/>
  <c r="AE98" i="10"/>
  <c r="AC98" i="10"/>
  <c r="AA98" i="10"/>
  <c r="Y98" i="10"/>
  <c r="W98" i="10"/>
  <c r="U98" i="10"/>
  <c r="S98" i="10"/>
  <c r="Q98" i="10"/>
  <c r="O98" i="10"/>
  <c r="M98" i="10"/>
  <c r="K98" i="10"/>
  <c r="I98" i="10"/>
  <c r="G98" i="10"/>
  <c r="E98" i="10"/>
  <c r="AQ97" i="10"/>
  <c r="AO97" i="10"/>
  <c r="AM97" i="10"/>
  <c r="AK97" i="10"/>
  <c r="AI97" i="10"/>
  <c r="AG97" i="10"/>
  <c r="AE97" i="10"/>
  <c r="AC97" i="10"/>
  <c r="AA97" i="10"/>
  <c r="Y97" i="10"/>
  <c r="W97" i="10"/>
  <c r="U97" i="10"/>
  <c r="S97" i="10"/>
  <c r="Q97" i="10"/>
  <c r="O97" i="10"/>
  <c r="M97" i="10"/>
  <c r="K97" i="10"/>
  <c r="I97" i="10"/>
  <c r="G97" i="10"/>
  <c r="E97" i="10"/>
  <c r="AQ96" i="10"/>
  <c r="AO96" i="10"/>
  <c r="AM96" i="10"/>
  <c r="AK96" i="10"/>
  <c r="AI96" i="10"/>
  <c r="AG96" i="10"/>
  <c r="AE96" i="10"/>
  <c r="AC96" i="10"/>
  <c r="AA96" i="10"/>
  <c r="Y96" i="10"/>
  <c r="W96" i="10"/>
  <c r="U96" i="10"/>
  <c r="S96" i="10"/>
  <c r="Q96" i="10"/>
  <c r="O96" i="10"/>
  <c r="M96" i="10"/>
  <c r="K96" i="10"/>
  <c r="I96" i="10"/>
  <c r="G96" i="10"/>
  <c r="E96" i="10"/>
  <c r="AQ95" i="10"/>
  <c r="AO95" i="10"/>
  <c r="AM95" i="10"/>
  <c r="AK95" i="10"/>
  <c r="AI95" i="10"/>
  <c r="AG95" i="10"/>
  <c r="AE95" i="10"/>
  <c r="AC95" i="10"/>
  <c r="AA95" i="10"/>
  <c r="Y95" i="10"/>
  <c r="W95" i="10"/>
  <c r="U95" i="10"/>
  <c r="S95" i="10"/>
  <c r="Q95" i="10"/>
  <c r="O95" i="10"/>
  <c r="M95" i="10"/>
  <c r="K95" i="10"/>
  <c r="I95" i="10"/>
  <c r="G95" i="10"/>
  <c r="E95" i="10"/>
  <c r="AQ94" i="10"/>
  <c r="AO94" i="10"/>
  <c r="AM94" i="10"/>
  <c r="AK94" i="10"/>
  <c r="AI94" i="10"/>
  <c r="AG94" i="10"/>
  <c r="AE94" i="10"/>
  <c r="AC94" i="10"/>
  <c r="AA94" i="10"/>
  <c r="Y94" i="10"/>
  <c r="W94" i="10"/>
  <c r="U94" i="10"/>
  <c r="S94" i="10"/>
  <c r="Q94" i="10"/>
  <c r="O94" i="10"/>
  <c r="M94" i="10"/>
  <c r="K94" i="10"/>
  <c r="I94" i="10"/>
  <c r="G94" i="10"/>
  <c r="E94" i="10"/>
  <c r="AQ93" i="10"/>
  <c r="AO93" i="10"/>
  <c r="AM93" i="10"/>
  <c r="AK93" i="10"/>
  <c r="AI93" i="10"/>
  <c r="AG93" i="10"/>
  <c r="AE93" i="10"/>
  <c r="AC93" i="10"/>
  <c r="AA93" i="10"/>
  <c r="Y93" i="10"/>
  <c r="W93" i="10"/>
  <c r="U93" i="10"/>
  <c r="S93" i="10"/>
  <c r="Q93" i="10"/>
  <c r="O93" i="10"/>
  <c r="M93" i="10"/>
  <c r="K93" i="10"/>
  <c r="I93" i="10"/>
  <c r="G93" i="10"/>
  <c r="E93" i="10"/>
  <c r="AQ92" i="10"/>
  <c r="AO92" i="10"/>
  <c r="AM92" i="10"/>
  <c r="AK92" i="10"/>
  <c r="AI92" i="10"/>
  <c r="AG92" i="10"/>
  <c r="AE92" i="10"/>
  <c r="AC92" i="10"/>
  <c r="AA92" i="10"/>
  <c r="Y92" i="10"/>
  <c r="W92" i="10"/>
  <c r="U92" i="10"/>
  <c r="S92" i="10"/>
  <c r="Q92" i="10"/>
  <c r="O92" i="10"/>
  <c r="M92" i="10"/>
  <c r="K92" i="10"/>
  <c r="I92" i="10"/>
  <c r="G92" i="10"/>
  <c r="E92" i="10"/>
  <c r="AQ91" i="10"/>
  <c r="AO91" i="10"/>
  <c r="AM91" i="10"/>
  <c r="AK91" i="10"/>
  <c r="AI91" i="10"/>
  <c r="AG91" i="10"/>
  <c r="AE91" i="10"/>
  <c r="AC91" i="10"/>
  <c r="AA91" i="10"/>
  <c r="Y91" i="10"/>
  <c r="W91" i="10"/>
  <c r="U91" i="10"/>
  <c r="S91" i="10"/>
  <c r="Q91" i="10"/>
  <c r="O91" i="10"/>
  <c r="M91" i="10"/>
  <c r="K91" i="10"/>
  <c r="I91" i="10"/>
  <c r="G91" i="10"/>
  <c r="E91" i="10"/>
  <c r="AQ90" i="10"/>
  <c r="AO90" i="10"/>
  <c r="AM90" i="10"/>
  <c r="AK90" i="10"/>
  <c r="AI90" i="10"/>
  <c r="AG90" i="10"/>
  <c r="AE90" i="10"/>
  <c r="AC90" i="10"/>
  <c r="AA90" i="10"/>
  <c r="Y90" i="10"/>
  <c r="W90" i="10"/>
  <c r="U90" i="10"/>
  <c r="S90" i="10"/>
  <c r="Q90" i="10"/>
  <c r="O90" i="10"/>
  <c r="M90" i="10"/>
  <c r="K90" i="10"/>
  <c r="I90" i="10"/>
  <c r="G90" i="10"/>
  <c r="E90" i="10"/>
  <c r="AQ89" i="10"/>
  <c r="AO89" i="10"/>
  <c r="AM89" i="10"/>
  <c r="AK89" i="10"/>
  <c r="AI89" i="10"/>
  <c r="AG89" i="10"/>
  <c r="AE89" i="10"/>
  <c r="AC89" i="10"/>
  <c r="AA89" i="10"/>
  <c r="Y89" i="10"/>
  <c r="W89" i="10"/>
  <c r="U89" i="10"/>
  <c r="S89" i="10"/>
  <c r="Q89" i="10"/>
  <c r="O89" i="10"/>
  <c r="M89" i="10"/>
  <c r="K89" i="10"/>
  <c r="I89" i="10"/>
  <c r="G89" i="10"/>
  <c r="E89" i="10"/>
  <c r="AQ88" i="10"/>
  <c r="AO88" i="10"/>
  <c r="AM88" i="10"/>
  <c r="AK88" i="10"/>
  <c r="AI88" i="10"/>
  <c r="AG88" i="10"/>
  <c r="AE88" i="10"/>
  <c r="AC88" i="10"/>
  <c r="AA88" i="10"/>
  <c r="Y88" i="10"/>
  <c r="W88" i="10"/>
  <c r="U88" i="10"/>
  <c r="S88" i="10"/>
  <c r="Q88" i="10"/>
  <c r="O88" i="10"/>
  <c r="M88" i="10"/>
  <c r="K88" i="10"/>
  <c r="I88" i="10"/>
  <c r="G88" i="10"/>
  <c r="E88" i="10"/>
  <c r="AQ87" i="10"/>
  <c r="AO87" i="10"/>
  <c r="AM87" i="10"/>
  <c r="AK87" i="10"/>
  <c r="AI87" i="10"/>
  <c r="AG87" i="10"/>
  <c r="AE87" i="10"/>
  <c r="AC87" i="10"/>
  <c r="AA87" i="10"/>
  <c r="Y87" i="10"/>
  <c r="W87" i="10"/>
  <c r="U87" i="10"/>
  <c r="S87" i="10"/>
  <c r="Q87" i="10"/>
  <c r="O87" i="10"/>
  <c r="M87" i="10"/>
  <c r="K87" i="10"/>
  <c r="I87" i="10"/>
  <c r="G87" i="10"/>
  <c r="E87" i="10"/>
  <c r="AQ86" i="10"/>
  <c r="AO86" i="10"/>
  <c r="AM86" i="10"/>
  <c r="AK86" i="10"/>
  <c r="AI86" i="10"/>
  <c r="AG86" i="10"/>
  <c r="AE86" i="10"/>
  <c r="AC86" i="10"/>
  <c r="AA86" i="10"/>
  <c r="Y86" i="10"/>
  <c r="W86" i="10"/>
  <c r="U86" i="10"/>
  <c r="S86" i="10"/>
  <c r="Q86" i="10"/>
  <c r="O86" i="10"/>
  <c r="M86" i="10"/>
  <c r="K86" i="10"/>
  <c r="I86" i="10"/>
  <c r="G86" i="10"/>
  <c r="E86" i="10"/>
  <c r="AQ85" i="10"/>
  <c r="AO85" i="10"/>
  <c r="AM85" i="10"/>
  <c r="AK85" i="10"/>
  <c r="AI85" i="10"/>
  <c r="AG85" i="10"/>
  <c r="AE85" i="10"/>
  <c r="AC85" i="10"/>
  <c r="AA85" i="10"/>
  <c r="Y85" i="10"/>
  <c r="W85" i="10"/>
  <c r="U85" i="10"/>
  <c r="S85" i="10"/>
  <c r="Q85" i="10"/>
  <c r="O85" i="10"/>
  <c r="M85" i="10"/>
  <c r="K85" i="10"/>
  <c r="I85" i="10"/>
  <c r="G85" i="10"/>
  <c r="E85" i="10"/>
  <c r="AQ84" i="10"/>
  <c r="AO84" i="10"/>
  <c r="AM84" i="10"/>
  <c r="AK84" i="10"/>
  <c r="AI84" i="10"/>
  <c r="AG84" i="10"/>
  <c r="AE84" i="10"/>
  <c r="AC84" i="10"/>
  <c r="AA84" i="10"/>
  <c r="Y84" i="10"/>
  <c r="W84" i="10"/>
  <c r="U84" i="10"/>
  <c r="S84" i="10"/>
  <c r="Q84" i="10"/>
  <c r="O84" i="10"/>
  <c r="M84" i="10"/>
  <c r="K84" i="10"/>
  <c r="I84" i="10"/>
  <c r="G84" i="10"/>
  <c r="E84" i="10"/>
  <c r="AQ83" i="10"/>
  <c r="AO83" i="10"/>
  <c r="AM83" i="10"/>
  <c r="AK83" i="10"/>
  <c r="AI83" i="10"/>
  <c r="AG83" i="10"/>
  <c r="AE83" i="10"/>
  <c r="AC83" i="10"/>
  <c r="AA83" i="10"/>
  <c r="Y83" i="10"/>
  <c r="W83" i="10"/>
  <c r="U83" i="10"/>
  <c r="S83" i="10"/>
  <c r="Q83" i="10"/>
  <c r="O83" i="10"/>
  <c r="M83" i="10"/>
  <c r="K83" i="10"/>
  <c r="I83" i="10"/>
  <c r="G83" i="10"/>
  <c r="E83" i="10"/>
  <c r="AQ82" i="10"/>
  <c r="AO82" i="10"/>
  <c r="AM82" i="10"/>
  <c r="AK82" i="10"/>
  <c r="AI82" i="10"/>
  <c r="AG82" i="10"/>
  <c r="AE82" i="10"/>
  <c r="AC82" i="10"/>
  <c r="AA82" i="10"/>
  <c r="Y82" i="10"/>
  <c r="W82" i="10"/>
  <c r="U82" i="10"/>
  <c r="S82" i="10"/>
  <c r="Q82" i="10"/>
  <c r="O82" i="10"/>
  <c r="M82" i="10"/>
  <c r="K82" i="10"/>
  <c r="I82" i="10"/>
  <c r="G82" i="10"/>
  <c r="E82" i="10"/>
  <c r="AQ81" i="10"/>
  <c r="AO81" i="10"/>
  <c r="AM81" i="10"/>
  <c r="AK81" i="10"/>
  <c r="AI81" i="10"/>
  <c r="AG81" i="10"/>
  <c r="AE81" i="10"/>
  <c r="AC81" i="10"/>
  <c r="AA81" i="10"/>
  <c r="Y81" i="10"/>
  <c r="W81" i="10"/>
  <c r="U81" i="10"/>
  <c r="S81" i="10"/>
  <c r="Q81" i="10"/>
  <c r="O81" i="10"/>
  <c r="M81" i="10"/>
  <c r="K81" i="10"/>
  <c r="I81" i="10"/>
  <c r="G81" i="10"/>
  <c r="E81" i="10"/>
  <c r="AQ80" i="10"/>
  <c r="AO80" i="10"/>
  <c r="AM80" i="10"/>
  <c r="AK80" i="10"/>
  <c r="AI80" i="10"/>
  <c r="AG80" i="10"/>
  <c r="AE80" i="10"/>
  <c r="AC80" i="10"/>
  <c r="AA80" i="10"/>
  <c r="Y80" i="10"/>
  <c r="W80" i="10"/>
  <c r="U80" i="10"/>
  <c r="S80" i="10"/>
  <c r="Q80" i="10"/>
  <c r="O80" i="10"/>
  <c r="M80" i="10"/>
  <c r="K80" i="10"/>
  <c r="I80" i="10"/>
  <c r="G80" i="10"/>
  <c r="E80" i="10"/>
  <c r="AQ79" i="10"/>
  <c r="AO79" i="10"/>
  <c r="AM79" i="10"/>
  <c r="AK79" i="10"/>
  <c r="AI79" i="10"/>
  <c r="AG79" i="10"/>
  <c r="AE79" i="10"/>
  <c r="AC79" i="10"/>
  <c r="AA79" i="10"/>
  <c r="Y79" i="10"/>
  <c r="W79" i="10"/>
  <c r="U79" i="10"/>
  <c r="S79" i="10"/>
  <c r="Q79" i="10"/>
  <c r="O79" i="10"/>
  <c r="M79" i="10"/>
  <c r="K79" i="10"/>
  <c r="I79" i="10"/>
  <c r="G79" i="10"/>
  <c r="E79" i="10"/>
  <c r="AQ78" i="10"/>
  <c r="AO78" i="10"/>
  <c r="AM78" i="10"/>
  <c r="AK78" i="10"/>
  <c r="AI78" i="10"/>
  <c r="AG78" i="10"/>
  <c r="AE78" i="10"/>
  <c r="AC78" i="10"/>
  <c r="AA78" i="10"/>
  <c r="Y78" i="10"/>
  <c r="W78" i="10"/>
  <c r="U78" i="10"/>
  <c r="S78" i="10"/>
  <c r="Q78" i="10"/>
  <c r="O78" i="10"/>
  <c r="M78" i="10"/>
  <c r="K78" i="10"/>
  <c r="I78" i="10"/>
  <c r="G78" i="10"/>
  <c r="E78" i="10"/>
  <c r="AQ77" i="10"/>
  <c r="AO77" i="10"/>
  <c r="AM77" i="10"/>
  <c r="AK77" i="10"/>
  <c r="AI77" i="10"/>
  <c r="AG77" i="10"/>
  <c r="AE77" i="10"/>
  <c r="AC77" i="10"/>
  <c r="AA77" i="10"/>
  <c r="Y77" i="10"/>
  <c r="W77" i="10"/>
  <c r="U77" i="10"/>
  <c r="S77" i="10"/>
  <c r="Q77" i="10"/>
  <c r="O77" i="10"/>
  <c r="M77" i="10"/>
  <c r="K77" i="10"/>
  <c r="I77" i="10"/>
  <c r="G77" i="10"/>
  <c r="E77" i="10"/>
  <c r="AQ76" i="10"/>
  <c r="AO76" i="10"/>
  <c r="AM76" i="10"/>
  <c r="AK76" i="10"/>
  <c r="AI76" i="10"/>
  <c r="AG76" i="10"/>
  <c r="AE76" i="10"/>
  <c r="AC76" i="10"/>
  <c r="AA76" i="10"/>
  <c r="Y76" i="10"/>
  <c r="W76" i="10"/>
  <c r="U76" i="10"/>
  <c r="S76" i="10"/>
  <c r="Q76" i="10"/>
  <c r="O76" i="10"/>
  <c r="M76" i="10"/>
  <c r="K76" i="10"/>
  <c r="I76" i="10"/>
  <c r="G76" i="10"/>
  <c r="E76" i="10"/>
  <c r="AQ75" i="10"/>
  <c r="AO75" i="10"/>
  <c r="AM75" i="10"/>
  <c r="AK75" i="10"/>
  <c r="AI75" i="10"/>
  <c r="AG75" i="10"/>
  <c r="AE75" i="10"/>
  <c r="AC75" i="10"/>
  <c r="AA75" i="10"/>
  <c r="Y75" i="10"/>
  <c r="W75" i="10"/>
  <c r="U75" i="10"/>
  <c r="S75" i="10"/>
  <c r="Q75" i="10"/>
  <c r="O75" i="10"/>
  <c r="M75" i="10"/>
  <c r="K75" i="10"/>
  <c r="I75" i="10"/>
  <c r="G75" i="10"/>
  <c r="E75" i="10"/>
  <c r="AQ74" i="10"/>
  <c r="AO74" i="10"/>
  <c r="AM74" i="10"/>
  <c r="AK74" i="10"/>
  <c r="AI74" i="10"/>
  <c r="AG74" i="10"/>
  <c r="AE74" i="10"/>
  <c r="AC74" i="10"/>
  <c r="AA74" i="10"/>
  <c r="Y74" i="10"/>
  <c r="W74" i="10"/>
  <c r="U74" i="10"/>
  <c r="S74" i="10"/>
  <c r="Q74" i="10"/>
  <c r="O74" i="10"/>
  <c r="M74" i="10"/>
  <c r="K74" i="10"/>
  <c r="I74" i="10"/>
  <c r="G74" i="10"/>
  <c r="E74" i="10"/>
  <c r="AQ73" i="10"/>
  <c r="AO73" i="10"/>
  <c r="AM73" i="10"/>
  <c r="AK73" i="10"/>
  <c r="AI73" i="10"/>
  <c r="AG73" i="10"/>
  <c r="AE73" i="10"/>
  <c r="AC73" i="10"/>
  <c r="AA73" i="10"/>
  <c r="Y73" i="10"/>
  <c r="W73" i="10"/>
  <c r="U73" i="10"/>
  <c r="S73" i="10"/>
  <c r="Q73" i="10"/>
  <c r="O73" i="10"/>
  <c r="M73" i="10"/>
  <c r="K73" i="10"/>
  <c r="I73" i="10"/>
  <c r="G73" i="10"/>
  <c r="E73" i="10"/>
  <c r="AQ72" i="10"/>
  <c r="AO72" i="10"/>
  <c r="AM72" i="10"/>
  <c r="AK72" i="10"/>
  <c r="AI72" i="10"/>
  <c r="AG72" i="10"/>
  <c r="AE72" i="10"/>
  <c r="AC72" i="10"/>
  <c r="AA72" i="10"/>
  <c r="Y72" i="10"/>
  <c r="W72" i="10"/>
  <c r="U72" i="10"/>
  <c r="S72" i="10"/>
  <c r="Q72" i="10"/>
  <c r="O72" i="10"/>
  <c r="M72" i="10"/>
  <c r="K72" i="10"/>
  <c r="I72" i="10"/>
  <c r="G72" i="10"/>
  <c r="E72" i="10"/>
  <c r="AQ71" i="10"/>
  <c r="AO71" i="10"/>
  <c r="AM71" i="10"/>
  <c r="AK71" i="10"/>
  <c r="AI71" i="10"/>
  <c r="AG71" i="10"/>
  <c r="AE71" i="10"/>
  <c r="AC71" i="10"/>
  <c r="AA71" i="10"/>
  <c r="Y71" i="10"/>
  <c r="W71" i="10"/>
  <c r="U71" i="10"/>
  <c r="S71" i="10"/>
  <c r="Q71" i="10"/>
  <c r="O71" i="10"/>
  <c r="M71" i="10"/>
  <c r="K71" i="10"/>
  <c r="I71" i="10"/>
  <c r="G71" i="10"/>
  <c r="E71" i="10"/>
  <c r="AQ70" i="10"/>
  <c r="AO70" i="10"/>
  <c r="AM70" i="10"/>
  <c r="AK70" i="10"/>
  <c r="AI70" i="10"/>
  <c r="AG70" i="10"/>
  <c r="AE70" i="10"/>
  <c r="AC70" i="10"/>
  <c r="AA70" i="10"/>
  <c r="Y70" i="10"/>
  <c r="W70" i="10"/>
  <c r="U70" i="10"/>
  <c r="S70" i="10"/>
  <c r="Q70" i="10"/>
  <c r="O70" i="10"/>
  <c r="M70" i="10"/>
  <c r="K70" i="10"/>
  <c r="I70" i="10"/>
  <c r="G70" i="10"/>
  <c r="E70" i="10"/>
  <c r="AQ69" i="10"/>
  <c r="AO69" i="10"/>
  <c r="AM69" i="10"/>
  <c r="AK69" i="10"/>
  <c r="AI69" i="10"/>
  <c r="AG69" i="10"/>
  <c r="AE69" i="10"/>
  <c r="AC69" i="10"/>
  <c r="AA69" i="10"/>
  <c r="Y69" i="10"/>
  <c r="W69" i="10"/>
  <c r="U69" i="10"/>
  <c r="S69" i="10"/>
  <c r="Q69" i="10"/>
  <c r="O69" i="10"/>
  <c r="M69" i="10"/>
  <c r="K69" i="10"/>
  <c r="I69" i="10"/>
  <c r="G69" i="10"/>
  <c r="E69" i="10"/>
  <c r="AQ68" i="10"/>
  <c r="AO68" i="10"/>
  <c r="AM68" i="10"/>
  <c r="AK68" i="10"/>
  <c r="AI68" i="10"/>
  <c r="AG68" i="10"/>
  <c r="AE68" i="10"/>
  <c r="AC68" i="10"/>
  <c r="AA68" i="10"/>
  <c r="Y68" i="10"/>
  <c r="W68" i="10"/>
  <c r="U68" i="10"/>
  <c r="S68" i="10"/>
  <c r="Q68" i="10"/>
  <c r="O68" i="10"/>
  <c r="M68" i="10"/>
  <c r="K68" i="10"/>
  <c r="I68" i="10"/>
  <c r="G68" i="10"/>
  <c r="E68" i="10"/>
  <c r="AQ67" i="10"/>
  <c r="AO67" i="10"/>
  <c r="AM67" i="10"/>
  <c r="AK67" i="10"/>
  <c r="AI67" i="10"/>
  <c r="AG67" i="10"/>
  <c r="AE67" i="10"/>
  <c r="AC67" i="10"/>
  <c r="AA67" i="10"/>
  <c r="Y67" i="10"/>
  <c r="W67" i="10"/>
  <c r="U67" i="10"/>
  <c r="S67" i="10"/>
  <c r="Q67" i="10"/>
  <c r="O67" i="10"/>
  <c r="M67" i="10"/>
  <c r="K67" i="10"/>
  <c r="I67" i="10"/>
  <c r="G67" i="10"/>
  <c r="E67" i="10"/>
  <c r="AQ66" i="10"/>
  <c r="AO66" i="10"/>
  <c r="AM66" i="10"/>
  <c r="AK66" i="10"/>
  <c r="AI66" i="10"/>
  <c r="AG66" i="10"/>
  <c r="AE66" i="10"/>
  <c r="AC66" i="10"/>
  <c r="AA66" i="10"/>
  <c r="Y66" i="10"/>
  <c r="W66" i="10"/>
  <c r="U66" i="10"/>
  <c r="S66" i="10"/>
  <c r="Q66" i="10"/>
  <c r="O66" i="10"/>
  <c r="M66" i="10"/>
  <c r="K66" i="10"/>
  <c r="I66" i="10"/>
  <c r="G66" i="10"/>
  <c r="E66" i="10"/>
  <c r="AQ65" i="10"/>
  <c r="AO65" i="10"/>
  <c r="AM65" i="10"/>
  <c r="AK65" i="10"/>
  <c r="AI65" i="10"/>
  <c r="AG65" i="10"/>
  <c r="AE65" i="10"/>
  <c r="AC65" i="10"/>
  <c r="AA65" i="10"/>
  <c r="Y65" i="10"/>
  <c r="W65" i="10"/>
  <c r="U65" i="10"/>
  <c r="S65" i="10"/>
  <c r="Q65" i="10"/>
  <c r="O65" i="10"/>
  <c r="M65" i="10"/>
  <c r="K65" i="10"/>
  <c r="I65" i="10"/>
  <c r="G65" i="10"/>
  <c r="E65" i="10"/>
  <c r="AQ64" i="10"/>
  <c r="AO64" i="10"/>
  <c r="AM64" i="10"/>
  <c r="AK64" i="10"/>
  <c r="AI64" i="10"/>
  <c r="AG64" i="10"/>
  <c r="AE64" i="10"/>
  <c r="AC64" i="10"/>
  <c r="AA64" i="10"/>
  <c r="Y64" i="10"/>
  <c r="W64" i="10"/>
  <c r="U64" i="10"/>
  <c r="S64" i="10"/>
  <c r="Q64" i="10"/>
  <c r="O64" i="10"/>
  <c r="M64" i="10"/>
  <c r="K64" i="10"/>
  <c r="I64" i="10"/>
  <c r="G64" i="10"/>
  <c r="E64" i="10"/>
  <c r="AQ63" i="10"/>
  <c r="AO63" i="10"/>
  <c r="AM63" i="10"/>
  <c r="AK63" i="10"/>
  <c r="AI63" i="10"/>
  <c r="AG63" i="10"/>
  <c r="AE63" i="10"/>
  <c r="AC63" i="10"/>
  <c r="AA63" i="10"/>
  <c r="Y63" i="10"/>
  <c r="W63" i="10"/>
  <c r="U63" i="10"/>
  <c r="S63" i="10"/>
  <c r="Q63" i="10"/>
  <c r="O63" i="10"/>
  <c r="M63" i="10"/>
  <c r="K63" i="10"/>
  <c r="I63" i="10"/>
  <c r="G63" i="10"/>
  <c r="E63" i="10"/>
  <c r="AQ62" i="10"/>
  <c r="AO62" i="10"/>
  <c r="AM62" i="10"/>
  <c r="AK62" i="10"/>
  <c r="AI62" i="10"/>
  <c r="AG62" i="10"/>
  <c r="AE62" i="10"/>
  <c r="AC62" i="10"/>
  <c r="AA62" i="10"/>
  <c r="Y62" i="10"/>
  <c r="W62" i="10"/>
  <c r="U62" i="10"/>
  <c r="S62" i="10"/>
  <c r="Q62" i="10"/>
  <c r="O62" i="10"/>
  <c r="M62" i="10"/>
  <c r="K62" i="10"/>
  <c r="I62" i="10"/>
  <c r="G62" i="10"/>
  <c r="E62" i="10"/>
  <c r="AQ61" i="10"/>
  <c r="AO61" i="10"/>
  <c r="AM61" i="10"/>
  <c r="AK61" i="10"/>
  <c r="AI61" i="10"/>
  <c r="AG61" i="10"/>
  <c r="AE61" i="10"/>
  <c r="AC61" i="10"/>
  <c r="AA61" i="10"/>
  <c r="Y61" i="10"/>
  <c r="W61" i="10"/>
  <c r="U61" i="10"/>
  <c r="S61" i="10"/>
  <c r="Q61" i="10"/>
  <c r="O61" i="10"/>
  <c r="M61" i="10"/>
  <c r="K61" i="10"/>
  <c r="I61" i="10"/>
  <c r="G61" i="10"/>
  <c r="E61" i="10"/>
  <c r="AQ60" i="10"/>
  <c r="AO60" i="10"/>
  <c r="AM60" i="10"/>
  <c r="AK60" i="10"/>
  <c r="AI60" i="10"/>
  <c r="AG60" i="10"/>
  <c r="AE60" i="10"/>
  <c r="AC60" i="10"/>
  <c r="AA60" i="10"/>
  <c r="Y60" i="10"/>
  <c r="W60" i="10"/>
  <c r="U60" i="10"/>
  <c r="S60" i="10"/>
  <c r="Q60" i="10"/>
  <c r="O60" i="10"/>
  <c r="M60" i="10"/>
  <c r="K60" i="10"/>
  <c r="I60" i="10"/>
  <c r="G60" i="10"/>
  <c r="E60" i="10"/>
  <c r="AQ59" i="10"/>
  <c r="AO59" i="10"/>
  <c r="AM59" i="10"/>
  <c r="AK59" i="10"/>
  <c r="AI59" i="10"/>
  <c r="AG59" i="10"/>
  <c r="AE59" i="10"/>
  <c r="AC59" i="10"/>
  <c r="AA59" i="10"/>
  <c r="Y59" i="10"/>
  <c r="W59" i="10"/>
  <c r="U59" i="10"/>
  <c r="S59" i="10"/>
  <c r="Q59" i="10"/>
  <c r="O59" i="10"/>
  <c r="M59" i="10"/>
  <c r="K59" i="10"/>
  <c r="I59" i="10"/>
  <c r="G59" i="10"/>
  <c r="E59" i="10"/>
  <c r="AQ58" i="10"/>
  <c r="AO58" i="10"/>
  <c r="AM58" i="10"/>
  <c r="AK58" i="10"/>
  <c r="AI58" i="10"/>
  <c r="AG58" i="10"/>
  <c r="AE58" i="10"/>
  <c r="AC58" i="10"/>
  <c r="AA58" i="10"/>
  <c r="Y58" i="10"/>
  <c r="W58" i="10"/>
  <c r="U58" i="10"/>
  <c r="S58" i="10"/>
  <c r="Q58" i="10"/>
  <c r="O58" i="10"/>
  <c r="M58" i="10"/>
  <c r="K58" i="10"/>
  <c r="I58" i="10"/>
  <c r="G58" i="10"/>
  <c r="E58" i="10"/>
  <c r="AQ57" i="10"/>
  <c r="AO57" i="10"/>
  <c r="AM57" i="10"/>
  <c r="AK57" i="10"/>
  <c r="AI57" i="10"/>
  <c r="AG57" i="10"/>
  <c r="AE57" i="10"/>
  <c r="AC57" i="10"/>
  <c r="AA57" i="10"/>
  <c r="Y57" i="10"/>
  <c r="W57" i="10"/>
  <c r="U57" i="10"/>
  <c r="S57" i="10"/>
  <c r="Q57" i="10"/>
  <c r="O57" i="10"/>
  <c r="M57" i="10"/>
  <c r="K57" i="10"/>
  <c r="I57" i="10"/>
  <c r="G57" i="10"/>
  <c r="E57" i="10"/>
  <c r="AQ56" i="10"/>
  <c r="AO56" i="10"/>
  <c r="AM56" i="10"/>
  <c r="AK56" i="10"/>
  <c r="AI56" i="10"/>
  <c r="AG56" i="10"/>
  <c r="AE56" i="10"/>
  <c r="AC56" i="10"/>
  <c r="AA56" i="10"/>
  <c r="Y56" i="10"/>
  <c r="W56" i="10"/>
  <c r="U56" i="10"/>
  <c r="S56" i="10"/>
  <c r="Q56" i="10"/>
  <c r="O56" i="10"/>
  <c r="M56" i="10"/>
  <c r="K56" i="10"/>
  <c r="I56" i="10"/>
  <c r="G56" i="10"/>
  <c r="E56" i="10"/>
  <c r="AQ55" i="10"/>
  <c r="AO55" i="10"/>
  <c r="AM55" i="10"/>
  <c r="AK55" i="10"/>
  <c r="AI55" i="10"/>
  <c r="AG55" i="10"/>
  <c r="AE55" i="10"/>
  <c r="AC55" i="10"/>
  <c r="AA55" i="10"/>
  <c r="Y55" i="10"/>
  <c r="W55" i="10"/>
  <c r="U55" i="10"/>
  <c r="S55" i="10"/>
  <c r="Q55" i="10"/>
  <c r="O55" i="10"/>
  <c r="M55" i="10"/>
  <c r="K55" i="10"/>
  <c r="I55" i="10"/>
  <c r="G55" i="10"/>
  <c r="E55" i="10"/>
  <c r="AQ54" i="10"/>
  <c r="AO54" i="10"/>
  <c r="AM54" i="10"/>
  <c r="AK54" i="10"/>
  <c r="AI54" i="10"/>
  <c r="AG54" i="10"/>
  <c r="AE54" i="10"/>
  <c r="AC54" i="10"/>
  <c r="AA54" i="10"/>
  <c r="Y54" i="10"/>
  <c r="W54" i="10"/>
  <c r="U54" i="10"/>
  <c r="S54" i="10"/>
  <c r="Q54" i="10"/>
  <c r="O54" i="10"/>
  <c r="M54" i="10"/>
  <c r="K54" i="10"/>
  <c r="I54" i="10"/>
  <c r="G54" i="10"/>
  <c r="E54" i="10"/>
  <c r="AQ53" i="10"/>
  <c r="AO53" i="10"/>
  <c r="AM53" i="10"/>
  <c r="AK53" i="10"/>
  <c r="AI53" i="10"/>
  <c r="AG53" i="10"/>
  <c r="AE53" i="10"/>
  <c r="AC53" i="10"/>
  <c r="AA53" i="10"/>
  <c r="Y53" i="10"/>
  <c r="W53" i="10"/>
  <c r="U53" i="10"/>
  <c r="S53" i="10"/>
  <c r="Q53" i="10"/>
  <c r="O53" i="10"/>
  <c r="M53" i="10"/>
  <c r="K53" i="10"/>
  <c r="I53" i="10"/>
  <c r="G53" i="10"/>
  <c r="E53" i="10"/>
  <c r="AQ52" i="10"/>
  <c r="AO52" i="10"/>
  <c r="AM52" i="10"/>
  <c r="AK52" i="10"/>
  <c r="AI52" i="10"/>
  <c r="AG52" i="10"/>
  <c r="AE52" i="10"/>
  <c r="AC52" i="10"/>
  <c r="AA52" i="10"/>
  <c r="Y52" i="10"/>
  <c r="W52" i="10"/>
  <c r="U52" i="10"/>
  <c r="S52" i="10"/>
  <c r="Q52" i="10"/>
  <c r="O52" i="10"/>
  <c r="M52" i="10"/>
  <c r="K52" i="10"/>
  <c r="I52" i="10"/>
  <c r="G52" i="10"/>
  <c r="E52" i="10"/>
  <c r="AQ51" i="10"/>
  <c r="AO51" i="10"/>
  <c r="AM51" i="10"/>
  <c r="AK51" i="10"/>
  <c r="AI51" i="10"/>
  <c r="AG51" i="10"/>
  <c r="AE51" i="10"/>
  <c r="AC51" i="10"/>
  <c r="AA51" i="10"/>
  <c r="Y51" i="10"/>
  <c r="W51" i="10"/>
  <c r="U51" i="10"/>
  <c r="S51" i="10"/>
  <c r="Q51" i="10"/>
  <c r="O51" i="10"/>
  <c r="M51" i="10"/>
  <c r="K51" i="10"/>
  <c r="I51" i="10"/>
  <c r="G51" i="10"/>
  <c r="E51" i="10"/>
  <c r="AQ50" i="10"/>
  <c r="AO50" i="10"/>
  <c r="AM50" i="10"/>
  <c r="AK50" i="10"/>
  <c r="AI50" i="10"/>
  <c r="AG50" i="10"/>
  <c r="AE50" i="10"/>
  <c r="AC50" i="10"/>
  <c r="AA50" i="10"/>
  <c r="Y50" i="10"/>
  <c r="W50" i="10"/>
  <c r="U50" i="10"/>
  <c r="S50" i="10"/>
  <c r="Q50" i="10"/>
  <c r="O50" i="10"/>
  <c r="M50" i="10"/>
  <c r="K50" i="10"/>
  <c r="I50" i="10"/>
  <c r="G50" i="10"/>
  <c r="E50" i="10"/>
  <c r="AQ49" i="10"/>
  <c r="AO49" i="10"/>
  <c r="AM49" i="10"/>
  <c r="AK49" i="10"/>
  <c r="AI49" i="10"/>
  <c r="AG49" i="10"/>
  <c r="AE49" i="10"/>
  <c r="AC49" i="10"/>
  <c r="AA49" i="10"/>
  <c r="Y49" i="10"/>
  <c r="W49" i="10"/>
  <c r="U49" i="10"/>
  <c r="S49" i="10"/>
  <c r="Q49" i="10"/>
  <c r="O49" i="10"/>
  <c r="M49" i="10"/>
  <c r="K49" i="10"/>
  <c r="I49" i="10"/>
  <c r="G49" i="10"/>
  <c r="E49" i="10"/>
  <c r="AQ48" i="10"/>
  <c r="AO48" i="10"/>
  <c r="AM48" i="10"/>
  <c r="AK48" i="10"/>
  <c r="AI48" i="10"/>
  <c r="AG48" i="10"/>
  <c r="AE48" i="10"/>
  <c r="AC48" i="10"/>
  <c r="AA48" i="10"/>
  <c r="Y48" i="10"/>
  <c r="W48" i="10"/>
  <c r="U48" i="10"/>
  <c r="S48" i="10"/>
  <c r="Q48" i="10"/>
  <c r="O48" i="10"/>
  <c r="M48" i="10"/>
  <c r="K48" i="10"/>
  <c r="I48" i="10"/>
  <c r="G48" i="10"/>
  <c r="E48" i="10"/>
  <c r="AQ47" i="10"/>
  <c r="AO47" i="10"/>
  <c r="AM47" i="10"/>
  <c r="AK47" i="10"/>
  <c r="AI47" i="10"/>
  <c r="AG47" i="10"/>
  <c r="AE47" i="10"/>
  <c r="AC47" i="10"/>
  <c r="AA47" i="10"/>
  <c r="Y47" i="10"/>
  <c r="W47" i="10"/>
  <c r="U47" i="10"/>
  <c r="S47" i="10"/>
  <c r="Q47" i="10"/>
  <c r="O47" i="10"/>
  <c r="M47" i="10"/>
  <c r="K47" i="10"/>
  <c r="I47" i="10"/>
  <c r="G47" i="10"/>
  <c r="E47" i="10"/>
  <c r="AQ46" i="10"/>
  <c r="AO46" i="10"/>
  <c r="AM46" i="10"/>
  <c r="AK46" i="10"/>
  <c r="AI46" i="10"/>
  <c r="AG46" i="10"/>
  <c r="AE46" i="10"/>
  <c r="AC46" i="10"/>
  <c r="AA46" i="10"/>
  <c r="Y46" i="10"/>
  <c r="W46" i="10"/>
  <c r="U46" i="10"/>
  <c r="S46" i="10"/>
  <c r="Q46" i="10"/>
  <c r="O46" i="10"/>
  <c r="M46" i="10"/>
  <c r="K46" i="10"/>
  <c r="I46" i="10"/>
  <c r="G46" i="10"/>
  <c r="E46" i="10"/>
  <c r="AQ45" i="10"/>
  <c r="AO45" i="10"/>
  <c r="AM45" i="10"/>
  <c r="AK45" i="10"/>
  <c r="AI45" i="10"/>
  <c r="AG45" i="10"/>
  <c r="AE45" i="10"/>
  <c r="AC45" i="10"/>
  <c r="AA45" i="10"/>
  <c r="Y45" i="10"/>
  <c r="W45" i="10"/>
  <c r="U45" i="10"/>
  <c r="S45" i="10"/>
  <c r="Q45" i="10"/>
  <c r="O45" i="10"/>
  <c r="M45" i="10"/>
  <c r="K45" i="10"/>
  <c r="I45" i="10"/>
  <c r="G45" i="10"/>
  <c r="E45" i="10"/>
  <c r="AQ44" i="10"/>
  <c r="AO44" i="10"/>
  <c r="AM44" i="10"/>
  <c r="AK44" i="10"/>
  <c r="AI44" i="10"/>
  <c r="AG44" i="10"/>
  <c r="AE44" i="10"/>
  <c r="AC44" i="10"/>
  <c r="AA44" i="10"/>
  <c r="Y44" i="10"/>
  <c r="W44" i="10"/>
  <c r="U44" i="10"/>
  <c r="S44" i="10"/>
  <c r="Q44" i="10"/>
  <c r="O44" i="10"/>
  <c r="M44" i="10"/>
  <c r="K44" i="10"/>
  <c r="I44" i="10"/>
  <c r="G44" i="10"/>
  <c r="E44" i="10"/>
  <c r="AQ43" i="10"/>
  <c r="AO43" i="10"/>
  <c r="AM43" i="10"/>
  <c r="AK43" i="10"/>
  <c r="AI43" i="10"/>
  <c r="AG43" i="10"/>
  <c r="AE43" i="10"/>
  <c r="AC43" i="10"/>
  <c r="AA43" i="10"/>
  <c r="Y43" i="10"/>
  <c r="W43" i="10"/>
  <c r="U43" i="10"/>
  <c r="S43" i="10"/>
  <c r="Q43" i="10"/>
  <c r="O43" i="10"/>
  <c r="M43" i="10"/>
  <c r="K43" i="10"/>
  <c r="I43" i="10"/>
  <c r="G43" i="10"/>
  <c r="E43" i="10"/>
  <c r="AQ42" i="10"/>
  <c r="AO42" i="10"/>
  <c r="AM42" i="10"/>
  <c r="AK42" i="10"/>
  <c r="AI42" i="10"/>
  <c r="AG42" i="10"/>
  <c r="AE42" i="10"/>
  <c r="AC42" i="10"/>
  <c r="AA42" i="10"/>
  <c r="Y42" i="10"/>
  <c r="W42" i="10"/>
  <c r="U42" i="10"/>
  <c r="S42" i="10"/>
  <c r="Q42" i="10"/>
  <c r="O42" i="10"/>
  <c r="M42" i="10"/>
  <c r="K42" i="10"/>
  <c r="I42" i="10"/>
  <c r="G42" i="10"/>
  <c r="E42" i="10"/>
  <c r="AQ41" i="10"/>
  <c r="AO41" i="10"/>
  <c r="AM41" i="10"/>
  <c r="AK41" i="10"/>
  <c r="AI41" i="10"/>
  <c r="AG41" i="10"/>
  <c r="AE41" i="10"/>
  <c r="AC41" i="10"/>
  <c r="AA41" i="10"/>
  <c r="Y41" i="10"/>
  <c r="W41" i="10"/>
  <c r="U41" i="10"/>
  <c r="S41" i="10"/>
  <c r="Q41" i="10"/>
  <c r="O41" i="10"/>
  <c r="M41" i="10"/>
  <c r="K41" i="10"/>
  <c r="I41" i="10"/>
  <c r="G41" i="10"/>
  <c r="E41" i="10"/>
  <c r="AQ40" i="10"/>
  <c r="AO40" i="10"/>
  <c r="AM40" i="10"/>
  <c r="AK40" i="10"/>
  <c r="AI40" i="10"/>
  <c r="AG40" i="10"/>
  <c r="AE40" i="10"/>
  <c r="AC40" i="10"/>
  <c r="AA40" i="10"/>
  <c r="Y40" i="10"/>
  <c r="W40" i="10"/>
  <c r="U40" i="10"/>
  <c r="S40" i="10"/>
  <c r="Q40" i="10"/>
  <c r="O40" i="10"/>
  <c r="M40" i="10"/>
  <c r="K40" i="10"/>
  <c r="I40" i="10"/>
  <c r="G40" i="10"/>
  <c r="E40" i="10"/>
  <c r="AQ39" i="10"/>
  <c r="AO39" i="10"/>
  <c r="AM39" i="10"/>
  <c r="AK39" i="10"/>
  <c r="AI39" i="10"/>
  <c r="AG39" i="10"/>
  <c r="AE39" i="10"/>
  <c r="AC39" i="10"/>
  <c r="AA39" i="10"/>
  <c r="Y39" i="10"/>
  <c r="W39" i="10"/>
  <c r="U39" i="10"/>
  <c r="S39" i="10"/>
  <c r="Q39" i="10"/>
  <c r="O39" i="10"/>
  <c r="M39" i="10"/>
  <c r="K39" i="10"/>
  <c r="I39" i="10"/>
  <c r="G39" i="10"/>
  <c r="E39" i="10"/>
  <c r="AQ38" i="10"/>
  <c r="AO38" i="10"/>
  <c r="AM38" i="10"/>
  <c r="AK38" i="10"/>
  <c r="AI38" i="10"/>
  <c r="AG38" i="10"/>
  <c r="AE38" i="10"/>
  <c r="AC38" i="10"/>
  <c r="AA38" i="10"/>
  <c r="Y38" i="10"/>
  <c r="W38" i="10"/>
  <c r="U38" i="10"/>
  <c r="S38" i="10"/>
  <c r="Q38" i="10"/>
  <c r="O38" i="10"/>
  <c r="M38" i="10"/>
  <c r="K38" i="10"/>
  <c r="I38" i="10"/>
  <c r="G38" i="10"/>
  <c r="E38" i="10"/>
  <c r="AQ37" i="10"/>
  <c r="AO37" i="10"/>
  <c r="AM37" i="10"/>
  <c r="AK37" i="10"/>
  <c r="AI37" i="10"/>
  <c r="AG37" i="10"/>
  <c r="AE37" i="10"/>
  <c r="AC37" i="10"/>
  <c r="AA37" i="10"/>
  <c r="Y37" i="10"/>
  <c r="W37" i="10"/>
  <c r="U37" i="10"/>
  <c r="S37" i="10"/>
  <c r="Q37" i="10"/>
  <c r="O37" i="10"/>
  <c r="M37" i="10"/>
  <c r="K37" i="10"/>
  <c r="I37" i="10"/>
  <c r="G37" i="10"/>
  <c r="E37" i="10"/>
  <c r="AQ36" i="10"/>
  <c r="AO36" i="10"/>
  <c r="AM36" i="10"/>
  <c r="AK36" i="10"/>
  <c r="AI36" i="10"/>
  <c r="AG36" i="10"/>
  <c r="AE36" i="10"/>
  <c r="AC36" i="10"/>
  <c r="AA36" i="10"/>
  <c r="Y36" i="10"/>
  <c r="W36" i="10"/>
  <c r="U36" i="10"/>
  <c r="S36" i="10"/>
  <c r="Q36" i="10"/>
  <c r="O36" i="10"/>
  <c r="M36" i="10"/>
  <c r="K36" i="10"/>
  <c r="I36" i="10"/>
  <c r="G36" i="10"/>
  <c r="E36" i="10"/>
  <c r="AQ35" i="10"/>
  <c r="AO35" i="10"/>
  <c r="AM35" i="10"/>
  <c r="AK35" i="10"/>
  <c r="AI35" i="10"/>
  <c r="AG35" i="10"/>
  <c r="AE35" i="10"/>
  <c r="AC35" i="10"/>
  <c r="AA35" i="10"/>
  <c r="Y35" i="10"/>
  <c r="W35" i="10"/>
  <c r="U35" i="10"/>
  <c r="S35" i="10"/>
  <c r="Q35" i="10"/>
  <c r="O35" i="10"/>
  <c r="M35" i="10"/>
  <c r="K35" i="10"/>
  <c r="I35" i="10"/>
  <c r="G35" i="10"/>
  <c r="E35" i="10"/>
  <c r="AQ34" i="10"/>
  <c r="AO34" i="10"/>
  <c r="AM34" i="10"/>
  <c r="AK34" i="10"/>
  <c r="AI34" i="10"/>
  <c r="AG34" i="10"/>
  <c r="AE34" i="10"/>
  <c r="AC34" i="10"/>
  <c r="AA34" i="10"/>
  <c r="Y34" i="10"/>
  <c r="W34" i="10"/>
  <c r="U34" i="10"/>
  <c r="S34" i="10"/>
  <c r="Q34" i="10"/>
  <c r="O34" i="10"/>
  <c r="M34" i="10"/>
  <c r="K34" i="10"/>
  <c r="I34" i="10"/>
  <c r="G34" i="10"/>
  <c r="E34" i="10"/>
  <c r="AQ33" i="10"/>
  <c r="AO33" i="10"/>
  <c r="AM33" i="10"/>
  <c r="AK33" i="10"/>
  <c r="AI33" i="10"/>
  <c r="AG33" i="10"/>
  <c r="AE33" i="10"/>
  <c r="AC33" i="10"/>
  <c r="AA33" i="10"/>
  <c r="Y33" i="10"/>
  <c r="W33" i="10"/>
  <c r="U33" i="10"/>
  <c r="S33" i="10"/>
  <c r="Q33" i="10"/>
  <c r="O33" i="10"/>
  <c r="M33" i="10"/>
  <c r="K33" i="10"/>
  <c r="I33" i="10"/>
  <c r="G33" i="10"/>
  <c r="E33" i="10"/>
  <c r="AQ32" i="10"/>
  <c r="AO32" i="10"/>
  <c r="AM32" i="10"/>
  <c r="AK32" i="10"/>
  <c r="AI32" i="10"/>
  <c r="AG32" i="10"/>
  <c r="AE32" i="10"/>
  <c r="AC32" i="10"/>
  <c r="AA32" i="10"/>
  <c r="Y32" i="10"/>
  <c r="W32" i="10"/>
  <c r="U32" i="10"/>
  <c r="S32" i="10"/>
  <c r="Q32" i="10"/>
  <c r="O32" i="10"/>
  <c r="M32" i="10"/>
  <c r="K32" i="10"/>
  <c r="I32" i="10"/>
  <c r="G32" i="10"/>
  <c r="E32" i="10"/>
  <c r="AQ31" i="10"/>
  <c r="AO31" i="10"/>
  <c r="AM31" i="10"/>
  <c r="AK31" i="10"/>
  <c r="AI31" i="10"/>
  <c r="AG31" i="10"/>
  <c r="AE31" i="10"/>
  <c r="AC31" i="10"/>
  <c r="AA31" i="10"/>
  <c r="Y31" i="10"/>
  <c r="W31" i="10"/>
  <c r="U31" i="10"/>
  <c r="S31" i="10"/>
  <c r="Q31" i="10"/>
  <c r="O31" i="10"/>
  <c r="M31" i="10"/>
  <c r="K31" i="10"/>
  <c r="I31" i="10"/>
  <c r="G31" i="10"/>
  <c r="E31" i="10"/>
  <c r="AQ30" i="10"/>
  <c r="AO30" i="10"/>
  <c r="AM30" i="10"/>
  <c r="AK30" i="10"/>
  <c r="AI30" i="10"/>
  <c r="AG30" i="10"/>
  <c r="AE30" i="10"/>
  <c r="AC30" i="10"/>
  <c r="AA30" i="10"/>
  <c r="Y30" i="10"/>
  <c r="W30" i="10"/>
  <c r="U30" i="10"/>
  <c r="S30" i="10"/>
  <c r="Q30" i="10"/>
  <c r="O30" i="10"/>
  <c r="M30" i="10"/>
  <c r="K30" i="10"/>
  <c r="I30" i="10"/>
  <c r="G30" i="10"/>
  <c r="AQ29" i="10"/>
  <c r="AO29" i="10"/>
  <c r="AM29" i="10"/>
  <c r="AI29" i="10"/>
  <c r="AG29" i="10"/>
  <c r="AE29" i="10"/>
  <c r="AC29" i="10"/>
  <c r="S29" i="10"/>
  <c r="M29" i="10"/>
  <c r="K29" i="10"/>
  <c r="I29" i="10"/>
  <c r="G29" i="10"/>
  <c r="D29" i="10"/>
  <c r="D30" i="10" s="1"/>
  <c r="E30" i="10" s="1"/>
  <c r="AQ28" i="10"/>
  <c r="AO28" i="10"/>
  <c r="AM28" i="10"/>
  <c r="AK28" i="10"/>
  <c r="AJ28" i="10"/>
  <c r="AJ29" i="10" s="1"/>
  <c r="AK29" i="10" s="1"/>
  <c r="AI28" i="10"/>
  <c r="AG28" i="10"/>
  <c r="AE28" i="10"/>
  <c r="AC28" i="10"/>
  <c r="AA28" i="10"/>
  <c r="Z28" i="10"/>
  <c r="Z29" i="10" s="1"/>
  <c r="AA29" i="10" s="1"/>
  <c r="Y28" i="10"/>
  <c r="X28" i="10"/>
  <c r="X29" i="10" s="1"/>
  <c r="Y29" i="10" s="1"/>
  <c r="W28" i="10"/>
  <c r="V28" i="10"/>
  <c r="V29" i="10" s="1"/>
  <c r="W29" i="10" s="1"/>
  <c r="U28" i="10"/>
  <c r="T28" i="10"/>
  <c r="T29" i="10" s="1"/>
  <c r="U29" i="10" s="1"/>
  <c r="S28" i="10"/>
  <c r="P28" i="10"/>
  <c r="P29" i="10" s="1"/>
  <c r="Q29" i="10" s="1"/>
  <c r="N28" i="10"/>
  <c r="N29" i="10" s="1"/>
  <c r="O29" i="10" s="1"/>
  <c r="M28" i="10"/>
  <c r="K28" i="10"/>
  <c r="I28" i="10"/>
  <c r="G28" i="10"/>
  <c r="E28" i="10"/>
  <c r="AQ27" i="10"/>
  <c r="AO27" i="10"/>
  <c r="AM27" i="10"/>
  <c r="AK27" i="10"/>
  <c r="AI27" i="10"/>
  <c r="AG27" i="10"/>
  <c r="AE27" i="10"/>
  <c r="AC27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Q26" i="10"/>
  <c r="AO26" i="10"/>
  <c r="AM26" i="10"/>
  <c r="AK26" i="10"/>
  <c r="AI26" i="10"/>
  <c r="AG26" i="10"/>
  <c r="AE26" i="10"/>
  <c r="AC26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Q25" i="10"/>
  <c r="AO25" i="10"/>
  <c r="AM25" i="10"/>
  <c r="AK25" i="10"/>
  <c r="AI25" i="10"/>
  <c r="AG25" i="10"/>
  <c r="AE25" i="10"/>
  <c r="AC25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Q24" i="10"/>
  <c r="AO24" i="10"/>
  <c r="AM24" i="10"/>
  <c r="AK24" i="10"/>
  <c r="AI24" i="10"/>
  <c r="AG24" i="10"/>
  <c r="AE24" i="10"/>
  <c r="AC24" i="10"/>
  <c r="AA24" i="10"/>
  <c r="Y24" i="10"/>
  <c r="W24" i="10"/>
  <c r="U24" i="10"/>
  <c r="S24" i="10"/>
  <c r="Q24" i="10"/>
  <c r="O24" i="10"/>
  <c r="M24" i="10"/>
  <c r="K24" i="10"/>
  <c r="I24" i="10"/>
  <c r="G24" i="10"/>
  <c r="E24" i="10"/>
  <c r="AQ23" i="10"/>
  <c r="AO23" i="10"/>
  <c r="AM23" i="10"/>
  <c r="AK23" i="10"/>
  <c r="AI23" i="10"/>
  <c r="AG23" i="10"/>
  <c r="AE23" i="10"/>
  <c r="AC23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Q22" i="10"/>
  <c r="AO22" i="10"/>
  <c r="AM22" i="10"/>
  <c r="AK22" i="10"/>
  <c r="AI22" i="10"/>
  <c r="AG22" i="10"/>
  <c r="AE22" i="10"/>
  <c r="AC22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Q21" i="10"/>
  <c r="AO21" i="10"/>
  <c r="AM21" i="10"/>
  <c r="AK21" i="10"/>
  <c r="AI21" i="10"/>
  <c r="AG21" i="10"/>
  <c r="AE21" i="10"/>
  <c r="AC21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Q20" i="10"/>
  <c r="AO20" i="10"/>
  <c r="AM20" i="10"/>
  <c r="AK20" i="10"/>
  <c r="AI20" i="10"/>
  <c r="AG20" i="10"/>
  <c r="AE20" i="10"/>
  <c r="AC20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Q19" i="10"/>
  <c r="AO19" i="10"/>
  <c r="AM19" i="10"/>
  <c r="AK19" i="10"/>
  <c r="AI19" i="10"/>
  <c r="AG19" i="10"/>
  <c r="AE19" i="10"/>
  <c r="AC19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Q18" i="10"/>
  <c r="AO18" i="10"/>
  <c r="AM18" i="10"/>
  <c r="AK18" i="10"/>
  <c r="AI18" i="10"/>
  <c r="AG18" i="10"/>
  <c r="AE18" i="10"/>
  <c r="AC18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Q17" i="10"/>
  <c r="AO17" i="10"/>
  <c r="AM17" i="10"/>
  <c r="AK17" i="10"/>
  <c r="AI17" i="10"/>
  <c r="AG17" i="10"/>
  <c r="AE17" i="10"/>
  <c r="AC17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Q16" i="10"/>
  <c r="AO16" i="10"/>
  <c r="AM16" i="10"/>
  <c r="AK16" i="10"/>
  <c r="AI16" i="10"/>
  <c r="AG16" i="10"/>
  <c r="AE16" i="10"/>
  <c r="AC16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Q15" i="10"/>
  <c r="AO15" i="10"/>
  <c r="AM15" i="10"/>
  <c r="AK15" i="10"/>
  <c r="AI15" i="10"/>
  <c r="AG15" i="10"/>
  <c r="AE15" i="10"/>
  <c r="AC15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Q14" i="10"/>
  <c r="AO14" i="10"/>
  <c r="AM14" i="10"/>
  <c r="AK14" i="10"/>
  <c r="AI14" i="10"/>
  <c r="AG14" i="10"/>
  <c r="AE14" i="10"/>
  <c r="AC14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Q13" i="10"/>
  <c r="AO13" i="10"/>
  <c r="AM13" i="10"/>
  <c r="AK13" i="10"/>
  <c r="AI13" i="10"/>
  <c r="AG13" i="10"/>
  <c r="AE13" i="10"/>
  <c r="AC13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Q12" i="10"/>
  <c r="AO12" i="10"/>
  <c r="AM12" i="10"/>
  <c r="AK12" i="10"/>
  <c r="AI12" i="10"/>
  <c r="AG12" i="10"/>
  <c r="AE12" i="10"/>
  <c r="AC12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Q10" i="10"/>
  <c r="AO10" i="10"/>
  <c r="AM10" i="10"/>
  <c r="AK10" i="10"/>
  <c r="AI10" i="10"/>
  <c r="AG10" i="10"/>
  <c r="AE10" i="10"/>
  <c r="AC10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O28" i="10" l="1"/>
  <c r="Q28" i="10"/>
  <c r="E29" i="10"/>
  <c r="H15" i="7" l="1"/>
  <c r="BQ35" i="5"/>
  <c r="BR35" i="5"/>
  <c r="BS35" i="5"/>
  <c r="BT35" i="5"/>
  <c r="BU35" i="5"/>
  <c r="BV35" i="5"/>
  <c r="BW35" i="5"/>
  <c r="BP35" i="5"/>
  <c r="BQ34" i="5"/>
  <c r="BR34" i="5"/>
  <c r="BS34" i="5"/>
  <c r="BT34" i="5"/>
  <c r="BU34" i="5"/>
  <c r="BV34" i="5"/>
  <c r="BW34" i="5"/>
  <c r="BP34" i="5"/>
  <c r="BP31" i="5"/>
  <c r="BY31" i="5"/>
  <c r="BY35" i="5" l="1"/>
  <c r="BY37" i="5" s="1"/>
  <c r="E20" i="6"/>
  <c r="C20" i="6"/>
  <c r="P90" i="9"/>
  <c r="P89" i="9"/>
  <c r="V84" i="9"/>
  <c r="X84" i="9"/>
  <c r="T84" i="9"/>
  <c r="P84" i="9"/>
  <c r="C19" i="6"/>
  <c r="AB79" i="9"/>
  <c r="Z81" i="9"/>
  <c r="Z80" i="9"/>
  <c r="Z79" i="9"/>
  <c r="AB78" i="9"/>
  <c r="Z78" i="9"/>
  <c r="R82" i="9"/>
  <c r="R81" i="9"/>
  <c r="R80" i="9"/>
  <c r="R79" i="9"/>
  <c r="N82" i="9"/>
  <c r="N81" i="9"/>
  <c r="N80" i="9"/>
  <c r="N79" i="9"/>
  <c r="D83" i="9"/>
  <c r="D82" i="9"/>
  <c r="D81" i="9"/>
  <c r="D79" i="9"/>
  <c r="B79" i="9"/>
  <c r="CE300" i="9"/>
  <c r="CC300" i="9"/>
  <c r="CA300" i="9"/>
  <c r="BY300" i="9"/>
  <c r="BW300" i="9"/>
  <c r="BU300" i="9"/>
  <c r="BS300" i="9"/>
  <c r="BQ300" i="9"/>
  <c r="BO300" i="9"/>
  <c r="BM300" i="9"/>
  <c r="BK300" i="9"/>
  <c r="BI300" i="9"/>
  <c r="BG300" i="9"/>
  <c r="BE300" i="9"/>
  <c r="BC300" i="9"/>
  <c r="BA300" i="9"/>
  <c r="AY300" i="9"/>
  <c r="AW300" i="9"/>
  <c r="AU300" i="9"/>
  <c r="AS300" i="9"/>
  <c r="AQ300" i="9"/>
  <c r="AO300" i="9"/>
  <c r="AM300" i="9"/>
  <c r="AK300" i="9"/>
  <c r="AI300" i="9"/>
  <c r="AG300" i="9"/>
  <c r="AE300" i="9"/>
  <c r="AC300" i="9"/>
  <c r="AA300" i="9"/>
  <c r="Y300" i="9"/>
  <c r="W300" i="9"/>
  <c r="U300" i="9"/>
  <c r="S300" i="9"/>
  <c r="Q300" i="9"/>
  <c r="O300" i="9"/>
  <c r="M300" i="9"/>
  <c r="K300" i="9"/>
  <c r="I300" i="9"/>
  <c r="G300" i="9"/>
  <c r="E300" i="9"/>
  <c r="CE299" i="9"/>
  <c r="CC299" i="9"/>
  <c r="CA299" i="9"/>
  <c r="BY299" i="9"/>
  <c r="BW299" i="9"/>
  <c r="BU299" i="9"/>
  <c r="BS299" i="9"/>
  <c r="BQ299" i="9"/>
  <c r="BO299" i="9"/>
  <c r="BM299" i="9"/>
  <c r="BK299" i="9"/>
  <c r="BI299" i="9"/>
  <c r="BG299" i="9"/>
  <c r="BE299" i="9"/>
  <c r="BC299" i="9"/>
  <c r="BA299" i="9"/>
  <c r="AY299" i="9"/>
  <c r="AW299" i="9"/>
  <c r="AU299" i="9"/>
  <c r="AS299" i="9"/>
  <c r="AQ299" i="9"/>
  <c r="AO299" i="9"/>
  <c r="AM299" i="9"/>
  <c r="AK299" i="9"/>
  <c r="AI299" i="9"/>
  <c r="AG299" i="9"/>
  <c r="AE299" i="9"/>
  <c r="AC299" i="9"/>
  <c r="AA299" i="9"/>
  <c r="Y299" i="9"/>
  <c r="W299" i="9"/>
  <c r="U299" i="9"/>
  <c r="S299" i="9"/>
  <c r="Q299" i="9"/>
  <c r="O299" i="9"/>
  <c r="M299" i="9"/>
  <c r="K299" i="9"/>
  <c r="I299" i="9"/>
  <c r="G299" i="9"/>
  <c r="E299" i="9"/>
  <c r="CE298" i="9"/>
  <c r="CC298" i="9"/>
  <c r="CA298" i="9"/>
  <c r="BY298" i="9"/>
  <c r="BW298" i="9"/>
  <c r="BU298" i="9"/>
  <c r="BS298" i="9"/>
  <c r="BQ298" i="9"/>
  <c r="BO298" i="9"/>
  <c r="BM298" i="9"/>
  <c r="BK298" i="9"/>
  <c r="BI298" i="9"/>
  <c r="BG298" i="9"/>
  <c r="BE298" i="9"/>
  <c r="BC298" i="9"/>
  <c r="BA298" i="9"/>
  <c r="AY298" i="9"/>
  <c r="AW298" i="9"/>
  <c r="AU298" i="9"/>
  <c r="AS298" i="9"/>
  <c r="AQ298" i="9"/>
  <c r="AO298" i="9"/>
  <c r="AM298" i="9"/>
  <c r="AK298" i="9"/>
  <c r="AI298" i="9"/>
  <c r="AG298" i="9"/>
  <c r="AE298" i="9"/>
  <c r="AC298" i="9"/>
  <c r="AA298" i="9"/>
  <c r="Y298" i="9"/>
  <c r="W298" i="9"/>
  <c r="U298" i="9"/>
  <c r="S298" i="9"/>
  <c r="Q298" i="9"/>
  <c r="O298" i="9"/>
  <c r="M298" i="9"/>
  <c r="K298" i="9"/>
  <c r="I298" i="9"/>
  <c r="G298" i="9"/>
  <c r="E298" i="9"/>
  <c r="CE297" i="9"/>
  <c r="CC297" i="9"/>
  <c r="CA297" i="9"/>
  <c r="BY297" i="9"/>
  <c r="BW297" i="9"/>
  <c r="BU297" i="9"/>
  <c r="BS297" i="9"/>
  <c r="BQ297" i="9"/>
  <c r="BO297" i="9"/>
  <c r="BM297" i="9"/>
  <c r="BK297" i="9"/>
  <c r="BI297" i="9"/>
  <c r="BG297" i="9"/>
  <c r="BE297" i="9"/>
  <c r="BC297" i="9"/>
  <c r="BA297" i="9"/>
  <c r="AY297" i="9"/>
  <c r="AW297" i="9"/>
  <c r="AU297" i="9"/>
  <c r="AS297" i="9"/>
  <c r="AQ297" i="9"/>
  <c r="AO297" i="9"/>
  <c r="AM297" i="9"/>
  <c r="AK297" i="9"/>
  <c r="AI297" i="9"/>
  <c r="AG297" i="9"/>
  <c r="AE297" i="9"/>
  <c r="AC297" i="9"/>
  <c r="AA297" i="9"/>
  <c r="Y297" i="9"/>
  <c r="W297" i="9"/>
  <c r="U297" i="9"/>
  <c r="S297" i="9"/>
  <c r="Q297" i="9"/>
  <c r="O297" i="9"/>
  <c r="M297" i="9"/>
  <c r="K297" i="9"/>
  <c r="I297" i="9"/>
  <c r="G297" i="9"/>
  <c r="E297" i="9"/>
  <c r="CE296" i="9"/>
  <c r="CC296" i="9"/>
  <c r="CA296" i="9"/>
  <c r="BY296" i="9"/>
  <c r="BW296" i="9"/>
  <c r="BU296" i="9"/>
  <c r="BS296" i="9"/>
  <c r="BQ296" i="9"/>
  <c r="BO296" i="9"/>
  <c r="BM296" i="9"/>
  <c r="BK296" i="9"/>
  <c r="BI296" i="9"/>
  <c r="BG296" i="9"/>
  <c r="BE296" i="9"/>
  <c r="BC296" i="9"/>
  <c r="BA296" i="9"/>
  <c r="AY296" i="9"/>
  <c r="AW296" i="9"/>
  <c r="AU296" i="9"/>
  <c r="AS296" i="9"/>
  <c r="AQ296" i="9"/>
  <c r="AO296" i="9"/>
  <c r="AM296" i="9"/>
  <c r="AK296" i="9"/>
  <c r="AI296" i="9"/>
  <c r="AG296" i="9"/>
  <c r="AE296" i="9"/>
  <c r="AC296" i="9"/>
  <c r="AA296" i="9"/>
  <c r="Y296" i="9"/>
  <c r="W296" i="9"/>
  <c r="U296" i="9"/>
  <c r="S296" i="9"/>
  <c r="Q296" i="9"/>
  <c r="O296" i="9"/>
  <c r="M296" i="9"/>
  <c r="K296" i="9"/>
  <c r="I296" i="9"/>
  <c r="G296" i="9"/>
  <c r="E296" i="9"/>
  <c r="CE295" i="9"/>
  <c r="CC295" i="9"/>
  <c r="CA295" i="9"/>
  <c r="BY295" i="9"/>
  <c r="BW295" i="9"/>
  <c r="BU295" i="9"/>
  <c r="BS295" i="9"/>
  <c r="BQ295" i="9"/>
  <c r="BO295" i="9"/>
  <c r="BM295" i="9"/>
  <c r="BK295" i="9"/>
  <c r="BI295" i="9"/>
  <c r="BG295" i="9"/>
  <c r="BE295" i="9"/>
  <c r="BC295" i="9"/>
  <c r="BA295" i="9"/>
  <c r="AY295" i="9"/>
  <c r="AW295" i="9"/>
  <c r="AU295" i="9"/>
  <c r="AS295" i="9"/>
  <c r="AQ295" i="9"/>
  <c r="AO295" i="9"/>
  <c r="AM295" i="9"/>
  <c r="AK295" i="9"/>
  <c r="AI295" i="9"/>
  <c r="AG295" i="9"/>
  <c r="AE295" i="9"/>
  <c r="AC295" i="9"/>
  <c r="AA295" i="9"/>
  <c r="Y295" i="9"/>
  <c r="W295" i="9"/>
  <c r="U295" i="9"/>
  <c r="S295" i="9"/>
  <c r="Q295" i="9"/>
  <c r="O295" i="9"/>
  <c r="M295" i="9"/>
  <c r="K295" i="9"/>
  <c r="I295" i="9"/>
  <c r="G295" i="9"/>
  <c r="E295" i="9"/>
  <c r="CE294" i="9"/>
  <c r="CC294" i="9"/>
  <c r="CA294" i="9"/>
  <c r="BY294" i="9"/>
  <c r="BW294" i="9"/>
  <c r="BU294" i="9"/>
  <c r="BS294" i="9"/>
  <c r="BQ294" i="9"/>
  <c r="BO294" i="9"/>
  <c r="BM294" i="9"/>
  <c r="BK294" i="9"/>
  <c r="BI294" i="9"/>
  <c r="BG294" i="9"/>
  <c r="BE294" i="9"/>
  <c r="BC294" i="9"/>
  <c r="BA294" i="9"/>
  <c r="AY294" i="9"/>
  <c r="AW294" i="9"/>
  <c r="AU294" i="9"/>
  <c r="AS294" i="9"/>
  <c r="AQ294" i="9"/>
  <c r="AO294" i="9"/>
  <c r="AM294" i="9"/>
  <c r="AK294" i="9"/>
  <c r="AI294" i="9"/>
  <c r="AG294" i="9"/>
  <c r="AE294" i="9"/>
  <c r="AC294" i="9"/>
  <c r="AA294" i="9"/>
  <c r="Y294" i="9"/>
  <c r="W294" i="9"/>
  <c r="U294" i="9"/>
  <c r="S294" i="9"/>
  <c r="Q294" i="9"/>
  <c r="O294" i="9"/>
  <c r="M294" i="9"/>
  <c r="K294" i="9"/>
  <c r="I294" i="9"/>
  <c r="G294" i="9"/>
  <c r="E294" i="9"/>
  <c r="CE293" i="9"/>
  <c r="CC293" i="9"/>
  <c r="CA293" i="9"/>
  <c r="BY293" i="9"/>
  <c r="BW293" i="9"/>
  <c r="BU293" i="9"/>
  <c r="BS293" i="9"/>
  <c r="BQ293" i="9"/>
  <c r="BO293" i="9"/>
  <c r="BM293" i="9"/>
  <c r="BK293" i="9"/>
  <c r="BI293" i="9"/>
  <c r="BG293" i="9"/>
  <c r="BE293" i="9"/>
  <c r="BC293" i="9"/>
  <c r="BA293" i="9"/>
  <c r="AY293" i="9"/>
  <c r="AW293" i="9"/>
  <c r="AU293" i="9"/>
  <c r="AS293" i="9"/>
  <c r="AQ293" i="9"/>
  <c r="AO293" i="9"/>
  <c r="AM293" i="9"/>
  <c r="AK293" i="9"/>
  <c r="AI293" i="9"/>
  <c r="AG293" i="9"/>
  <c r="AE293" i="9"/>
  <c r="AC293" i="9"/>
  <c r="AA293" i="9"/>
  <c r="Y293" i="9"/>
  <c r="W293" i="9"/>
  <c r="U293" i="9"/>
  <c r="S293" i="9"/>
  <c r="Q293" i="9"/>
  <c r="O293" i="9"/>
  <c r="M293" i="9"/>
  <c r="K293" i="9"/>
  <c r="I293" i="9"/>
  <c r="G293" i="9"/>
  <c r="E293" i="9"/>
  <c r="CE292" i="9"/>
  <c r="CC292" i="9"/>
  <c r="CA292" i="9"/>
  <c r="BY292" i="9"/>
  <c r="BW292" i="9"/>
  <c r="BU292" i="9"/>
  <c r="BS292" i="9"/>
  <c r="BQ292" i="9"/>
  <c r="BO292" i="9"/>
  <c r="BM292" i="9"/>
  <c r="BK292" i="9"/>
  <c r="BI292" i="9"/>
  <c r="BG292" i="9"/>
  <c r="BE292" i="9"/>
  <c r="BC292" i="9"/>
  <c r="BA292" i="9"/>
  <c r="AY292" i="9"/>
  <c r="AW292" i="9"/>
  <c r="AU292" i="9"/>
  <c r="AS292" i="9"/>
  <c r="AQ292" i="9"/>
  <c r="AO292" i="9"/>
  <c r="AM292" i="9"/>
  <c r="AK292" i="9"/>
  <c r="AI292" i="9"/>
  <c r="AG292" i="9"/>
  <c r="AE292" i="9"/>
  <c r="AC292" i="9"/>
  <c r="AA292" i="9"/>
  <c r="Y292" i="9"/>
  <c r="W292" i="9"/>
  <c r="U292" i="9"/>
  <c r="S292" i="9"/>
  <c r="Q292" i="9"/>
  <c r="O292" i="9"/>
  <c r="M292" i="9"/>
  <c r="K292" i="9"/>
  <c r="I292" i="9"/>
  <c r="G292" i="9"/>
  <c r="E292" i="9"/>
  <c r="CE291" i="9"/>
  <c r="CC291" i="9"/>
  <c r="CA291" i="9"/>
  <c r="BY291" i="9"/>
  <c r="BW291" i="9"/>
  <c r="BU291" i="9"/>
  <c r="BS291" i="9"/>
  <c r="BQ291" i="9"/>
  <c r="BO291" i="9"/>
  <c r="BM291" i="9"/>
  <c r="BK291" i="9"/>
  <c r="BI291" i="9"/>
  <c r="BG291" i="9"/>
  <c r="BE291" i="9"/>
  <c r="BC291" i="9"/>
  <c r="BA291" i="9"/>
  <c r="AY291" i="9"/>
  <c r="AW291" i="9"/>
  <c r="AU291" i="9"/>
  <c r="AS291" i="9"/>
  <c r="AQ291" i="9"/>
  <c r="AO291" i="9"/>
  <c r="AM291" i="9"/>
  <c r="AK291" i="9"/>
  <c r="AI291" i="9"/>
  <c r="AG291" i="9"/>
  <c r="AE291" i="9"/>
  <c r="AC291" i="9"/>
  <c r="AA291" i="9"/>
  <c r="Y291" i="9"/>
  <c r="W291" i="9"/>
  <c r="U291" i="9"/>
  <c r="S291" i="9"/>
  <c r="Q291" i="9"/>
  <c r="O291" i="9"/>
  <c r="M291" i="9"/>
  <c r="K291" i="9"/>
  <c r="I291" i="9"/>
  <c r="G291" i="9"/>
  <c r="E291" i="9"/>
  <c r="CE290" i="9"/>
  <c r="CC290" i="9"/>
  <c r="CA290" i="9"/>
  <c r="BY290" i="9"/>
  <c r="BW290" i="9"/>
  <c r="BU290" i="9"/>
  <c r="BS290" i="9"/>
  <c r="BQ290" i="9"/>
  <c r="BO290" i="9"/>
  <c r="BM290" i="9"/>
  <c r="BK290" i="9"/>
  <c r="BI290" i="9"/>
  <c r="BG290" i="9"/>
  <c r="BE290" i="9"/>
  <c r="BC290" i="9"/>
  <c r="BA290" i="9"/>
  <c r="AY290" i="9"/>
  <c r="AW290" i="9"/>
  <c r="AU290" i="9"/>
  <c r="AS290" i="9"/>
  <c r="AQ290" i="9"/>
  <c r="AO290" i="9"/>
  <c r="AM290" i="9"/>
  <c r="AK290" i="9"/>
  <c r="AI290" i="9"/>
  <c r="AG290" i="9"/>
  <c r="AE290" i="9"/>
  <c r="AC290" i="9"/>
  <c r="AA290" i="9"/>
  <c r="Y290" i="9"/>
  <c r="W290" i="9"/>
  <c r="U290" i="9"/>
  <c r="S290" i="9"/>
  <c r="Q290" i="9"/>
  <c r="O290" i="9"/>
  <c r="M290" i="9"/>
  <c r="K290" i="9"/>
  <c r="I290" i="9"/>
  <c r="G290" i="9"/>
  <c r="E290" i="9"/>
  <c r="CE289" i="9"/>
  <c r="CC289" i="9"/>
  <c r="CA289" i="9"/>
  <c r="BY289" i="9"/>
  <c r="BW289" i="9"/>
  <c r="BU289" i="9"/>
  <c r="BS289" i="9"/>
  <c r="BQ289" i="9"/>
  <c r="BO289" i="9"/>
  <c r="BM289" i="9"/>
  <c r="BK289" i="9"/>
  <c r="BI289" i="9"/>
  <c r="BG289" i="9"/>
  <c r="BE289" i="9"/>
  <c r="BC289" i="9"/>
  <c r="BA289" i="9"/>
  <c r="AY289" i="9"/>
  <c r="AW289" i="9"/>
  <c r="AU289" i="9"/>
  <c r="AS289" i="9"/>
  <c r="AQ289" i="9"/>
  <c r="AO289" i="9"/>
  <c r="AM289" i="9"/>
  <c r="AK289" i="9"/>
  <c r="AI289" i="9"/>
  <c r="AG289" i="9"/>
  <c r="AE289" i="9"/>
  <c r="AC289" i="9"/>
  <c r="AA289" i="9"/>
  <c r="Y289" i="9"/>
  <c r="W289" i="9"/>
  <c r="U289" i="9"/>
  <c r="S289" i="9"/>
  <c r="Q289" i="9"/>
  <c r="O289" i="9"/>
  <c r="M289" i="9"/>
  <c r="K289" i="9"/>
  <c r="I289" i="9"/>
  <c r="G289" i="9"/>
  <c r="E289" i="9"/>
  <c r="CE288" i="9"/>
  <c r="CC288" i="9"/>
  <c r="CA288" i="9"/>
  <c r="BY288" i="9"/>
  <c r="BW288" i="9"/>
  <c r="BU288" i="9"/>
  <c r="BS288" i="9"/>
  <c r="BQ288" i="9"/>
  <c r="BO288" i="9"/>
  <c r="BM288" i="9"/>
  <c r="BK288" i="9"/>
  <c r="BI288" i="9"/>
  <c r="BG288" i="9"/>
  <c r="BE288" i="9"/>
  <c r="BC288" i="9"/>
  <c r="BA288" i="9"/>
  <c r="AY288" i="9"/>
  <c r="AW288" i="9"/>
  <c r="AU288" i="9"/>
  <c r="AS288" i="9"/>
  <c r="AQ288" i="9"/>
  <c r="AO288" i="9"/>
  <c r="AM288" i="9"/>
  <c r="AK288" i="9"/>
  <c r="AI288" i="9"/>
  <c r="AG288" i="9"/>
  <c r="AE288" i="9"/>
  <c r="AC288" i="9"/>
  <c r="AA288" i="9"/>
  <c r="Y288" i="9"/>
  <c r="W288" i="9"/>
  <c r="U288" i="9"/>
  <c r="S288" i="9"/>
  <c r="Q288" i="9"/>
  <c r="O288" i="9"/>
  <c r="M288" i="9"/>
  <c r="K288" i="9"/>
  <c r="I288" i="9"/>
  <c r="G288" i="9"/>
  <c r="E288" i="9"/>
  <c r="CE287" i="9"/>
  <c r="CC287" i="9"/>
  <c r="CA287" i="9"/>
  <c r="BY287" i="9"/>
  <c r="BW287" i="9"/>
  <c r="BU287" i="9"/>
  <c r="BS287" i="9"/>
  <c r="BQ287" i="9"/>
  <c r="BO287" i="9"/>
  <c r="BM287" i="9"/>
  <c r="BK287" i="9"/>
  <c r="BI287" i="9"/>
  <c r="BG287" i="9"/>
  <c r="BE287" i="9"/>
  <c r="BC287" i="9"/>
  <c r="BA287" i="9"/>
  <c r="AY287" i="9"/>
  <c r="AW287" i="9"/>
  <c r="AU287" i="9"/>
  <c r="AS287" i="9"/>
  <c r="AQ287" i="9"/>
  <c r="AO287" i="9"/>
  <c r="AM287" i="9"/>
  <c r="AK287" i="9"/>
  <c r="AI287" i="9"/>
  <c r="AG287" i="9"/>
  <c r="AE287" i="9"/>
  <c r="AC287" i="9"/>
  <c r="AA287" i="9"/>
  <c r="Y287" i="9"/>
  <c r="W287" i="9"/>
  <c r="U287" i="9"/>
  <c r="S287" i="9"/>
  <c r="Q287" i="9"/>
  <c r="O287" i="9"/>
  <c r="M287" i="9"/>
  <c r="K287" i="9"/>
  <c r="I287" i="9"/>
  <c r="G287" i="9"/>
  <c r="E287" i="9"/>
  <c r="CE286" i="9"/>
  <c r="CC286" i="9"/>
  <c r="CA286" i="9"/>
  <c r="BY286" i="9"/>
  <c r="BW286" i="9"/>
  <c r="BU286" i="9"/>
  <c r="BS286" i="9"/>
  <c r="BQ286" i="9"/>
  <c r="BO286" i="9"/>
  <c r="BM286" i="9"/>
  <c r="BK286" i="9"/>
  <c r="BI286" i="9"/>
  <c r="BG286" i="9"/>
  <c r="BE286" i="9"/>
  <c r="BC286" i="9"/>
  <c r="BA286" i="9"/>
  <c r="AY286" i="9"/>
  <c r="AW286" i="9"/>
  <c r="AU286" i="9"/>
  <c r="AS286" i="9"/>
  <c r="AQ286" i="9"/>
  <c r="AO286" i="9"/>
  <c r="AM286" i="9"/>
  <c r="AK286" i="9"/>
  <c r="AI286" i="9"/>
  <c r="AG286" i="9"/>
  <c r="AE286" i="9"/>
  <c r="AC286" i="9"/>
  <c r="AA286" i="9"/>
  <c r="Y286" i="9"/>
  <c r="W286" i="9"/>
  <c r="U286" i="9"/>
  <c r="S286" i="9"/>
  <c r="Q286" i="9"/>
  <c r="O286" i="9"/>
  <c r="M286" i="9"/>
  <c r="K286" i="9"/>
  <c r="I286" i="9"/>
  <c r="G286" i="9"/>
  <c r="E286" i="9"/>
  <c r="CE285" i="9"/>
  <c r="CC285" i="9"/>
  <c r="CA285" i="9"/>
  <c r="BY285" i="9"/>
  <c r="BW285" i="9"/>
  <c r="BU285" i="9"/>
  <c r="BS285" i="9"/>
  <c r="BQ285" i="9"/>
  <c r="BO285" i="9"/>
  <c r="BM285" i="9"/>
  <c r="BK285" i="9"/>
  <c r="BI285" i="9"/>
  <c r="BG285" i="9"/>
  <c r="BE285" i="9"/>
  <c r="BC285" i="9"/>
  <c r="BA285" i="9"/>
  <c r="AY285" i="9"/>
  <c r="AW285" i="9"/>
  <c r="AU285" i="9"/>
  <c r="AS285" i="9"/>
  <c r="AQ285" i="9"/>
  <c r="AO285" i="9"/>
  <c r="AM285" i="9"/>
  <c r="AK285" i="9"/>
  <c r="AI285" i="9"/>
  <c r="AG285" i="9"/>
  <c r="AE285" i="9"/>
  <c r="AC285" i="9"/>
  <c r="AA285" i="9"/>
  <c r="Y285" i="9"/>
  <c r="W285" i="9"/>
  <c r="U285" i="9"/>
  <c r="S285" i="9"/>
  <c r="Q285" i="9"/>
  <c r="O285" i="9"/>
  <c r="M285" i="9"/>
  <c r="K285" i="9"/>
  <c r="I285" i="9"/>
  <c r="G285" i="9"/>
  <c r="E285" i="9"/>
  <c r="CE284" i="9"/>
  <c r="CC284" i="9"/>
  <c r="CA284" i="9"/>
  <c r="BY284" i="9"/>
  <c r="BW284" i="9"/>
  <c r="BU284" i="9"/>
  <c r="BS284" i="9"/>
  <c r="BQ284" i="9"/>
  <c r="BO284" i="9"/>
  <c r="BM284" i="9"/>
  <c r="BK284" i="9"/>
  <c r="BI284" i="9"/>
  <c r="BG284" i="9"/>
  <c r="BE284" i="9"/>
  <c r="BC284" i="9"/>
  <c r="BA284" i="9"/>
  <c r="AY284" i="9"/>
  <c r="AW284" i="9"/>
  <c r="AU284" i="9"/>
  <c r="AS284" i="9"/>
  <c r="AQ284" i="9"/>
  <c r="AO284" i="9"/>
  <c r="AM284" i="9"/>
  <c r="AK284" i="9"/>
  <c r="AI284" i="9"/>
  <c r="AG284" i="9"/>
  <c r="AE284" i="9"/>
  <c r="AC284" i="9"/>
  <c r="AA284" i="9"/>
  <c r="Y284" i="9"/>
  <c r="W284" i="9"/>
  <c r="U284" i="9"/>
  <c r="S284" i="9"/>
  <c r="Q284" i="9"/>
  <c r="O284" i="9"/>
  <c r="M284" i="9"/>
  <c r="K284" i="9"/>
  <c r="I284" i="9"/>
  <c r="G284" i="9"/>
  <c r="E284" i="9"/>
  <c r="CE283" i="9"/>
  <c r="CC283" i="9"/>
  <c r="CA283" i="9"/>
  <c r="BY283" i="9"/>
  <c r="BW283" i="9"/>
  <c r="BU283" i="9"/>
  <c r="BS283" i="9"/>
  <c r="BQ283" i="9"/>
  <c r="BO283" i="9"/>
  <c r="BM283" i="9"/>
  <c r="BK283" i="9"/>
  <c r="BI283" i="9"/>
  <c r="BG283" i="9"/>
  <c r="BE283" i="9"/>
  <c r="BC283" i="9"/>
  <c r="BA283" i="9"/>
  <c r="AY283" i="9"/>
  <c r="AW283" i="9"/>
  <c r="AU283" i="9"/>
  <c r="AS283" i="9"/>
  <c r="AQ283" i="9"/>
  <c r="AO283" i="9"/>
  <c r="AM283" i="9"/>
  <c r="AK283" i="9"/>
  <c r="AI283" i="9"/>
  <c r="AG283" i="9"/>
  <c r="AE283" i="9"/>
  <c r="AC283" i="9"/>
  <c r="AA283" i="9"/>
  <c r="Y283" i="9"/>
  <c r="W283" i="9"/>
  <c r="U283" i="9"/>
  <c r="S283" i="9"/>
  <c r="Q283" i="9"/>
  <c r="O283" i="9"/>
  <c r="M283" i="9"/>
  <c r="K283" i="9"/>
  <c r="I283" i="9"/>
  <c r="G283" i="9"/>
  <c r="E283" i="9"/>
  <c r="CE282" i="9"/>
  <c r="CC282" i="9"/>
  <c r="CA282" i="9"/>
  <c r="BY282" i="9"/>
  <c r="BW282" i="9"/>
  <c r="BU282" i="9"/>
  <c r="BS282" i="9"/>
  <c r="BQ282" i="9"/>
  <c r="BO282" i="9"/>
  <c r="BM282" i="9"/>
  <c r="BK282" i="9"/>
  <c r="BI282" i="9"/>
  <c r="BG282" i="9"/>
  <c r="BE282" i="9"/>
  <c r="BC282" i="9"/>
  <c r="BA282" i="9"/>
  <c r="AY282" i="9"/>
  <c r="AW282" i="9"/>
  <c r="AU282" i="9"/>
  <c r="AS282" i="9"/>
  <c r="AQ282" i="9"/>
  <c r="AO282" i="9"/>
  <c r="AM282" i="9"/>
  <c r="AK282" i="9"/>
  <c r="AI282" i="9"/>
  <c r="AG282" i="9"/>
  <c r="AE282" i="9"/>
  <c r="AC282" i="9"/>
  <c r="AA282" i="9"/>
  <c r="Y282" i="9"/>
  <c r="W282" i="9"/>
  <c r="U282" i="9"/>
  <c r="S282" i="9"/>
  <c r="Q282" i="9"/>
  <c r="O282" i="9"/>
  <c r="M282" i="9"/>
  <c r="K282" i="9"/>
  <c r="I282" i="9"/>
  <c r="G282" i="9"/>
  <c r="E282" i="9"/>
  <c r="CE281" i="9"/>
  <c r="CC281" i="9"/>
  <c r="CA281" i="9"/>
  <c r="BY281" i="9"/>
  <c r="BW281" i="9"/>
  <c r="BU281" i="9"/>
  <c r="BS281" i="9"/>
  <c r="BQ281" i="9"/>
  <c r="BO281" i="9"/>
  <c r="BM281" i="9"/>
  <c r="BK281" i="9"/>
  <c r="BI281" i="9"/>
  <c r="BG281" i="9"/>
  <c r="BE281" i="9"/>
  <c r="BC281" i="9"/>
  <c r="BA281" i="9"/>
  <c r="AY281" i="9"/>
  <c r="AW281" i="9"/>
  <c r="AU281" i="9"/>
  <c r="AS281" i="9"/>
  <c r="AQ281" i="9"/>
  <c r="AO281" i="9"/>
  <c r="AM281" i="9"/>
  <c r="AK281" i="9"/>
  <c r="AI281" i="9"/>
  <c r="AG281" i="9"/>
  <c r="AE281" i="9"/>
  <c r="AC281" i="9"/>
  <c r="AA281" i="9"/>
  <c r="Y281" i="9"/>
  <c r="W281" i="9"/>
  <c r="U281" i="9"/>
  <c r="S281" i="9"/>
  <c r="Q281" i="9"/>
  <c r="O281" i="9"/>
  <c r="M281" i="9"/>
  <c r="K281" i="9"/>
  <c r="I281" i="9"/>
  <c r="G281" i="9"/>
  <c r="E281" i="9"/>
  <c r="CE280" i="9"/>
  <c r="CC280" i="9"/>
  <c r="CA280" i="9"/>
  <c r="BY280" i="9"/>
  <c r="BW280" i="9"/>
  <c r="BU280" i="9"/>
  <c r="BS280" i="9"/>
  <c r="BQ280" i="9"/>
  <c r="BO280" i="9"/>
  <c r="BM280" i="9"/>
  <c r="BK280" i="9"/>
  <c r="BI280" i="9"/>
  <c r="BG280" i="9"/>
  <c r="BE280" i="9"/>
  <c r="BC280" i="9"/>
  <c r="BA280" i="9"/>
  <c r="AY280" i="9"/>
  <c r="AW280" i="9"/>
  <c r="AU280" i="9"/>
  <c r="AS280" i="9"/>
  <c r="AQ280" i="9"/>
  <c r="AO280" i="9"/>
  <c r="AM280" i="9"/>
  <c r="AK280" i="9"/>
  <c r="AI280" i="9"/>
  <c r="AG280" i="9"/>
  <c r="AE280" i="9"/>
  <c r="AC280" i="9"/>
  <c r="AA280" i="9"/>
  <c r="Y280" i="9"/>
  <c r="W280" i="9"/>
  <c r="U280" i="9"/>
  <c r="S280" i="9"/>
  <c r="Q280" i="9"/>
  <c r="O280" i="9"/>
  <c r="M280" i="9"/>
  <c r="K280" i="9"/>
  <c r="I280" i="9"/>
  <c r="G280" i="9"/>
  <c r="E280" i="9"/>
  <c r="CE279" i="9"/>
  <c r="CC279" i="9"/>
  <c r="CA279" i="9"/>
  <c r="BY279" i="9"/>
  <c r="BW279" i="9"/>
  <c r="BU279" i="9"/>
  <c r="BS279" i="9"/>
  <c r="BQ279" i="9"/>
  <c r="BO279" i="9"/>
  <c r="BM279" i="9"/>
  <c r="BK279" i="9"/>
  <c r="BI279" i="9"/>
  <c r="BG279" i="9"/>
  <c r="BE279" i="9"/>
  <c r="BC279" i="9"/>
  <c r="BA279" i="9"/>
  <c r="AY279" i="9"/>
  <c r="AW279" i="9"/>
  <c r="AU279" i="9"/>
  <c r="AS279" i="9"/>
  <c r="AQ279" i="9"/>
  <c r="AO279" i="9"/>
  <c r="AM279" i="9"/>
  <c r="AK279" i="9"/>
  <c r="AI279" i="9"/>
  <c r="AG279" i="9"/>
  <c r="AE279" i="9"/>
  <c r="AC279" i="9"/>
  <c r="AA279" i="9"/>
  <c r="Y279" i="9"/>
  <c r="W279" i="9"/>
  <c r="U279" i="9"/>
  <c r="S279" i="9"/>
  <c r="Q279" i="9"/>
  <c r="O279" i="9"/>
  <c r="M279" i="9"/>
  <c r="K279" i="9"/>
  <c r="I279" i="9"/>
  <c r="G279" i="9"/>
  <c r="E279" i="9"/>
  <c r="CE278" i="9"/>
  <c r="CC278" i="9"/>
  <c r="CA278" i="9"/>
  <c r="BY278" i="9"/>
  <c r="BW278" i="9"/>
  <c r="BU278" i="9"/>
  <c r="BS278" i="9"/>
  <c r="BQ278" i="9"/>
  <c r="BO278" i="9"/>
  <c r="BM278" i="9"/>
  <c r="BK278" i="9"/>
  <c r="BI278" i="9"/>
  <c r="BG278" i="9"/>
  <c r="BE278" i="9"/>
  <c r="BC278" i="9"/>
  <c r="BA278" i="9"/>
  <c r="AY278" i="9"/>
  <c r="AW278" i="9"/>
  <c r="AU278" i="9"/>
  <c r="AS278" i="9"/>
  <c r="AQ278" i="9"/>
  <c r="AO278" i="9"/>
  <c r="AM278" i="9"/>
  <c r="AK278" i="9"/>
  <c r="AI278" i="9"/>
  <c r="AG278" i="9"/>
  <c r="AE278" i="9"/>
  <c r="AC278" i="9"/>
  <c r="AA278" i="9"/>
  <c r="Y278" i="9"/>
  <c r="W278" i="9"/>
  <c r="U278" i="9"/>
  <c r="S278" i="9"/>
  <c r="Q278" i="9"/>
  <c r="O278" i="9"/>
  <c r="M278" i="9"/>
  <c r="K278" i="9"/>
  <c r="I278" i="9"/>
  <c r="G278" i="9"/>
  <c r="E278" i="9"/>
  <c r="CE277" i="9"/>
  <c r="CC277" i="9"/>
  <c r="CA277" i="9"/>
  <c r="BY277" i="9"/>
  <c r="BW277" i="9"/>
  <c r="BU277" i="9"/>
  <c r="BS277" i="9"/>
  <c r="BQ277" i="9"/>
  <c r="BO277" i="9"/>
  <c r="BM277" i="9"/>
  <c r="BK277" i="9"/>
  <c r="BI277" i="9"/>
  <c r="BG277" i="9"/>
  <c r="BE277" i="9"/>
  <c r="BC277" i="9"/>
  <c r="BA277" i="9"/>
  <c r="AY277" i="9"/>
  <c r="AW277" i="9"/>
  <c r="AU277" i="9"/>
  <c r="AS277" i="9"/>
  <c r="AQ277" i="9"/>
  <c r="AO277" i="9"/>
  <c r="AM277" i="9"/>
  <c r="AK277" i="9"/>
  <c r="AI277" i="9"/>
  <c r="AG277" i="9"/>
  <c r="AE277" i="9"/>
  <c r="AC277" i="9"/>
  <c r="AA277" i="9"/>
  <c r="Y277" i="9"/>
  <c r="W277" i="9"/>
  <c r="U277" i="9"/>
  <c r="S277" i="9"/>
  <c r="Q277" i="9"/>
  <c r="O277" i="9"/>
  <c r="M277" i="9"/>
  <c r="K277" i="9"/>
  <c r="I277" i="9"/>
  <c r="G277" i="9"/>
  <c r="E277" i="9"/>
  <c r="CE276" i="9"/>
  <c r="CC276" i="9"/>
  <c r="CA276" i="9"/>
  <c r="BY276" i="9"/>
  <c r="BW276" i="9"/>
  <c r="BU276" i="9"/>
  <c r="BS276" i="9"/>
  <c r="BQ276" i="9"/>
  <c r="BO276" i="9"/>
  <c r="BM276" i="9"/>
  <c r="BK276" i="9"/>
  <c r="BI276" i="9"/>
  <c r="BG276" i="9"/>
  <c r="BE276" i="9"/>
  <c r="BC276" i="9"/>
  <c r="BA276" i="9"/>
  <c r="AY276" i="9"/>
  <c r="AW276" i="9"/>
  <c r="AU276" i="9"/>
  <c r="AS276" i="9"/>
  <c r="AQ276" i="9"/>
  <c r="AO276" i="9"/>
  <c r="AM276" i="9"/>
  <c r="AK276" i="9"/>
  <c r="AI276" i="9"/>
  <c r="AG276" i="9"/>
  <c r="AE276" i="9"/>
  <c r="AC276" i="9"/>
  <c r="AA276" i="9"/>
  <c r="Y276" i="9"/>
  <c r="W276" i="9"/>
  <c r="U276" i="9"/>
  <c r="S276" i="9"/>
  <c r="Q276" i="9"/>
  <c r="O276" i="9"/>
  <c r="M276" i="9"/>
  <c r="K276" i="9"/>
  <c r="I276" i="9"/>
  <c r="G276" i="9"/>
  <c r="E276" i="9"/>
  <c r="CE275" i="9"/>
  <c r="CC275" i="9"/>
  <c r="CA275" i="9"/>
  <c r="BY275" i="9"/>
  <c r="BW275" i="9"/>
  <c r="BU275" i="9"/>
  <c r="BS275" i="9"/>
  <c r="BQ275" i="9"/>
  <c r="BO275" i="9"/>
  <c r="BM275" i="9"/>
  <c r="BK275" i="9"/>
  <c r="BI275" i="9"/>
  <c r="BG275" i="9"/>
  <c r="BE275" i="9"/>
  <c r="BC275" i="9"/>
  <c r="BA275" i="9"/>
  <c r="AY275" i="9"/>
  <c r="AW275" i="9"/>
  <c r="AU275" i="9"/>
  <c r="AS275" i="9"/>
  <c r="AQ275" i="9"/>
  <c r="AO275" i="9"/>
  <c r="AM275" i="9"/>
  <c r="AK275" i="9"/>
  <c r="AI275" i="9"/>
  <c r="AG275" i="9"/>
  <c r="AE275" i="9"/>
  <c r="AC275" i="9"/>
  <c r="AA275" i="9"/>
  <c r="Y275" i="9"/>
  <c r="W275" i="9"/>
  <c r="U275" i="9"/>
  <c r="S275" i="9"/>
  <c r="Q275" i="9"/>
  <c r="O275" i="9"/>
  <c r="M275" i="9"/>
  <c r="K275" i="9"/>
  <c r="I275" i="9"/>
  <c r="G275" i="9"/>
  <c r="E275" i="9"/>
  <c r="CE274" i="9"/>
  <c r="CC274" i="9"/>
  <c r="CA274" i="9"/>
  <c r="BY274" i="9"/>
  <c r="BW274" i="9"/>
  <c r="BU274" i="9"/>
  <c r="BS274" i="9"/>
  <c r="BQ274" i="9"/>
  <c r="BO274" i="9"/>
  <c r="BM274" i="9"/>
  <c r="BK274" i="9"/>
  <c r="BI274" i="9"/>
  <c r="BG274" i="9"/>
  <c r="BE274" i="9"/>
  <c r="BC274" i="9"/>
  <c r="BA274" i="9"/>
  <c r="AY274" i="9"/>
  <c r="AW274" i="9"/>
  <c r="AU274" i="9"/>
  <c r="AS274" i="9"/>
  <c r="AQ274" i="9"/>
  <c r="AO274" i="9"/>
  <c r="AM274" i="9"/>
  <c r="AK274" i="9"/>
  <c r="AI274" i="9"/>
  <c r="AG274" i="9"/>
  <c r="AE274" i="9"/>
  <c r="AC274" i="9"/>
  <c r="AA274" i="9"/>
  <c r="Y274" i="9"/>
  <c r="W274" i="9"/>
  <c r="U274" i="9"/>
  <c r="S274" i="9"/>
  <c r="Q274" i="9"/>
  <c r="O274" i="9"/>
  <c r="M274" i="9"/>
  <c r="K274" i="9"/>
  <c r="I274" i="9"/>
  <c r="G274" i="9"/>
  <c r="E274" i="9"/>
  <c r="CE273" i="9"/>
  <c r="CC273" i="9"/>
  <c r="CA273" i="9"/>
  <c r="BY273" i="9"/>
  <c r="BW273" i="9"/>
  <c r="BU273" i="9"/>
  <c r="BS273" i="9"/>
  <c r="BQ273" i="9"/>
  <c r="BO273" i="9"/>
  <c r="BM273" i="9"/>
  <c r="BK273" i="9"/>
  <c r="BI273" i="9"/>
  <c r="BG273" i="9"/>
  <c r="BE273" i="9"/>
  <c r="BC273" i="9"/>
  <c r="BA273" i="9"/>
  <c r="AY273" i="9"/>
  <c r="AW273" i="9"/>
  <c r="AU273" i="9"/>
  <c r="AS273" i="9"/>
  <c r="AQ273" i="9"/>
  <c r="AO273" i="9"/>
  <c r="AM273" i="9"/>
  <c r="AK273" i="9"/>
  <c r="AI273" i="9"/>
  <c r="AG273" i="9"/>
  <c r="AE273" i="9"/>
  <c r="AC273" i="9"/>
  <c r="AA273" i="9"/>
  <c r="Y273" i="9"/>
  <c r="W273" i="9"/>
  <c r="U273" i="9"/>
  <c r="S273" i="9"/>
  <c r="Q273" i="9"/>
  <c r="O273" i="9"/>
  <c r="M273" i="9"/>
  <c r="K273" i="9"/>
  <c r="I273" i="9"/>
  <c r="G273" i="9"/>
  <c r="E273" i="9"/>
  <c r="CE272" i="9"/>
  <c r="CC272" i="9"/>
  <c r="CA272" i="9"/>
  <c r="BY272" i="9"/>
  <c r="BW272" i="9"/>
  <c r="BU272" i="9"/>
  <c r="BS272" i="9"/>
  <c r="BQ272" i="9"/>
  <c r="BO272" i="9"/>
  <c r="BM272" i="9"/>
  <c r="BK272" i="9"/>
  <c r="BI272" i="9"/>
  <c r="BG272" i="9"/>
  <c r="BE272" i="9"/>
  <c r="BC272" i="9"/>
  <c r="BA272" i="9"/>
  <c r="AY272" i="9"/>
  <c r="AW272" i="9"/>
  <c r="AU272" i="9"/>
  <c r="AS272" i="9"/>
  <c r="AQ272" i="9"/>
  <c r="AO272" i="9"/>
  <c r="AM272" i="9"/>
  <c r="AK272" i="9"/>
  <c r="AI272" i="9"/>
  <c r="AG272" i="9"/>
  <c r="AE272" i="9"/>
  <c r="AC272" i="9"/>
  <c r="AA272" i="9"/>
  <c r="Y272" i="9"/>
  <c r="W272" i="9"/>
  <c r="U272" i="9"/>
  <c r="S272" i="9"/>
  <c r="Q272" i="9"/>
  <c r="O272" i="9"/>
  <c r="M272" i="9"/>
  <c r="K272" i="9"/>
  <c r="I272" i="9"/>
  <c r="G272" i="9"/>
  <c r="E272" i="9"/>
  <c r="CE271" i="9"/>
  <c r="CC271" i="9"/>
  <c r="CA271" i="9"/>
  <c r="BY271" i="9"/>
  <c r="BW271" i="9"/>
  <c r="BU271" i="9"/>
  <c r="BS271" i="9"/>
  <c r="BQ271" i="9"/>
  <c r="BO271" i="9"/>
  <c r="BM271" i="9"/>
  <c r="BK271" i="9"/>
  <c r="BI271" i="9"/>
  <c r="BG271" i="9"/>
  <c r="BE271" i="9"/>
  <c r="BC271" i="9"/>
  <c r="BA271" i="9"/>
  <c r="AY271" i="9"/>
  <c r="AW271" i="9"/>
  <c r="AU271" i="9"/>
  <c r="AS271" i="9"/>
  <c r="AQ271" i="9"/>
  <c r="AO271" i="9"/>
  <c r="AM271" i="9"/>
  <c r="AK271" i="9"/>
  <c r="AI271" i="9"/>
  <c r="AG271" i="9"/>
  <c r="AE271" i="9"/>
  <c r="AC271" i="9"/>
  <c r="AA271" i="9"/>
  <c r="Y271" i="9"/>
  <c r="W271" i="9"/>
  <c r="U271" i="9"/>
  <c r="S271" i="9"/>
  <c r="Q271" i="9"/>
  <c r="O271" i="9"/>
  <c r="M271" i="9"/>
  <c r="K271" i="9"/>
  <c r="I271" i="9"/>
  <c r="G271" i="9"/>
  <c r="E271" i="9"/>
  <c r="CE270" i="9"/>
  <c r="CC270" i="9"/>
  <c r="CA270" i="9"/>
  <c r="BY270" i="9"/>
  <c r="BW270" i="9"/>
  <c r="BU270" i="9"/>
  <c r="BS270" i="9"/>
  <c r="BQ270" i="9"/>
  <c r="BO270" i="9"/>
  <c r="BM270" i="9"/>
  <c r="BK270" i="9"/>
  <c r="BI270" i="9"/>
  <c r="BG270" i="9"/>
  <c r="BE270" i="9"/>
  <c r="BC270" i="9"/>
  <c r="BA270" i="9"/>
  <c r="AY270" i="9"/>
  <c r="AW270" i="9"/>
  <c r="AU270" i="9"/>
  <c r="AS270" i="9"/>
  <c r="AQ270" i="9"/>
  <c r="AO270" i="9"/>
  <c r="AM270" i="9"/>
  <c r="AK270" i="9"/>
  <c r="AI270" i="9"/>
  <c r="AG270" i="9"/>
  <c r="AE270" i="9"/>
  <c r="AC270" i="9"/>
  <c r="AA270" i="9"/>
  <c r="Y270" i="9"/>
  <c r="W270" i="9"/>
  <c r="U270" i="9"/>
  <c r="S270" i="9"/>
  <c r="Q270" i="9"/>
  <c r="O270" i="9"/>
  <c r="M270" i="9"/>
  <c r="K270" i="9"/>
  <c r="I270" i="9"/>
  <c r="G270" i="9"/>
  <c r="E270" i="9"/>
  <c r="CE269" i="9"/>
  <c r="CC269" i="9"/>
  <c r="CA269" i="9"/>
  <c r="BY269" i="9"/>
  <c r="BW269" i="9"/>
  <c r="BU269" i="9"/>
  <c r="BS269" i="9"/>
  <c r="BQ269" i="9"/>
  <c r="BO269" i="9"/>
  <c r="BM269" i="9"/>
  <c r="BK269" i="9"/>
  <c r="BI269" i="9"/>
  <c r="BG269" i="9"/>
  <c r="BE269" i="9"/>
  <c r="BC269" i="9"/>
  <c r="BA269" i="9"/>
  <c r="AY269" i="9"/>
  <c r="AW269" i="9"/>
  <c r="AU269" i="9"/>
  <c r="AS269" i="9"/>
  <c r="AQ269" i="9"/>
  <c r="AO269" i="9"/>
  <c r="AM269" i="9"/>
  <c r="AK269" i="9"/>
  <c r="AI269" i="9"/>
  <c r="AG269" i="9"/>
  <c r="AE269" i="9"/>
  <c r="AC269" i="9"/>
  <c r="AA269" i="9"/>
  <c r="Y269" i="9"/>
  <c r="W269" i="9"/>
  <c r="U269" i="9"/>
  <c r="S269" i="9"/>
  <c r="Q269" i="9"/>
  <c r="O269" i="9"/>
  <c r="M269" i="9"/>
  <c r="K269" i="9"/>
  <c r="I269" i="9"/>
  <c r="G269" i="9"/>
  <c r="E269" i="9"/>
  <c r="CE268" i="9"/>
  <c r="CC268" i="9"/>
  <c r="CA268" i="9"/>
  <c r="BY268" i="9"/>
  <c r="BW268" i="9"/>
  <c r="BU268" i="9"/>
  <c r="BS268" i="9"/>
  <c r="BQ268" i="9"/>
  <c r="BO268" i="9"/>
  <c r="BM268" i="9"/>
  <c r="BK268" i="9"/>
  <c r="BI268" i="9"/>
  <c r="BG268" i="9"/>
  <c r="BE268" i="9"/>
  <c r="BC268" i="9"/>
  <c r="BA268" i="9"/>
  <c r="AY268" i="9"/>
  <c r="AW268" i="9"/>
  <c r="AU268" i="9"/>
  <c r="AS268" i="9"/>
  <c r="AQ268" i="9"/>
  <c r="AO268" i="9"/>
  <c r="AM268" i="9"/>
  <c r="AK268" i="9"/>
  <c r="AI268" i="9"/>
  <c r="AG268" i="9"/>
  <c r="AE268" i="9"/>
  <c r="AC268" i="9"/>
  <c r="AA268" i="9"/>
  <c r="Y268" i="9"/>
  <c r="W268" i="9"/>
  <c r="U268" i="9"/>
  <c r="S268" i="9"/>
  <c r="Q268" i="9"/>
  <c r="O268" i="9"/>
  <c r="M268" i="9"/>
  <c r="K268" i="9"/>
  <c r="I268" i="9"/>
  <c r="G268" i="9"/>
  <c r="E268" i="9"/>
  <c r="CE267" i="9"/>
  <c r="CC267" i="9"/>
  <c r="CA267" i="9"/>
  <c r="BY267" i="9"/>
  <c r="BW267" i="9"/>
  <c r="BU267" i="9"/>
  <c r="BS267" i="9"/>
  <c r="BQ267" i="9"/>
  <c r="BO267" i="9"/>
  <c r="BM267" i="9"/>
  <c r="BK267" i="9"/>
  <c r="BI267" i="9"/>
  <c r="BG267" i="9"/>
  <c r="BE267" i="9"/>
  <c r="BC267" i="9"/>
  <c r="BA267" i="9"/>
  <c r="AY267" i="9"/>
  <c r="AW267" i="9"/>
  <c r="AU267" i="9"/>
  <c r="AS267" i="9"/>
  <c r="AQ267" i="9"/>
  <c r="AO267" i="9"/>
  <c r="AM267" i="9"/>
  <c r="AK267" i="9"/>
  <c r="AI267" i="9"/>
  <c r="AG267" i="9"/>
  <c r="AE267" i="9"/>
  <c r="AC267" i="9"/>
  <c r="AA267" i="9"/>
  <c r="Y267" i="9"/>
  <c r="W267" i="9"/>
  <c r="U267" i="9"/>
  <c r="S267" i="9"/>
  <c r="Q267" i="9"/>
  <c r="O267" i="9"/>
  <c r="M267" i="9"/>
  <c r="K267" i="9"/>
  <c r="I267" i="9"/>
  <c r="G267" i="9"/>
  <c r="E267" i="9"/>
  <c r="CE266" i="9"/>
  <c r="CC266" i="9"/>
  <c r="CA266" i="9"/>
  <c r="BY266" i="9"/>
  <c r="BW266" i="9"/>
  <c r="BU266" i="9"/>
  <c r="BS266" i="9"/>
  <c r="BQ266" i="9"/>
  <c r="BO266" i="9"/>
  <c r="BM266" i="9"/>
  <c r="BK266" i="9"/>
  <c r="BI266" i="9"/>
  <c r="BG266" i="9"/>
  <c r="BE266" i="9"/>
  <c r="BC266" i="9"/>
  <c r="BA266" i="9"/>
  <c r="AY266" i="9"/>
  <c r="AW266" i="9"/>
  <c r="AU266" i="9"/>
  <c r="AS266" i="9"/>
  <c r="AQ266" i="9"/>
  <c r="AO266" i="9"/>
  <c r="AM266" i="9"/>
  <c r="AK266" i="9"/>
  <c r="AI266" i="9"/>
  <c r="AG266" i="9"/>
  <c r="AE266" i="9"/>
  <c r="AC266" i="9"/>
  <c r="AA266" i="9"/>
  <c r="Y266" i="9"/>
  <c r="W266" i="9"/>
  <c r="U266" i="9"/>
  <c r="S266" i="9"/>
  <c r="Q266" i="9"/>
  <c r="O266" i="9"/>
  <c r="M266" i="9"/>
  <c r="K266" i="9"/>
  <c r="I266" i="9"/>
  <c r="G266" i="9"/>
  <c r="E266" i="9"/>
  <c r="CE265" i="9"/>
  <c r="CC265" i="9"/>
  <c r="CA265" i="9"/>
  <c r="BY265" i="9"/>
  <c r="BW265" i="9"/>
  <c r="BU265" i="9"/>
  <c r="BS265" i="9"/>
  <c r="BQ265" i="9"/>
  <c r="BO265" i="9"/>
  <c r="BM265" i="9"/>
  <c r="BK265" i="9"/>
  <c r="BI265" i="9"/>
  <c r="BG265" i="9"/>
  <c r="BE265" i="9"/>
  <c r="BC265" i="9"/>
  <c r="BA265" i="9"/>
  <c r="AY265" i="9"/>
  <c r="AW265" i="9"/>
  <c r="AU265" i="9"/>
  <c r="AS265" i="9"/>
  <c r="AQ265" i="9"/>
  <c r="AO265" i="9"/>
  <c r="AM265" i="9"/>
  <c r="AK265" i="9"/>
  <c r="AI265" i="9"/>
  <c r="AG265" i="9"/>
  <c r="AE265" i="9"/>
  <c r="AC265" i="9"/>
  <c r="AA265" i="9"/>
  <c r="Y265" i="9"/>
  <c r="W265" i="9"/>
  <c r="U265" i="9"/>
  <c r="S265" i="9"/>
  <c r="Q265" i="9"/>
  <c r="O265" i="9"/>
  <c r="M265" i="9"/>
  <c r="K265" i="9"/>
  <c r="I265" i="9"/>
  <c r="G265" i="9"/>
  <c r="E265" i="9"/>
  <c r="CE264" i="9"/>
  <c r="CC264" i="9"/>
  <c r="CA264" i="9"/>
  <c r="BY264" i="9"/>
  <c r="BW264" i="9"/>
  <c r="BU264" i="9"/>
  <c r="BS264" i="9"/>
  <c r="BQ264" i="9"/>
  <c r="BO264" i="9"/>
  <c r="BM264" i="9"/>
  <c r="BK264" i="9"/>
  <c r="BI264" i="9"/>
  <c r="BG264" i="9"/>
  <c r="BE264" i="9"/>
  <c r="BC264" i="9"/>
  <c r="BA264" i="9"/>
  <c r="AY264" i="9"/>
  <c r="AW264" i="9"/>
  <c r="AU264" i="9"/>
  <c r="AS264" i="9"/>
  <c r="AQ264" i="9"/>
  <c r="AO264" i="9"/>
  <c r="AM264" i="9"/>
  <c r="AK264" i="9"/>
  <c r="AI264" i="9"/>
  <c r="AG264" i="9"/>
  <c r="AE264" i="9"/>
  <c r="AC264" i="9"/>
  <c r="AA264" i="9"/>
  <c r="Y264" i="9"/>
  <c r="W264" i="9"/>
  <c r="U264" i="9"/>
  <c r="S264" i="9"/>
  <c r="Q264" i="9"/>
  <c r="O264" i="9"/>
  <c r="M264" i="9"/>
  <c r="K264" i="9"/>
  <c r="I264" i="9"/>
  <c r="G264" i="9"/>
  <c r="E264" i="9"/>
  <c r="CE263" i="9"/>
  <c r="CC263" i="9"/>
  <c r="CA263" i="9"/>
  <c r="BY263" i="9"/>
  <c r="BW263" i="9"/>
  <c r="BU263" i="9"/>
  <c r="BS263" i="9"/>
  <c r="BQ263" i="9"/>
  <c r="BO263" i="9"/>
  <c r="BM263" i="9"/>
  <c r="BK263" i="9"/>
  <c r="BI263" i="9"/>
  <c r="BG263" i="9"/>
  <c r="BE263" i="9"/>
  <c r="BC263" i="9"/>
  <c r="BA263" i="9"/>
  <c r="AY263" i="9"/>
  <c r="AW263" i="9"/>
  <c r="AU263" i="9"/>
  <c r="AS263" i="9"/>
  <c r="AQ263" i="9"/>
  <c r="AO263" i="9"/>
  <c r="AM263" i="9"/>
  <c r="AK263" i="9"/>
  <c r="AI263" i="9"/>
  <c r="AG263" i="9"/>
  <c r="AE263" i="9"/>
  <c r="AC263" i="9"/>
  <c r="AA263" i="9"/>
  <c r="Y263" i="9"/>
  <c r="W263" i="9"/>
  <c r="U263" i="9"/>
  <c r="S263" i="9"/>
  <c r="Q263" i="9"/>
  <c r="O263" i="9"/>
  <c r="M263" i="9"/>
  <c r="K263" i="9"/>
  <c r="I263" i="9"/>
  <c r="G263" i="9"/>
  <c r="E263" i="9"/>
  <c r="CE262" i="9"/>
  <c r="CC262" i="9"/>
  <c r="CA262" i="9"/>
  <c r="BY262" i="9"/>
  <c r="BW262" i="9"/>
  <c r="BU262" i="9"/>
  <c r="BS262" i="9"/>
  <c r="BQ262" i="9"/>
  <c r="BO262" i="9"/>
  <c r="BM262" i="9"/>
  <c r="BK262" i="9"/>
  <c r="BI262" i="9"/>
  <c r="BG262" i="9"/>
  <c r="BE262" i="9"/>
  <c r="BC262" i="9"/>
  <c r="BA262" i="9"/>
  <c r="AY262" i="9"/>
  <c r="AW262" i="9"/>
  <c r="AU262" i="9"/>
  <c r="AS262" i="9"/>
  <c r="AQ262" i="9"/>
  <c r="AO262" i="9"/>
  <c r="AM262" i="9"/>
  <c r="AK262" i="9"/>
  <c r="AI262" i="9"/>
  <c r="AG262" i="9"/>
  <c r="AE262" i="9"/>
  <c r="AC262" i="9"/>
  <c r="AA262" i="9"/>
  <c r="Y262" i="9"/>
  <c r="W262" i="9"/>
  <c r="U262" i="9"/>
  <c r="S262" i="9"/>
  <c r="Q262" i="9"/>
  <c r="O262" i="9"/>
  <c r="M262" i="9"/>
  <c r="K262" i="9"/>
  <c r="I262" i="9"/>
  <c r="G262" i="9"/>
  <c r="E262" i="9"/>
  <c r="CE261" i="9"/>
  <c r="CC261" i="9"/>
  <c r="CA261" i="9"/>
  <c r="BY261" i="9"/>
  <c r="BW261" i="9"/>
  <c r="BU261" i="9"/>
  <c r="BS261" i="9"/>
  <c r="BQ261" i="9"/>
  <c r="BO261" i="9"/>
  <c r="BM261" i="9"/>
  <c r="BK261" i="9"/>
  <c r="BI261" i="9"/>
  <c r="BG261" i="9"/>
  <c r="BE261" i="9"/>
  <c r="BC261" i="9"/>
  <c r="BA261" i="9"/>
  <c r="AY261" i="9"/>
  <c r="AW261" i="9"/>
  <c r="AU261" i="9"/>
  <c r="AS261" i="9"/>
  <c r="AQ261" i="9"/>
  <c r="AO261" i="9"/>
  <c r="AM261" i="9"/>
  <c r="AK261" i="9"/>
  <c r="AI261" i="9"/>
  <c r="AG261" i="9"/>
  <c r="AE261" i="9"/>
  <c r="AC261" i="9"/>
  <c r="AA261" i="9"/>
  <c r="Y261" i="9"/>
  <c r="W261" i="9"/>
  <c r="U261" i="9"/>
  <c r="S261" i="9"/>
  <c r="Q261" i="9"/>
  <c r="O261" i="9"/>
  <c r="M261" i="9"/>
  <c r="K261" i="9"/>
  <c r="I261" i="9"/>
  <c r="G261" i="9"/>
  <c r="E261" i="9"/>
  <c r="CE260" i="9"/>
  <c r="CC260" i="9"/>
  <c r="CA260" i="9"/>
  <c r="BY260" i="9"/>
  <c r="BW260" i="9"/>
  <c r="BU260" i="9"/>
  <c r="BS260" i="9"/>
  <c r="BQ260" i="9"/>
  <c r="BO260" i="9"/>
  <c r="BM260" i="9"/>
  <c r="BK260" i="9"/>
  <c r="BI260" i="9"/>
  <c r="BG260" i="9"/>
  <c r="BE260" i="9"/>
  <c r="BC260" i="9"/>
  <c r="BA260" i="9"/>
  <c r="AY260" i="9"/>
  <c r="AW260" i="9"/>
  <c r="AU260" i="9"/>
  <c r="AS260" i="9"/>
  <c r="AQ260" i="9"/>
  <c r="AO260" i="9"/>
  <c r="AM260" i="9"/>
  <c r="AK260" i="9"/>
  <c r="AI260" i="9"/>
  <c r="AG260" i="9"/>
  <c r="AE260" i="9"/>
  <c r="AC260" i="9"/>
  <c r="AA260" i="9"/>
  <c r="Y260" i="9"/>
  <c r="W260" i="9"/>
  <c r="U260" i="9"/>
  <c r="S260" i="9"/>
  <c r="Q260" i="9"/>
  <c r="O260" i="9"/>
  <c r="M260" i="9"/>
  <c r="K260" i="9"/>
  <c r="I260" i="9"/>
  <c r="G260" i="9"/>
  <c r="E260" i="9"/>
  <c r="CE259" i="9"/>
  <c r="CC259" i="9"/>
  <c r="CA259" i="9"/>
  <c r="BY259" i="9"/>
  <c r="BW259" i="9"/>
  <c r="BU259" i="9"/>
  <c r="BS259" i="9"/>
  <c r="BQ259" i="9"/>
  <c r="BO259" i="9"/>
  <c r="BM259" i="9"/>
  <c r="BK259" i="9"/>
  <c r="BI259" i="9"/>
  <c r="BG259" i="9"/>
  <c r="BE259" i="9"/>
  <c r="BC259" i="9"/>
  <c r="BA259" i="9"/>
  <c r="AY259" i="9"/>
  <c r="AW259" i="9"/>
  <c r="AU259" i="9"/>
  <c r="AS259" i="9"/>
  <c r="AQ259" i="9"/>
  <c r="AO259" i="9"/>
  <c r="AM259" i="9"/>
  <c r="AK259" i="9"/>
  <c r="AI259" i="9"/>
  <c r="AG259" i="9"/>
  <c r="AE259" i="9"/>
  <c r="AC259" i="9"/>
  <c r="AA259" i="9"/>
  <c r="Y259" i="9"/>
  <c r="W259" i="9"/>
  <c r="U259" i="9"/>
  <c r="S259" i="9"/>
  <c r="Q259" i="9"/>
  <c r="O259" i="9"/>
  <c r="M259" i="9"/>
  <c r="K259" i="9"/>
  <c r="I259" i="9"/>
  <c r="G259" i="9"/>
  <c r="E259" i="9"/>
  <c r="CE258" i="9"/>
  <c r="CC258" i="9"/>
  <c r="CA258" i="9"/>
  <c r="BY258" i="9"/>
  <c r="BW258" i="9"/>
  <c r="BU258" i="9"/>
  <c r="BS258" i="9"/>
  <c r="BQ258" i="9"/>
  <c r="BO258" i="9"/>
  <c r="BM258" i="9"/>
  <c r="BK258" i="9"/>
  <c r="BI258" i="9"/>
  <c r="BG258" i="9"/>
  <c r="BE258" i="9"/>
  <c r="BC258" i="9"/>
  <c r="BA258" i="9"/>
  <c r="AY258" i="9"/>
  <c r="AW258" i="9"/>
  <c r="AU258" i="9"/>
  <c r="AS258" i="9"/>
  <c r="AQ258" i="9"/>
  <c r="AO258" i="9"/>
  <c r="AM258" i="9"/>
  <c r="AK258" i="9"/>
  <c r="AI258" i="9"/>
  <c r="AG258" i="9"/>
  <c r="AE258" i="9"/>
  <c r="AC258" i="9"/>
  <c r="AA258" i="9"/>
  <c r="Y258" i="9"/>
  <c r="W258" i="9"/>
  <c r="U258" i="9"/>
  <c r="S258" i="9"/>
  <c r="Q258" i="9"/>
  <c r="O258" i="9"/>
  <c r="M258" i="9"/>
  <c r="K258" i="9"/>
  <c r="I258" i="9"/>
  <c r="G258" i="9"/>
  <c r="E258" i="9"/>
  <c r="CE257" i="9"/>
  <c r="CC257" i="9"/>
  <c r="CA257" i="9"/>
  <c r="BY257" i="9"/>
  <c r="BW257" i="9"/>
  <c r="BU257" i="9"/>
  <c r="BS257" i="9"/>
  <c r="BQ257" i="9"/>
  <c r="BO257" i="9"/>
  <c r="BM257" i="9"/>
  <c r="BK257" i="9"/>
  <c r="BI257" i="9"/>
  <c r="BG257" i="9"/>
  <c r="BE257" i="9"/>
  <c r="BC257" i="9"/>
  <c r="BA257" i="9"/>
  <c r="AY257" i="9"/>
  <c r="AW257" i="9"/>
  <c r="AU257" i="9"/>
  <c r="AS257" i="9"/>
  <c r="AQ257" i="9"/>
  <c r="AO257" i="9"/>
  <c r="AM257" i="9"/>
  <c r="AK257" i="9"/>
  <c r="AI257" i="9"/>
  <c r="AG257" i="9"/>
  <c r="AE257" i="9"/>
  <c r="AC257" i="9"/>
  <c r="AA257" i="9"/>
  <c r="Y257" i="9"/>
  <c r="W257" i="9"/>
  <c r="U257" i="9"/>
  <c r="S257" i="9"/>
  <c r="Q257" i="9"/>
  <c r="O257" i="9"/>
  <c r="M257" i="9"/>
  <c r="K257" i="9"/>
  <c r="I257" i="9"/>
  <c r="G257" i="9"/>
  <c r="E257" i="9"/>
  <c r="CE256" i="9"/>
  <c r="CC256" i="9"/>
  <c r="CA256" i="9"/>
  <c r="BY256" i="9"/>
  <c r="BW256" i="9"/>
  <c r="BU256" i="9"/>
  <c r="BS256" i="9"/>
  <c r="BQ256" i="9"/>
  <c r="BO256" i="9"/>
  <c r="BM256" i="9"/>
  <c r="BK256" i="9"/>
  <c r="BI256" i="9"/>
  <c r="BG256" i="9"/>
  <c r="BE256" i="9"/>
  <c r="BC256" i="9"/>
  <c r="BA256" i="9"/>
  <c r="AY256" i="9"/>
  <c r="AW256" i="9"/>
  <c r="AU256" i="9"/>
  <c r="AS256" i="9"/>
  <c r="AQ256" i="9"/>
  <c r="AO256" i="9"/>
  <c r="AM256" i="9"/>
  <c r="AK256" i="9"/>
  <c r="AI256" i="9"/>
  <c r="AG256" i="9"/>
  <c r="AE256" i="9"/>
  <c r="AC256" i="9"/>
  <c r="AA256" i="9"/>
  <c r="Y256" i="9"/>
  <c r="W256" i="9"/>
  <c r="U256" i="9"/>
  <c r="S256" i="9"/>
  <c r="Q256" i="9"/>
  <c r="O256" i="9"/>
  <c r="M256" i="9"/>
  <c r="K256" i="9"/>
  <c r="I256" i="9"/>
  <c r="G256" i="9"/>
  <c r="E256" i="9"/>
  <c r="CE255" i="9"/>
  <c r="CC255" i="9"/>
  <c r="CA255" i="9"/>
  <c r="BY255" i="9"/>
  <c r="BW255" i="9"/>
  <c r="BU255" i="9"/>
  <c r="BS255" i="9"/>
  <c r="BQ255" i="9"/>
  <c r="BO255" i="9"/>
  <c r="BM255" i="9"/>
  <c r="BK255" i="9"/>
  <c r="BI255" i="9"/>
  <c r="BG255" i="9"/>
  <c r="BE255" i="9"/>
  <c r="BC255" i="9"/>
  <c r="BA255" i="9"/>
  <c r="AY255" i="9"/>
  <c r="AW255" i="9"/>
  <c r="AU255" i="9"/>
  <c r="AS255" i="9"/>
  <c r="AQ255" i="9"/>
  <c r="AO255" i="9"/>
  <c r="AM255" i="9"/>
  <c r="AK255" i="9"/>
  <c r="AI255" i="9"/>
  <c r="AG255" i="9"/>
  <c r="AE255" i="9"/>
  <c r="AC255" i="9"/>
  <c r="AA255" i="9"/>
  <c r="Y255" i="9"/>
  <c r="W255" i="9"/>
  <c r="U255" i="9"/>
  <c r="S255" i="9"/>
  <c r="Q255" i="9"/>
  <c r="O255" i="9"/>
  <c r="M255" i="9"/>
  <c r="K255" i="9"/>
  <c r="I255" i="9"/>
  <c r="G255" i="9"/>
  <c r="E255" i="9"/>
  <c r="CE254" i="9"/>
  <c r="CC254" i="9"/>
  <c r="CA254" i="9"/>
  <c r="BY254" i="9"/>
  <c r="BW254" i="9"/>
  <c r="BU254" i="9"/>
  <c r="BS254" i="9"/>
  <c r="BQ254" i="9"/>
  <c r="BO254" i="9"/>
  <c r="BM254" i="9"/>
  <c r="BK254" i="9"/>
  <c r="BI254" i="9"/>
  <c r="BG254" i="9"/>
  <c r="BE254" i="9"/>
  <c r="BC254" i="9"/>
  <c r="BA254" i="9"/>
  <c r="AY254" i="9"/>
  <c r="AW254" i="9"/>
  <c r="AU254" i="9"/>
  <c r="AS254" i="9"/>
  <c r="AQ254" i="9"/>
  <c r="AO254" i="9"/>
  <c r="AM254" i="9"/>
  <c r="AK254" i="9"/>
  <c r="AI254" i="9"/>
  <c r="AG254" i="9"/>
  <c r="AE254" i="9"/>
  <c r="AC254" i="9"/>
  <c r="AA254" i="9"/>
  <c r="Y254" i="9"/>
  <c r="W254" i="9"/>
  <c r="U254" i="9"/>
  <c r="S254" i="9"/>
  <c r="Q254" i="9"/>
  <c r="O254" i="9"/>
  <c r="M254" i="9"/>
  <c r="K254" i="9"/>
  <c r="I254" i="9"/>
  <c r="G254" i="9"/>
  <c r="E254" i="9"/>
  <c r="CE253" i="9"/>
  <c r="CC253" i="9"/>
  <c r="CA253" i="9"/>
  <c r="BY253" i="9"/>
  <c r="BW253" i="9"/>
  <c r="BU253" i="9"/>
  <c r="BS253" i="9"/>
  <c r="BQ253" i="9"/>
  <c r="BO253" i="9"/>
  <c r="BM253" i="9"/>
  <c r="BK253" i="9"/>
  <c r="BI253" i="9"/>
  <c r="BG253" i="9"/>
  <c r="BE253" i="9"/>
  <c r="BC253" i="9"/>
  <c r="BA253" i="9"/>
  <c r="AY253" i="9"/>
  <c r="AW253" i="9"/>
  <c r="AU253" i="9"/>
  <c r="AS253" i="9"/>
  <c r="AQ253" i="9"/>
  <c r="AO253" i="9"/>
  <c r="AM253" i="9"/>
  <c r="AK253" i="9"/>
  <c r="AI253" i="9"/>
  <c r="AG253" i="9"/>
  <c r="AE253" i="9"/>
  <c r="AC253" i="9"/>
  <c r="AA253" i="9"/>
  <c r="Y253" i="9"/>
  <c r="W253" i="9"/>
  <c r="U253" i="9"/>
  <c r="S253" i="9"/>
  <c r="Q253" i="9"/>
  <c r="O253" i="9"/>
  <c r="M253" i="9"/>
  <c r="K253" i="9"/>
  <c r="I253" i="9"/>
  <c r="G253" i="9"/>
  <c r="E253" i="9"/>
  <c r="CE252" i="9"/>
  <c r="CC252" i="9"/>
  <c r="CA252" i="9"/>
  <c r="BY252" i="9"/>
  <c r="BW252" i="9"/>
  <c r="BU252" i="9"/>
  <c r="BS252" i="9"/>
  <c r="BQ252" i="9"/>
  <c r="BO252" i="9"/>
  <c r="BM252" i="9"/>
  <c r="BK252" i="9"/>
  <c r="BI252" i="9"/>
  <c r="BG252" i="9"/>
  <c r="BE252" i="9"/>
  <c r="BC252" i="9"/>
  <c r="BA252" i="9"/>
  <c r="AY252" i="9"/>
  <c r="AW252" i="9"/>
  <c r="AU252" i="9"/>
  <c r="AS252" i="9"/>
  <c r="AQ252" i="9"/>
  <c r="AO252" i="9"/>
  <c r="AM252" i="9"/>
  <c r="AK252" i="9"/>
  <c r="AI252" i="9"/>
  <c r="AG252" i="9"/>
  <c r="AE252" i="9"/>
  <c r="AC252" i="9"/>
  <c r="AA252" i="9"/>
  <c r="Y252" i="9"/>
  <c r="W252" i="9"/>
  <c r="U252" i="9"/>
  <c r="S252" i="9"/>
  <c r="Q252" i="9"/>
  <c r="O252" i="9"/>
  <c r="M252" i="9"/>
  <c r="K252" i="9"/>
  <c r="I252" i="9"/>
  <c r="G252" i="9"/>
  <c r="E252" i="9"/>
  <c r="CE251" i="9"/>
  <c r="CC251" i="9"/>
  <c r="CA251" i="9"/>
  <c r="BY251" i="9"/>
  <c r="BW251" i="9"/>
  <c r="BU251" i="9"/>
  <c r="BS251" i="9"/>
  <c r="BQ251" i="9"/>
  <c r="BO251" i="9"/>
  <c r="BM251" i="9"/>
  <c r="BK251" i="9"/>
  <c r="BI251" i="9"/>
  <c r="BG251" i="9"/>
  <c r="BE251" i="9"/>
  <c r="BC251" i="9"/>
  <c r="BA251" i="9"/>
  <c r="AY251" i="9"/>
  <c r="AW251" i="9"/>
  <c r="AU251" i="9"/>
  <c r="AS251" i="9"/>
  <c r="AQ251" i="9"/>
  <c r="AO251" i="9"/>
  <c r="AM251" i="9"/>
  <c r="AK251" i="9"/>
  <c r="AI251" i="9"/>
  <c r="AG251" i="9"/>
  <c r="AE251" i="9"/>
  <c r="AC251" i="9"/>
  <c r="AA251" i="9"/>
  <c r="Y251" i="9"/>
  <c r="W251" i="9"/>
  <c r="U251" i="9"/>
  <c r="S251" i="9"/>
  <c r="Q251" i="9"/>
  <c r="O251" i="9"/>
  <c r="M251" i="9"/>
  <c r="K251" i="9"/>
  <c r="I251" i="9"/>
  <c r="G251" i="9"/>
  <c r="E251" i="9"/>
  <c r="CE250" i="9"/>
  <c r="CC250" i="9"/>
  <c r="CA250" i="9"/>
  <c r="BY250" i="9"/>
  <c r="BW250" i="9"/>
  <c r="BU250" i="9"/>
  <c r="BS250" i="9"/>
  <c r="BQ250" i="9"/>
  <c r="BO250" i="9"/>
  <c r="BM250" i="9"/>
  <c r="BK250" i="9"/>
  <c r="BI250" i="9"/>
  <c r="BG250" i="9"/>
  <c r="BE250" i="9"/>
  <c r="BC250" i="9"/>
  <c r="BA250" i="9"/>
  <c r="AY250" i="9"/>
  <c r="AW250" i="9"/>
  <c r="AU250" i="9"/>
  <c r="AS250" i="9"/>
  <c r="AQ250" i="9"/>
  <c r="AO250" i="9"/>
  <c r="AM250" i="9"/>
  <c r="AK250" i="9"/>
  <c r="AI250" i="9"/>
  <c r="AG250" i="9"/>
  <c r="AE250" i="9"/>
  <c r="AC250" i="9"/>
  <c r="AA250" i="9"/>
  <c r="Y250" i="9"/>
  <c r="W250" i="9"/>
  <c r="U250" i="9"/>
  <c r="S250" i="9"/>
  <c r="Q250" i="9"/>
  <c r="O250" i="9"/>
  <c r="M250" i="9"/>
  <c r="K250" i="9"/>
  <c r="I250" i="9"/>
  <c r="G250" i="9"/>
  <c r="E250" i="9"/>
  <c r="CE249" i="9"/>
  <c r="CC249" i="9"/>
  <c r="CA249" i="9"/>
  <c r="BY249" i="9"/>
  <c r="BW249" i="9"/>
  <c r="BU249" i="9"/>
  <c r="BS249" i="9"/>
  <c r="BQ249" i="9"/>
  <c r="BO249" i="9"/>
  <c r="BM249" i="9"/>
  <c r="BK249" i="9"/>
  <c r="BI249" i="9"/>
  <c r="BG249" i="9"/>
  <c r="BE249" i="9"/>
  <c r="BC249" i="9"/>
  <c r="BA249" i="9"/>
  <c r="AY249" i="9"/>
  <c r="AW249" i="9"/>
  <c r="AU249" i="9"/>
  <c r="AS249" i="9"/>
  <c r="AQ249" i="9"/>
  <c r="AO249" i="9"/>
  <c r="AM249" i="9"/>
  <c r="AK249" i="9"/>
  <c r="AI249" i="9"/>
  <c r="AG249" i="9"/>
  <c r="AE249" i="9"/>
  <c r="AC249" i="9"/>
  <c r="AA249" i="9"/>
  <c r="Y249" i="9"/>
  <c r="W249" i="9"/>
  <c r="U249" i="9"/>
  <c r="S249" i="9"/>
  <c r="Q249" i="9"/>
  <c r="O249" i="9"/>
  <c r="M249" i="9"/>
  <c r="K249" i="9"/>
  <c r="I249" i="9"/>
  <c r="G249" i="9"/>
  <c r="E249" i="9"/>
  <c r="CE248" i="9"/>
  <c r="CC248" i="9"/>
  <c r="CA248" i="9"/>
  <c r="BY248" i="9"/>
  <c r="BW248" i="9"/>
  <c r="BU248" i="9"/>
  <c r="BS248" i="9"/>
  <c r="BQ248" i="9"/>
  <c r="BO248" i="9"/>
  <c r="BM248" i="9"/>
  <c r="BK248" i="9"/>
  <c r="BI248" i="9"/>
  <c r="BG248" i="9"/>
  <c r="BE248" i="9"/>
  <c r="BC248" i="9"/>
  <c r="BA248" i="9"/>
  <c r="AY248" i="9"/>
  <c r="AW248" i="9"/>
  <c r="AU248" i="9"/>
  <c r="AS248" i="9"/>
  <c r="AQ248" i="9"/>
  <c r="AO248" i="9"/>
  <c r="AM248" i="9"/>
  <c r="AK248" i="9"/>
  <c r="AI248" i="9"/>
  <c r="AG248" i="9"/>
  <c r="AE248" i="9"/>
  <c r="AC248" i="9"/>
  <c r="AA248" i="9"/>
  <c r="Y248" i="9"/>
  <c r="W248" i="9"/>
  <c r="U248" i="9"/>
  <c r="S248" i="9"/>
  <c r="Q248" i="9"/>
  <c r="O248" i="9"/>
  <c r="M248" i="9"/>
  <c r="K248" i="9"/>
  <c r="I248" i="9"/>
  <c r="G248" i="9"/>
  <c r="E248" i="9"/>
  <c r="CE247" i="9"/>
  <c r="CC247" i="9"/>
  <c r="CA247" i="9"/>
  <c r="BY247" i="9"/>
  <c r="BW247" i="9"/>
  <c r="BU247" i="9"/>
  <c r="BS247" i="9"/>
  <c r="BQ247" i="9"/>
  <c r="BO247" i="9"/>
  <c r="BM247" i="9"/>
  <c r="BK247" i="9"/>
  <c r="BI247" i="9"/>
  <c r="BG247" i="9"/>
  <c r="BE247" i="9"/>
  <c r="BC247" i="9"/>
  <c r="BA247" i="9"/>
  <c r="AY247" i="9"/>
  <c r="AW247" i="9"/>
  <c r="AU247" i="9"/>
  <c r="AS247" i="9"/>
  <c r="AQ247" i="9"/>
  <c r="AO247" i="9"/>
  <c r="AM247" i="9"/>
  <c r="AK247" i="9"/>
  <c r="AI247" i="9"/>
  <c r="AG247" i="9"/>
  <c r="AE247" i="9"/>
  <c r="AC247" i="9"/>
  <c r="AA247" i="9"/>
  <c r="Y247" i="9"/>
  <c r="W247" i="9"/>
  <c r="U247" i="9"/>
  <c r="S247" i="9"/>
  <c r="Q247" i="9"/>
  <c r="O247" i="9"/>
  <c r="M247" i="9"/>
  <c r="K247" i="9"/>
  <c r="I247" i="9"/>
  <c r="G247" i="9"/>
  <c r="E247" i="9"/>
  <c r="CE246" i="9"/>
  <c r="CC246" i="9"/>
  <c r="CA246" i="9"/>
  <c r="BY246" i="9"/>
  <c r="BW246" i="9"/>
  <c r="BU246" i="9"/>
  <c r="BS246" i="9"/>
  <c r="BQ246" i="9"/>
  <c r="BO246" i="9"/>
  <c r="BM246" i="9"/>
  <c r="BK246" i="9"/>
  <c r="BI246" i="9"/>
  <c r="BG246" i="9"/>
  <c r="BE246" i="9"/>
  <c r="BC246" i="9"/>
  <c r="BA246" i="9"/>
  <c r="AY246" i="9"/>
  <c r="AW246" i="9"/>
  <c r="AU246" i="9"/>
  <c r="AS246" i="9"/>
  <c r="AQ246" i="9"/>
  <c r="AO246" i="9"/>
  <c r="AM246" i="9"/>
  <c r="AK246" i="9"/>
  <c r="AI246" i="9"/>
  <c r="AG246" i="9"/>
  <c r="AE246" i="9"/>
  <c r="AC246" i="9"/>
  <c r="AA246" i="9"/>
  <c r="Y246" i="9"/>
  <c r="W246" i="9"/>
  <c r="U246" i="9"/>
  <c r="S246" i="9"/>
  <c r="Q246" i="9"/>
  <c r="O246" i="9"/>
  <c r="M246" i="9"/>
  <c r="K246" i="9"/>
  <c r="I246" i="9"/>
  <c r="G246" i="9"/>
  <c r="E246" i="9"/>
  <c r="CE245" i="9"/>
  <c r="CC245" i="9"/>
  <c r="CA245" i="9"/>
  <c r="BY245" i="9"/>
  <c r="BW245" i="9"/>
  <c r="BU245" i="9"/>
  <c r="BS245" i="9"/>
  <c r="BQ245" i="9"/>
  <c r="BO245" i="9"/>
  <c r="BM245" i="9"/>
  <c r="BK245" i="9"/>
  <c r="BI245" i="9"/>
  <c r="BG245" i="9"/>
  <c r="BE245" i="9"/>
  <c r="BC245" i="9"/>
  <c r="BA245" i="9"/>
  <c r="AY245" i="9"/>
  <c r="AW245" i="9"/>
  <c r="AU245" i="9"/>
  <c r="AS245" i="9"/>
  <c r="AQ245" i="9"/>
  <c r="AO245" i="9"/>
  <c r="AM245" i="9"/>
  <c r="AK245" i="9"/>
  <c r="AI245" i="9"/>
  <c r="AG245" i="9"/>
  <c r="AE245" i="9"/>
  <c r="AC245" i="9"/>
  <c r="AA245" i="9"/>
  <c r="Y245" i="9"/>
  <c r="W245" i="9"/>
  <c r="U245" i="9"/>
  <c r="S245" i="9"/>
  <c r="Q245" i="9"/>
  <c r="O245" i="9"/>
  <c r="M245" i="9"/>
  <c r="K245" i="9"/>
  <c r="I245" i="9"/>
  <c r="G245" i="9"/>
  <c r="E245" i="9"/>
  <c r="CE244" i="9"/>
  <c r="CC244" i="9"/>
  <c r="CA244" i="9"/>
  <c r="BY244" i="9"/>
  <c r="BW244" i="9"/>
  <c r="BU244" i="9"/>
  <c r="BS244" i="9"/>
  <c r="BQ244" i="9"/>
  <c r="BO244" i="9"/>
  <c r="BM244" i="9"/>
  <c r="BK244" i="9"/>
  <c r="BI244" i="9"/>
  <c r="BG244" i="9"/>
  <c r="BE244" i="9"/>
  <c r="BC244" i="9"/>
  <c r="BA244" i="9"/>
  <c r="AY244" i="9"/>
  <c r="AW244" i="9"/>
  <c r="AU244" i="9"/>
  <c r="AS244" i="9"/>
  <c r="AQ244" i="9"/>
  <c r="AO244" i="9"/>
  <c r="AM244" i="9"/>
  <c r="AK244" i="9"/>
  <c r="AI244" i="9"/>
  <c r="AG244" i="9"/>
  <c r="AE244" i="9"/>
  <c r="AC244" i="9"/>
  <c r="AA244" i="9"/>
  <c r="Y244" i="9"/>
  <c r="W244" i="9"/>
  <c r="U244" i="9"/>
  <c r="S244" i="9"/>
  <c r="Q244" i="9"/>
  <c r="O244" i="9"/>
  <c r="M244" i="9"/>
  <c r="K244" i="9"/>
  <c r="I244" i="9"/>
  <c r="G244" i="9"/>
  <c r="E244" i="9"/>
  <c r="CE243" i="9"/>
  <c r="CC243" i="9"/>
  <c r="CA243" i="9"/>
  <c r="BY243" i="9"/>
  <c r="BW243" i="9"/>
  <c r="BU243" i="9"/>
  <c r="BS243" i="9"/>
  <c r="BQ243" i="9"/>
  <c r="BO243" i="9"/>
  <c r="BM243" i="9"/>
  <c r="BK243" i="9"/>
  <c r="BI243" i="9"/>
  <c r="BG243" i="9"/>
  <c r="BE243" i="9"/>
  <c r="BC243" i="9"/>
  <c r="BA243" i="9"/>
  <c r="AY243" i="9"/>
  <c r="AW243" i="9"/>
  <c r="AU243" i="9"/>
  <c r="AS243" i="9"/>
  <c r="AQ243" i="9"/>
  <c r="AO243" i="9"/>
  <c r="AM243" i="9"/>
  <c r="AK243" i="9"/>
  <c r="AI243" i="9"/>
  <c r="AG243" i="9"/>
  <c r="AE243" i="9"/>
  <c r="AC243" i="9"/>
  <c r="AA243" i="9"/>
  <c r="Y243" i="9"/>
  <c r="W243" i="9"/>
  <c r="U243" i="9"/>
  <c r="S243" i="9"/>
  <c r="Q243" i="9"/>
  <c r="O243" i="9"/>
  <c r="M243" i="9"/>
  <c r="K243" i="9"/>
  <c r="I243" i="9"/>
  <c r="G243" i="9"/>
  <c r="E243" i="9"/>
  <c r="CE242" i="9"/>
  <c r="CC242" i="9"/>
  <c r="CA242" i="9"/>
  <c r="BY242" i="9"/>
  <c r="BW242" i="9"/>
  <c r="BU242" i="9"/>
  <c r="BS242" i="9"/>
  <c r="BQ242" i="9"/>
  <c r="BO242" i="9"/>
  <c r="BM242" i="9"/>
  <c r="BK242" i="9"/>
  <c r="BI242" i="9"/>
  <c r="BG242" i="9"/>
  <c r="BE242" i="9"/>
  <c r="BC242" i="9"/>
  <c r="BA242" i="9"/>
  <c r="AY242" i="9"/>
  <c r="AW242" i="9"/>
  <c r="AU242" i="9"/>
  <c r="AS242" i="9"/>
  <c r="AQ242" i="9"/>
  <c r="AO242" i="9"/>
  <c r="AM242" i="9"/>
  <c r="AK242" i="9"/>
  <c r="AI242" i="9"/>
  <c r="AG242" i="9"/>
  <c r="AE242" i="9"/>
  <c r="AC242" i="9"/>
  <c r="AA242" i="9"/>
  <c r="Y242" i="9"/>
  <c r="W242" i="9"/>
  <c r="U242" i="9"/>
  <c r="S242" i="9"/>
  <c r="Q242" i="9"/>
  <c r="O242" i="9"/>
  <c r="M242" i="9"/>
  <c r="K242" i="9"/>
  <c r="I242" i="9"/>
  <c r="G242" i="9"/>
  <c r="E242" i="9"/>
  <c r="CE241" i="9"/>
  <c r="CC241" i="9"/>
  <c r="CA241" i="9"/>
  <c r="BY241" i="9"/>
  <c r="BW241" i="9"/>
  <c r="BU241" i="9"/>
  <c r="BS241" i="9"/>
  <c r="BQ241" i="9"/>
  <c r="BO241" i="9"/>
  <c r="BM241" i="9"/>
  <c r="BK241" i="9"/>
  <c r="BI241" i="9"/>
  <c r="BG241" i="9"/>
  <c r="BE241" i="9"/>
  <c r="BC241" i="9"/>
  <c r="BA241" i="9"/>
  <c r="AY241" i="9"/>
  <c r="AW241" i="9"/>
  <c r="AU241" i="9"/>
  <c r="AS241" i="9"/>
  <c r="AQ241" i="9"/>
  <c r="AO241" i="9"/>
  <c r="AM241" i="9"/>
  <c r="AK241" i="9"/>
  <c r="AI241" i="9"/>
  <c r="AG241" i="9"/>
  <c r="AE241" i="9"/>
  <c r="AC241" i="9"/>
  <c r="AA241" i="9"/>
  <c r="Y241" i="9"/>
  <c r="W241" i="9"/>
  <c r="U241" i="9"/>
  <c r="S241" i="9"/>
  <c r="Q241" i="9"/>
  <c r="O241" i="9"/>
  <c r="M241" i="9"/>
  <c r="K241" i="9"/>
  <c r="I241" i="9"/>
  <c r="G241" i="9"/>
  <c r="E241" i="9"/>
  <c r="CE240" i="9"/>
  <c r="CC240" i="9"/>
  <c r="CA240" i="9"/>
  <c r="BY240" i="9"/>
  <c r="BW240" i="9"/>
  <c r="BU240" i="9"/>
  <c r="BS240" i="9"/>
  <c r="BQ240" i="9"/>
  <c r="BO240" i="9"/>
  <c r="BM240" i="9"/>
  <c r="BK240" i="9"/>
  <c r="BI240" i="9"/>
  <c r="BG240" i="9"/>
  <c r="BE240" i="9"/>
  <c r="BC240" i="9"/>
  <c r="BA240" i="9"/>
  <c r="AY240" i="9"/>
  <c r="AW240" i="9"/>
  <c r="AU240" i="9"/>
  <c r="AS240" i="9"/>
  <c r="AQ240" i="9"/>
  <c r="AO240" i="9"/>
  <c r="AM240" i="9"/>
  <c r="AK240" i="9"/>
  <c r="AI240" i="9"/>
  <c r="AG240" i="9"/>
  <c r="AE240" i="9"/>
  <c r="AC240" i="9"/>
  <c r="AA240" i="9"/>
  <c r="Y240" i="9"/>
  <c r="W240" i="9"/>
  <c r="U240" i="9"/>
  <c r="S240" i="9"/>
  <c r="Q240" i="9"/>
  <c r="O240" i="9"/>
  <c r="M240" i="9"/>
  <c r="K240" i="9"/>
  <c r="I240" i="9"/>
  <c r="G240" i="9"/>
  <c r="E240" i="9"/>
  <c r="CE239" i="9"/>
  <c r="CC239" i="9"/>
  <c r="CA239" i="9"/>
  <c r="BY239" i="9"/>
  <c r="BW239" i="9"/>
  <c r="BU239" i="9"/>
  <c r="BS239" i="9"/>
  <c r="BQ239" i="9"/>
  <c r="BO239" i="9"/>
  <c r="BM239" i="9"/>
  <c r="BK239" i="9"/>
  <c r="BI239" i="9"/>
  <c r="BG239" i="9"/>
  <c r="BE239" i="9"/>
  <c r="BC239" i="9"/>
  <c r="BA239" i="9"/>
  <c r="AY239" i="9"/>
  <c r="AW239" i="9"/>
  <c r="AU239" i="9"/>
  <c r="AS239" i="9"/>
  <c r="AQ239" i="9"/>
  <c r="AO239" i="9"/>
  <c r="AM239" i="9"/>
  <c r="AK239" i="9"/>
  <c r="AI239" i="9"/>
  <c r="AG239" i="9"/>
  <c r="AE239" i="9"/>
  <c r="AC239" i="9"/>
  <c r="AA239" i="9"/>
  <c r="Y239" i="9"/>
  <c r="W239" i="9"/>
  <c r="U239" i="9"/>
  <c r="S239" i="9"/>
  <c r="Q239" i="9"/>
  <c r="O239" i="9"/>
  <c r="M239" i="9"/>
  <c r="K239" i="9"/>
  <c r="I239" i="9"/>
  <c r="G239" i="9"/>
  <c r="E239" i="9"/>
  <c r="CE238" i="9"/>
  <c r="CC238" i="9"/>
  <c r="CA238" i="9"/>
  <c r="BY238" i="9"/>
  <c r="BW238" i="9"/>
  <c r="BU238" i="9"/>
  <c r="BS238" i="9"/>
  <c r="BQ238" i="9"/>
  <c r="BO238" i="9"/>
  <c r="BM238" i="9"/>
  <c r="BK238" i="9"/>
  <c r="BI238" i="9"/>
  <c r="BG238" i="9"/>
  <c r="BE238" i="9"/>
  <c r="BC238" i="9"/>
  <c r="BA238" i="9"/>
  <c r="AY238" i="9"/>
  <c r="AW238" i="9"/>
  <c r="AU238" i="9"/>
  <c r="AS238" i="9"/>
  <c r="AQ238" i="9"/>
  <c r="AO238" i="9"/>
  <c r="AM238" i="9"/>
  <c r="AK238" i="9"/>
  <c r="AI238" i="9"/>
  <c r="AG238" i="9"/>
  <c r="AE238" i="9"/>
  <c r="AC238" i="9"/>
  <c r="AA238" i="9"/>
  <c r="Y238" i="9"/>
  <c r="W238" i="9"/>
  <c r="U238" i="9"/>
  <c r="S238" i="9"/>
  <c r="Q238" i="9"/>
  <c r="O238" i="9"/>
  <c r="M238" i="9"/>
  <c r="K238" i="9"/>
  <c r="I238" i="9"/>
  <c r="G238" i="9"/>
  <c r="E238" i="9"/>
  <c r="CE237" i="9"/>
  <c r="CC237" i="9"/>
  <c r="CA237" i="9"/>
  <c r="BY237" i="9"/>
  <c r="BW237" i="9"/>
  <c r="BU237" i="9"/>
  <c r="BS237" i="9"/>
  <c r="BQ237" i="9"/>
  <c r="BO237" i="9"/>
  <c r="BM237" i="9"/>
  <c r="BK237" i="9"/>
  <c r="BI237" i="9"/>
  <c r="BG237" i="9"/>
  <c r="BE237" i="9"/>
  <c r="BC237" i="9"/>
  <c r="BA237" i="9"/>
  <c r="AY237" i="9"/>
  <c r="AW237" i="9"/>
  <c r="AU237" i="9"/>
  <c r="AS237" i="9"/>
  <c r="AQ237" i="9"/>
  <c r="AO237" i="9"/>
  <c r="AM237" i="9"/>
  <c r="AK237" i="9"/>
  <c r="AI237" i="9"/>
  <c r="AG237" i="9"/>
  <c r="AE237" i="9"/>
  <c r="AC237" i="9"/>
  <c r="AA237" i="9"/>
  <c r="Y237" i="9"/>
  <c r="W237" i="9"/>
  <c r="U237" i="9"/>
  <c r="S237" i="9"/>
  <c r="Q237" i="9"/>
  <c r="O237" i="9"/>
  <c r="M237" i="9"/>
  <c r="K237" i="9"/>
  <c r="I237" i="9"/>
  <c r="G237" i="9"/>
  <c r="E237" i="9"/>
  <c r="CE236" i="9"/>
  <c r="CC236" i="9"/>
  <c r="CA236" i="9"/>
  <c r="BY236" i="9"/>
  <c r="BW236" i="9"/>
  <c r="BU236" i="9"/>
  <c r="BS236" i="9"/>
  <c r="BQ236" i="9"/>
  <c r="BO236" i="9"/>
  <c r="BM236" i="9"/>
  <c r="BK236" i="9"/>
  <c r="BI236" i="9"/>
  <c r="BG236" i="9"/>
  <c r="BE236" i="9"/>
  <c r="BC236" i="9"/>
  <c r="BA236" i="9"/>
  <c r="AY236" i="9"/>
  <c r="AW236" i="9"/>
  <c r="AU236" i="9"/>
  <c r="AS236" i="9"/>
  <c r="AQ236" i="9"/>
  <c r="AO236" i="9"/>
  <c r="AM236" i="9"/>
  <c r="AK236" i="9"/>
  <c r="AI236" i="9"/>
  <c r="AG236" i="9"/>
  <c r="AE236" i="9"/>
  <c r="AC236" i="9"/>
  <c r="AA236" i="9"/>
  <c r="Y236" i="9"/>
  <c r="W236" i="9"/>
  <c r="U236" i="9"/>
  <c r="S236" i="9"/>
  <c r="Q236" i="9"/>
  <c r="O236" i="9"/>
  <c r="M236" i="9"/>
  <c r="K236" i="9"/>
  <c r="I236" i="9"/>
  <c r="G236" i="9"/>
  <c r="E236" i="9"/>
  <c r="CE235" i="9"/>
  <c r="CC235" i="9"/>
  <c r="CA235" i="9"/>
  <c r="BY235" i="9"/>
  <c r="BW235" i="9"/>
  <c r="BU235" i="9"/>
  <c r="BS235" i="9"/>
  <c r="BQ235" i="9"/>
  <c r="BO235" i="9"/>
  <c r="BM235" i="9"/>
  <c r="BK235" i="9"/>
  <c r="BI235" i="9"/>
  <c r="BG235" i="9"/>
  <c r="BE235" i="9"/>
  <c r="BC235" i="9"/>
  <c r="BA235" i="9"/>
  <c r="AY235" i="9"/>
  <c r="AW235" i="9"/>
  <c r="AU235" i="9"/>
  <c r="AS235" i="9"/>
  <c r="AQ235" i="9"/>
  <c r="AO235" i="9"/>
  <c r="AM235" i="9"/>
  <c r="AK235" i="9"/>
  <c r="AI235" i="9"/>
  <c r="AG235" i="9"/>
  <c r="AE235" i="9"/>
  <c r="AC235" i="9"/>
  <c r="AA235" i="9"/>
  <c r="Y235" i="9"/>
  <c r="W235" i="9"/>
  <c r="U235" i="9"/>
  <c r="S235" i="9"/>
  <c r="Q235" i="9"/>
  <c r="O235" i="9"/>
  <c r="M235" i="9"/>
  <c r="K235" i="9"/>
  <c r="I235" i="9"/>
  <c r="G235" i="9"/>
  <c r="E235" i="9"/>
  <c r="CE234" i="9"/>
  <c r="CC234" i="9"/>
  <c r="CA234" i="9"/>
  <c r="BY234" i="9"/>
  <c r="BW234" i="9"/>
  <c r="BU234" i="9"/>
  <c r="BS234" i="9"/>
  <c r="BQ234" i="9"/>
  <c r="BO234" i="9"/>
  <c r="BM234" i="9"/>
  <c r="BK234" i="9"/>
  <c r="BI234" i="9"/>
  <c r="BG234" i="9"/>
  <c r="BE234" i="9"/>
  <c r="BC234" i="9"/>
  <c r="BA234" i="9"/>
  <c r="AY234" i="9"/>
  <c r="AW234" i="9"/>
  <c r="AU234" i="9"/>
  <c r="AS234" i="9"/>
  <c r="AQ234" i="9"/>
  <c r="AO234" i="9"/>
  <c r="AM234" i="9"/>
  <c r="AK234" i="9"/>
  <c r="AI234" i="9"/>
  <c r="AG234" i="9"/>
  <c r="AE234" i="9"/>
  <c r="AC234" i="9"/>
  <c r="AA234" i="9"/>
  <c r="Y234" i="9"/>
  <c r="W234" i="9"/>
  <c r="U234" i="9"/>
  <c r="S234" i="9"/>
  <c r="Q234" i="9"/>
  <c r="O234" i="9"/>
  <c r="M234" i="9"/>
  <c r="K234" i="9"/>
  <c r="I234" i="9"/>
  <c r="G234" i="9"/>
  <c r="E234" i="9"/>
  <c r="CE233" i="9"/>
  <c r="CC233" i="9"/>
  <c r="CA233" i="9"/>
  <c r="BY233" i="9"/>
  <c r="BW233" i="9"/>
  <c r="BU233" i="9"/>
  <c r="BS233" i="9"/>
  <c r="BQ233" i="9"/>
  <c r="BO233" i="9"/>
  <c r="BM233" i="9"/>
  <c r="BK233" i="9"/>
  <c r="BI233" i="9"/>
  <c r="BG233" i="9"/>
  <c r="BE233" i="9"/>
  <c r="BC233" i="9"/>
  <c r="BA233" i="9"/>
  <c r="AY233" i="9"/>
  <c r="AW233" i="9"/>
  <c r="AU233" i="9"/>
  <c r="AS233" i="9"/>
  <c r="AQ233" i="9"/>
  <c r="AO233" i="9"/>
  <c r="AM233" i="9"/>
  <c r="AK233" i="9"/>
  <c r="AI233" i="9"/>
  <c r="AG233" i="9"/>
  <c r="AE233" i="9"/>
  <c r="AC233" i="9"/>
  <c r="AA233" i="9"/>
  <c r="Y233" i="9"/>
  <c r="W233" i="9"/>
  <c r="U233" i="9"/>
  <c r="S233" i="9"/>
  <c r="Q233" i="9"/>
  <c r="O233" i="9"/>
  <c r="M233" i="9"/>
  <c r="K233" i="9"/>
  <c r="I233" i="9"/>
  <c r="G233" i="9"/>
  <c r="E233" i="9"/>
  <c r="CE232" i="9"/>
  <c r="CC232" i="9"/>
  <c r="CA232" i="9"/>
  <c r="BY232" i="9"/>
  <c r="BW232" i="9"/>
  <c r="BU232" i="9"/>
  <c r="BS232" i="9"/>
  <c r="BQ232" i="9"/>
  <c r="BO232" i="9"/>
  <c r="BM232" i="9"/>
  <c r="BK232" i="9"/>
  <c r="BI232" i="9"/>
  <c r="BG232" i="9"/>
  <c r="BE232" i="9"/>
  <c r="BC232" i="9"/>
  <c r="BA232" i="9"/>
  <c r="AY232" i="9"/>
  <c r="AW232" i="9"/>
  <c r="AU232" i="9"/>
  <c r="AS232" i="9"/>
  <c r="AQ232" i="9"/>
  <c r="AO232" i="9"/>
  <c r="AM232" i="9"/>
  <c r="AK232" i="9"/>
  <c r="AI232" i="9"/>
  <c r="AG232" i="9"/>
  <c r="AE232" i="9"/>
  <c r="AC232" i="9"/>
  <c r="AA232" i="9"/>
  <c r="Y232" i="9"/>
  <c r="W232" i="9"/>
  <c r="U232" i="9"/>
  <c r="S232" i="9"/>
  <c r="Q232" i="9"/>
  <c r="O232" i="9"/>
  <c r="M232" i="9"/>
  <c r="K232" i="9"/>
  <c r="I232" i="9"/>
  <c r="G232" i="9"/>
  <c r="E232" i="9"/>
  <c r="CE231" i="9"/>
  <c r="CC231" i="9"/>
  <c r="CA231" i="9"/>
  <c r="BY231" i="9"/>
  <c r="BW231" i="9"/>
  <c r="BU231" i="9"/>
  <c r="BS231" i="9"/>
  <c r="BQ231" i="9"/>
  <c r="BO231" i="9"/>
  <c r="BM231" i="9"/>
  <c r="BK231" i="9"/>
  <c r="BI231" i="9"/>
  <c r="BG231" i="9"/>
  <c r="BE231" i="9"/>
  <c r="BC231" i="9"/>
  <c r="BA231" i="9"/>
  <c r="AY231" i="9"/>
  <c r="AW231" i="9"/>
  <c r="AU231" i="9"/>
  <c r="AS231" i="9"/>
  <c r="AQ231" i="9"/>
  <c r="AO231" i="9"/>
  <c r="AM231" i="9"/>
  <c r="AK231" i="9"/>
  <c r="AI231" i="9"/>
  <c r="AG231" i="9"/>
  <c r="AE231" i="9"/>
  <c r="AC231" i="9"/>
  <c r="AA231" i="9"/>
  <c r="Y231" i="9"/>
  <c r="W231" i="9"/>
  <c r="U231" i="9"/>
  <c r="S231" i="9"/>
  <c r="Q231" i="9"/>
  <c r="O231" i="9"/>
  <c r="M231" i="9"/>
  <c r="K231" i="9"/>
  <c r="I231" i="9"/>
  <c r="G231" i="9"/>
  <c r="E231" i="9"/>
  <c r="CE230" i="9"/>
  <c r="CC230" i="9"/>
  <c r="CA230" i="9"/>
  <c r="BY230" i="9"/>
  <c r="BW230" i="9"/>
  <c r="BU230" i="9"/>
  <c r="BS230" i="9"/>
  <c r="BQ230" i="9"/>
  <c r="BO230" i="9"/>
  <c r="BM230" i="9"/>
  <c r="BK230" i="9"/>
  <c r="BI230" i="9"/>
  <c r="BG230" i="9"/>
  <c r="BE230" i="9"/>
  <c r="BC230" i="9"/>
  <c r="BA230" i="9"/>
  <c r="AY230" i="9"/>
  <c r="AW230" i="9"/>
  <c r="AU230" i="9"/>
  <c r="AS230" i="9"/>
  <c r="AQ230" i="9"/>
  <c r="AO230" i="9"/>
  <c r="AM230" i="9"/>
  <c r="AK230" i="9"/>
  <c r="AI230" i="9"/>
  <c r="AG230" i="9"/>
  <c r="AE230" i="9"/>
  <c r="AC230" i="9"/>
  <c r="AA230" i="9"/>
  <c r="Y230" i="9"/>
  <c r="W230" i="9"/>
  <c r="U230" i="9"/>
  <c r="S230" i="9"/>
  <c r="Q230" i="9"/>
  <c r="O230" i="9"/>
  <c r="M230" i="9"/>
  <c r="K230" i="9"/>
  <c r="I230" i="9"/>
  <c r="G230" i="9"/>
  <c r="E230" i="9"/>
  <c r="CE229" i="9"/>
  <c r="CC229" i="9"/>
  <c r="CA229" i="9"/>
  <c r="BY229" i="9"/>
  <c r="BW229" i="9"/>
  <c r="BU229" i="9"/>
  <c r="BS229" i="9"/>
  <c r="BQ229" i="9"/>
  <c r="BO229" i="9"/>
  <c r="BM229" i="9"/>
  <c r="BK229" i="9"/>
  <c r="BI229" i="9"/>
  <c r="BG229" i="9"/>
  <c r="BE229" i="9"/>
  <c r="BC229" i="9"/>
  <c r="BA229" i="9"/>
  <c r="AY229" i="9"/>
  <c r="AW229" i="9"/>
  <c r="AU229" i="9"/>
  <c r="AS229" i="9"/>
  <c r="AQ229" i="9"/>
  <c r="AO229" i="9"/>
  <c r="AM229" i="9"/>
  <c r="AK229" i="9"/>
  <c r="AI229" i="9"/>
  <c r="AG229" i="9"/>
  <c r="AE229" i="9"/>
  <c r="AC229" i="9"/>
  <c r="AA229" i="9"/>
  <c r="Y229" i="9"/>
  <c r="W229" i="9"/>
  <c r="U229" i="9"/>
  <c r="S229" i="9"/>
  <c r="Q229" i="9"/>
  <c r="O229" i="9"/>
  <c r="M229" i="9"/>
  <c r="K229" i="9"/>
  <c r="I229" i="9"/>
  <c r="G229" i="9"/>
  <c r="E229" i="9"/>
  <c r="CE228" i="9"/>
  <c r="CC228" i="9"/>
  <c r="CA228" i="9"/>
  <c r="BY228" i="9"/>
  <c r="BW228" i="9"/>
  <c r="BU228" i="9"/>
  <c r="BS228" i="9"/>
  <c r="BQ228" i="9"/>
  <c r="BO228" i="9"/>
  <c r="BM228" i="9"/>
  <c r="BK228" i="9"/>
  <c r="BI228" i="9"/>
  <c r="BG228" i="9"/>
  <c r="BE228" i="9"/>
  <c r="BC228" i="9"/>
  <c r="BA228" i="9"/>
  <c r="AY228" i="9"/>
  <c r="AW228" i="9"/>
  <c r="AU228" i="9"/>
  <c r="AS228" i="9"/>
  <c r="AQ228" i="9"/>
  <c r="AO228" i="9"/>
  <c r="AM228" i="9"/>
  <c r="AK228" i="9"/>
  <c r="AI228" i="9"/>
  <c r="AG228" i="9"/>
  <c r="AE228" i="9"/>
  <c r="AC228" i="9"/>
  <c r="AA228" i="9"/>
  <c r="Y228" i="9"/>
  <c r="W228" i="9"/>
  <c r="U228" i="9"/>
  <c r="S228" i="9"/>
  <c r="Q228" i="9"/>
  <c r="O228" i="9"/>
  <c r="M228" i="9"/>
  <c r="K228" i="9"/>
  <c r="I228" i="9"/>
  <c r="G228" i="9"/>
  <c r="E228" i="9"/>
  <c r="CE227" i="9"/>
  <c r="CC227" i="9"/>
  <c r="CA227" i="9"/>
  <c r="BY227" i="9"/>
  <c r="BW227" i="9"/>
  <c r="BU227" i="9"/>
  <c r="BS227" i="9"/>
  <c r="BQ227" i="9"/>
  <c r="BO227" i="9"/>
  <c r="BM227" i="9"/>
  <c r="BK227" i="9"/>
  <c r="BI227" i="9"/>
  <c r="BG227" i="9"/>
  <c r="BE227" i="9"/>
  <c r="BC227" i="9"/>
  <c r="BA227" i="9"/>
  <c r="AY227" i="9"/>
  <c r="AW227" i="9"/>
  <c r="AU227" i="9"/>
  <c r="AS227" i="9"/>
  <c r="AQ227" i="9"/>
  <c r="AO227" i="9"/>
  <c r="AM227" i="9"/>
  <c r="AK227" i="9"/>
  <c r="AI227" i="9"/>
  <c r="AG227" i="9"/>
  <c r="AE227" i="9"/>
  <c r="AC227" i="9"/>
  <c r="AA227" i="9"/>
  <c r="Y227" i="9"/>
  <c r="W227" i="9"/>
  <c r="U227" i="9"/>
  <c r="S227" i="9"/>
  <c r="Q227" i="9"/>
  <c r="O227" i="9"/>
  <c r="M227" i="9"/>
  <c r="K227" i="9"/>
  <c r="I227" i="9"/>
  <c r="G227" i="9"/>
  <c r="E227" i="9"/>
  <c r="CE226" i="9"/>
  <c r="CC226" i="9"/>
  <c r="CA226" i="9"/>
  <c r="BY226" i="9"/>
  <c r="BW226" i="9"/>
  <c r="BU226" i="9"/>
  <c r="BS226" i="9"/>
  <c r="BQ226" i="9"/>
  <c r="BO226" i="9"/>
  <c r="BM226" i="9"/>
  <c r="BK226" i="9"/>
  <c r="BI226" i="9"/>
  <c r="BG226" i="9"/>
  <c r="BE226" i="9"/>
  <c r="BC226" i="9"/>
  <c r="BA226" i="9"/>
  <c r="AY226" i="9"/>
  <c r="AW226" i="9"/>
  <c r="AU226" i="9"/>
  <c r="AS226" i="9"/>
  <c r="AQ226" i="9"/>
  <c r="AO226" i="9"/>
  <c r="AM226" i="9"/>
  <c r="AK226" i="9"/>
  <c r="AI226" i="9"/>
  <c r="AG226" i="9"/>
  <c r="AE226" i="9"/>
  <c r="AC226" i="9"/>
  <c r="AA226" i="9"/>
  <c r="Y226" i="9"/>
  <c r="W226" i="9"/>
  <c r="U226" i="9"/>
  <c r="S226" i="9"/>
  <c r="Q226" i="9"/>
  <c r="O226" i="9"/>
  <c r="M226" i="9"/>
  <c r="K226" i="9"/>
  <c r="I226" i="9"/>
  <c r="G226" i="9"/>
  <c r="E226" i="9"/>
  <c r="CE225" i="9"/>
  <c r="CC225" i="9"/>
  <c r="CA225" i="9"/>
  <c r="BY225" i="9"/>
  <c r="BW225" i="9"/>
  <c r="BU225" i="9"/>
  <c r="BS225" i="9"/>
  <c r="BQ225" i="9"/>
  <c r="BO225" i="9"/>
  <c r="BM225" i="9"/>
  <c r="BK225" i="9"/>
  <c r="BI225" i="9"/>
  <c r="BG225" i="9"/>
  <c r="BE225" i="9"/>
  <c r="BC225" i="9"/>
  <c r="BA225" i="9"/>
  <c r="AY225" i="9"/>
  <c r="AW225" i="9"/>
  <c r="AU225" i="9"/>
  <c r="AS225" i="9"/>
  <c r="AQ225" i="9"/>
  <c r="AO225" i="9"/>
  <c r="AM225" i="9"/>
  <c r="AK225" i="9"/>
  <c r="AI225" i="9"/>
  <c r="AG225" i="9"/>
  <c r="AE225" i="9"/>
  <c r="AC225" i="9"/>
  <c r="AA225" i="9"/>
  <c r="Y225" i="9"/>
  <c r="W225" i="9"/>
  <c r="U225" i="9"/>
  <c r="S225" i="9"/>
  <c r="Q225" i="9"/>
  <c r="O225" i="9"/>
  <c r="M225" i="9"/>
  <c r="K225" i="9"/>
  <c r="I225" i="9"/>
  <c r="G225" i="9"/>
  <c r="E225" i="9"/>
  <c r="CE224" i="9"/>
  <c r="CC224" i="9"/>
  <c r="CA224" i="9"/>
  <c r="BY224" i="9"/>
  <c r="BW224" i="9"/>
  <c r="BU224" i="9"/>
  <c r="BS224" i="9"/>
  <c r="BQ224" i="9"/>
  <c r="BO224" i="9"/>
  <c r="BM224" i="9"/>
  <c r="BK224" i="9"/>
  <c r="BI224" i="9"/>
  <c r="BG224" i="9"/>
  <c r="BE224" i="9"/>
  <c r="BC224" i="9"/>
  <c r="BA224" i="9"/>
  <c r="AY224" i="9"/>
  <c r="AW224" i="9"/>
  <c r="AU224" i="9"/>
  <c r="AS224" i="9"/>
  <c r="AQ224" i="9"/>
  <c r="AO224" i="9"/>
  <c r="AM224" i="9"/>
  <c r="AK224" i="9"/>
  <c r="AI224" i="9"/>
  <c r="AG224" i="9"/>
  <c r="AE224" i="9"/>
  <c r="AC224" i="9"/>
  <c r="AA224" i="9"/>
  <c r="Y224" i="9"/>
  <c r="W224" i="9"/>
  <c r="U224" i="9"/>
  <c r="S224" i="9"/>
  <c r="Q224" i="9"/>
  <c r="O224" i="9"/>
  <c r="M224" i="9"/>
  <c r="K224" i="9"/>
  <c r="I224" i="9"/>
  <c r="G224" i="9"/>
  <c r="E224" i="9"/>
  <c r="CE223" i="9"/>
  <c r="CC223" i="9"/>
  <c r="CA223" i="9"/>
  <c r="BY223" i="9"/>
  <c r="BW223" i="9"/>
  <c r="BU223" i="9"/>
  <c r="BS223" i="9"/>
  <c r="BQ223" i="9"/>
  <c r="BO223" i="9"/>
  <c r="BM223" i="9"/>
  <c r="BK223" i="9"/>
  <c r="BI223" i="9"/>
  <c r="BG223" i="9"/>
  <c r="BE223" i="9"/>
  <c r="BC223" i="9"/>
  <c r="BA223" i="9"/>
  <c r="AY223" i="9"/>
  <c r="AW223" i="9"/>
  <c r="AU223" i="9"/>
  <c r="AS223" i="9"/>
  <c r="AQ223" i="9"/>
  <c r="AO223" i="9"/>
  <c r="AM223" i="9"/>
  <c r="AK223" i="9"/>
  <c r="AI223" i="9"/>
  <c r="AG223" i="9"/>
  <c r="AE223" i="9"/>
  <c r="AC223" i="9"/>
  <c r="AA223" i="9"/>
  <c r="Y223" i="9"/>
  <c r="W223" i="9"/>
  <c r="U223" i="9"/>
  <c r="S223" i="9"/>
  <c r="Q223" i="9"/>
  <c r="O223" i="9"/>
  <c r="M223" i="9"/>
  <c r="K223" i="9"/>
  <c r="I223" i="9"/>
  <c r="G223" i="9"/>
  <c r="E223" i="9"/>
  <c r="CE222" i="9"/>
  <c r="CC222" i="9"/>
  <c r="CA222" i="9"/>
  <c r="BY222" i="9"/>
  <c r="BW222" i="9"/>
  <c r="BU222" i="9"/>
  <c r="BS222" i="9"/>
  <c r="BQ222" i="9"/>
  <c r="BO222" i="9"/>
  <c r="BM222" i="9"/>
  <c r="BK222" i="9"/>
  <c r="BI222" i="9"/>
  <c r="BG222" i="9"/>
  <c r="BE222" i="9"/>
  <c r="BC222" i="9"/>
  <c r="BA222" i="9"/>
  <c r="AY222" i="9"/>
  <c r="AW222" i="9"/>
  <c r="AU222" i="9"/>
  <c r="AS222" i="9"/>
  <c r="AQ222" i="9"/>
  <c r="AO222" i="9"/>
  <c r="AM222" i="9"/>
  <c r="AK222" i="9"/>
  <c r="AI222" i="9"/>
  <c r="AG222" i="9"/>
  <c r="AE222" i="9"/>
  <c r="AC222" i="9"/>
  <c r="AA222" i="9"/>
  <c r="Y222" i="9"/>
  <c r="W222" i="9"/>
  <c r="U222" i="9"/>
  <c r="S222" i="9"/>
  <c r="Q222" i="9"/>
  <c r="O222" i="9"/>
  <c r="M222" i="9"/>
  <c r="K222" i="9"/>
  <c r="I222" i="9"/>
  <c r="G222" i="9"/>
  <c r="E222" i="9"/>
  <c r="CE221" i="9"/>
  <c r="CC221" i="9"/>
  <c r="CA221" i="9"/>
  <c r="BY221" i="9"/>
  <c r="BW221" i="9"/>
  <c r="BU221" i="9"/>
  <c r="BS221" i="9"/>
  <c r="BQ221" i="9"/>
  <c r="BO221" i="9"/>
  <c r="BM221" i="9"/>
  <c r="BK221" i="9"/>
  <c r="BI221" i="9"/>
  <c r="BG221" i="9"/>
  <c r="BE221" i="9"/>
  <c r="BC221" i="9"/>
  <c r="BA221" i="9"/>
  <c r="AY221" i="9"/>
  <c r="AW221" i="9"/>
  <c r="AU221" i="9"/>
  <c r="AS221" i="9"/>
  <c r="AQ221" i="9"/>
  <c r="AO221" i="9"/>
  <c r="AM221" i="9"/>
  <c r="AK221" i="9"/>
  <c r="AI221" i="9"/>
  <c r="AG221" i="9"/>
  <c r="AE221" i="9"/>
  <c r="AC221" i="9"/>
  <c r="AA221" i="9"/>
  <c r="Y221" i="9"/>
  <c r="W221" i="9"/>
  <c r="U221" i="9"/>
  <c r="S221" i="9"/>
  <c r="Q221" i="9"/>
  <c r="O221" i="9"/>
  <c r="M221" i="9"/>
  <c r="K221" i="9"/>
  <c r="I221" i="9"/>
  <c r="G221" i="9"/>
  <c r="E221" i="9"/>
  <c r="CE220" i="9"/>
  <c r="CC220" i="9"/>
  <c r="CA220" i="9"/>
  <c r="BY220" i="9"/>
  <c r="BW220" i="9"/>
  <c r="BU220" i="9"/>
  <c r="BS220" i="9"/>
  <c r="BQ220" i="9"/>
  <c r="BO220" i="9"/>
  <c r="BM220" i="9"/>
  <c r="BK220" i="9"/>
  <c r="BI220" i="9"/>
  <c r="BG220" i="9"/>
  <c r="BE220" i="9"/>
  <c r="BC220" i="9"/>
  <c r="BA220" i="9"/>
  <c r="AY220" i="9"/>
  <c r="AW220" i="9"/>
  <c r="AU220" i="9"/>
  <c r="AS220" i="9"/>
  <c r="AQ220" i="9"/>
  <c r="AO220" i="9"/>
  <c r="AM220" i="9"/>
  <c r="AK220" i="9"/>
  <c r="AI220" i="9"/>
  <c r="AG220" i="9"/>
  <c r="AE220" i="9"/>
  <c r="AC220" i="9"/>
  <c r="AA220" i="9"/>
  <c r="Y220" i="9"/>
  <c r="W220" i="9"/>
  <c r="U220" i="9"/>
  <c r="S220" i="9"/>
  <c r="Q220" i="9"/>
  <c r="O220" i="9"/>
  <c r="M220" i="9"/>
  <c r="K220" i="9"/>
  <c r="I220" i="9"/>
  <c r="G220" i="9"/>
  <c r="E220" i="9"/>
  <c r="CE219" i="9"/>
  <c r="CC219" i="9"/>
  <c r="CA219" i="9"/>
  <c r="BY219" i="9"/>
  <c r="BW219" i="9"/>
  <c r="BU219" i="9"/>
  <c r="BS219" i="9"/>
  <c r="BQ219" i="9"/>
  <c r="BO219" i="9"/>
  <c r="BM219" i="9"/>
  <c r="BK219" i="9"/>
  <c r="BI219" i="9"/>
  <c r="BG219" i="9"/>
  <c r="BE219" i="9"/>
  <c r="BC219" i="9"/>
  <c r="BA219" i="9"/>
  <c r="AY219" i="9"/>
  <c r="AW219" i="9"/>
  <c r="AU219" i="9"/>
  <c r="AS219" i="9"/>
  <c r="AQ219" i="9"/>
  <c r="AO219" i="9"/>
  <c r="AM219" i="9"/>
  <c r="AK219" i="9"/>
  <c r="AI219" i="9"/>
  <c r="AG219" i="9"/>
  <c r="AE219" i="9"/>
  <c r="AC219" i="9"/>
  <c r="AA219" i="9"/>
  <c r="Y219" i="9"/>
  <c r="W219" i="9"/>
  <c r="U219" i="9"/>
  <c r="S219" i="9"/>
  <c r="Q219" i="9"/>
  <c r="O219" i="9"/>
  <c r="M219" i="9"/>
  <c r="K219" i="9"/>
  <c r="I219" i="9"/>
  <c r="G219" i="9"/>
  <c r="E219" i="9"/>
  <c r="CE218" i="9"/>
  <c r="CC218" i="9"/>
  <c r="CA218" i="9"/>
  <c r="BY218" i="9"/>
  <c r="BW218" i="9"/>
  <c r="BU218" i="9"/>
  <c r="BS218" i="9"/>
  <c r="BQ218" i="9"/>
  <c r="BO218" i="9"/>
  <c r="BM218" i="9"/>
  <c r="BK218" i="9"/>
  <c r="BI218" i="9"/>
  <c r="BG218" i="9"/>
  <c r="BE218" i="9"/>
  <c r="BC218" i="9"/>
  <c r="BA218" i="9"/>
  <c r="AY218" i="9"/>
  <c r="AW218" i="9"/>
  <c r="AU218" i="9"/>
  <c r="AS218" i="9"/>
  <c r="AQ218" i="9"/>
  <c r="AO218" i="9"/>
  <c r="AM218" i="9"/>
  <c r="AK218" i="9"/>
  <c r="AI218" i="9"/>
  <c r="AG218" i="9"/>
  <c r="AE218" i="9"/>
  <c r="AC218" i="9"/>
  <c r="AA218" i="9"/>
  <c r="Y218" i="9"/>
  <c r="W218" i="9"/>
  <c r="U218" i="9"/>
  <c r="S218" i="9"/>
  <c r="Q218" i="9"/>
  <c r="O218" i="9"/>
  <c r="M218" i="9"/>
  <c r="K218" i="9"/>
  <c r="I218" i="9"/>
  <c r="G218" i="9"/>
  <c r="E218" i="9"/>
  <c r="CE217" i="9"/>
  <c r="CC217" i="9"/>
  <c r="CA217" i="9"/>
  <c r="BY217" i="9"/>
  <c r="BW217" i="9"/>
  <c r="BU217" i="9"/>
  <c r="BS217" i="9"/>
  <c r="BQ217" i="9"/>
  <c r="BO217" i="9"/>
  <c r="BM217" i="9"/>
  <c r="BK217" i="9"/>
  <c r="BI217" i="9"/>
  <c r="BG217" i="9"/>
  <c r="BE217" i="9"/>
  <c r="BC217" i="9"/>
  <c r="BA217" i="9"/>
  <c r="AY217" i="9"/>
  <c r="AW217" i="9"/>
  <c r="AU217" i="9"/>
  <c r="AS217" i="9"/>
  <c r="AQ217" i="9"/>
  <c r="AO217" i="9"/>
  <c r="AM217" i="9"/>
  <c r="AK217" i="9"/>
  <c r="AI217" i="9"/>
  <c r="AG217" i="9"/>
  <c r="AE217" i="9"/>
  <c r="AC217" i="9"/>
  <c r="AA217" i="9"/>
  <c r="Y217" i="9"/>
  <c r="W217" i="9"/>
  <c r="U217" i="9"/>
  <c r="S217" i="9"/>
  <c r="Q217" i="9"/>
  <c r="O217" i="9"/>
  <c r="M217" i="9"/>
  <c r="K217" i="9"/>
  <c r="I217" i="9"/>
  <c r="G217" i="9"/>
  <c r="E217" i="9"/>
  <c r="CE216" i="9"/>
  <c r="CC216" i="9"/>
  <c r="CA216" i="9"/>
  <c r="BY216" i="9"/>
  <c r="BW216" i="9"/>
  <c r="BU216" i="9"/>
  <c r="BS216" i="9"/>
  <c r="BQ216" i="9"/>
  <c r="BO216" i="9"/>
  <c r="BM216" i="9"/>
  <c r="BK216" i="9"/>
  <c r="BI216" i="9"/>
  <c r="BG216" i="9"/>
  <c r="BE216" i="9"/>
  <c r="BC216" i="9"/>
  <c r="BA216" i="9"/>
  <c r="AY216" i="9"/>
  <c r="AW216" i="9"/>
  <c r="AU216" i="9"/>
  <c r="AS216" i="9"/>
  <c r="AQ216" i="9"/>
  <c r="AO216" i="9"/>
  <c r="AM216" i="9"/>
  <c r="AK216" i="9"/>
  <c r="AI216" i="9"/>
  <c r="AG216" i="9"/>
  <c r="AE216" i="9"/>
  <c r="AC216" i="9"/>
  <c r="AA216" i="9"/>
  <c r="Y216" i="9"/>
  <c r="W216" i="9"/>
  <c r="U216" i="9"/>
  <c r="S216" i="9"/>
  <c r="Q216" i="9"/>
  <c r="O216" i="9"/>
  <c r="M216" i="9"/>
  <c r="K216" i="9"/>
  <c r="I216" i="9"/>
  <c r="G216" i="9"/>
  <c r="E216" i="9"/>
  <c r="CE215" i="9"/>
  <c r="CC215" i="9"/>
  <c r="CA215" i="9"/>
  <c r="BY215" i="9"/>
  <c r="BW215" i="9"/>
  <c r="BU215" i="9"/>
  <c r="BS215" i="9"/>
  <c r="BQ215" i="9"/>
  <c r="BO215" i="9"/>
  <c r="BM215" i="9"/>
  <c r="BK215" i="9"/>
  <c r="BI215" i="9"/>
  <c r="BG215" i="9"/>
  <c r="BE215" i="9"/>
  <c r="BC215" i="9"/>
  <c r="BA215" i="9"/>
  <c r="AY215" i="9"/>
  <c r="AW215" i="9"/>
  <c r="AU215" i="9"/>
  <c r="AS215" i="9"/>
  <c r="AQ215" i="9"/>
  <c r="AO215" i="9"/>
  <c r="AM215" i="9"/>
  <c r="AK215" i="9"/>
  <c r="AI215" i="9"/>
  <c r="AG215" i="9"/>
  <c r="AE215" i="9"/>
  <c r="AC215" i="9"/>
  <c r="AA215" i="9"/>
  <c r="Y215" i="9"/>
  <c r="W215" i="9"/>
  <c r="U215" i="9"/>
  <c r="S215" i="9"/>
  <c r="Q215" i="9"/>
  <c r="O215" i="9"/>
  <c r="M215" i="9"/>
  <c r="K215" i="9"/>
  <c r="I215" i="9"/>
  <c r="G215" i="9"/>
  <c r="E215" i="9"/>
  <c r="CE214" i="9"/>
  <c r="CC214" i="9"/>
  <c r="CA214" i="9"/>
  <c r="BY214" i="9"/>
  <c r="BW214" i="9"/>
  <c r="BU214" i="9"/>
  <c r="BS214" i="9"/>
  <c r="BQ214" i="9"/>
  <c r="BO214" i="9"/>
  <c r="BM214" i="9"/>
  <c r="BK214" i="9"/>
  <c r="BI214" i="9"/>
  <c r="BG214" i="9"/>
  <c r="BE214" i="9"/>
  <c r="BC214" i="9"/>
  <c r="BA214" i="9"/>
  <c r="AY214" i="9"/>
  <c r="AW214" i="9"/>
  <c r="AU214" i="9"/>
  <c r="AS214" i="9"/>
  <c r="AQ214" i="9"/>
  <c r="AO214" i="9"/>
  <c r="AM214" i="9"/>
  <c r="AK214" i="9"/>
  <c r="AI214" i="9"/>
  <c r="AG214" i="9"/>
  <c r="AE214" i="9"/>
  <c r="AC214" i="9"/>
  <c r="AA214" i="9"/>
  <c r="Y214" i="9"/>
  <c r="W214" i="9"/>
  <c r="U214" i="9"/>
  <c r="S214" i="9"/>
  <c r="Q214" i="9"/>
  <c r="O214" i="9"/>
  <c r="M214" i="9"/>
  <c r="K214" i="9"/>
  <c r="I214" i="9"/>
  <c r="G214" i="9"/>
  <c r="E214" i="9"/>
  <c r="CE213" i="9"/>
  <c r="CC213" i="9"/>
  <c r="CA213" i="9"/>
  <c r="BY213" i="9"/>
  <c r="BW213" i="9"/>
  <c r="BU213" i="9"/>
  <c r="BS213" i="9"/>
  <c r="BQ213" i="9"/>
  <c r="BO213" i="9"/>
  <c r="BM213" i="9"/>
  <c r="BK213" i="9"/>
  <c r="BI213" i="9"/>
  <c r="BG213" i="9"/>
  <c r="BE213" i="9"/>
  <c r="BC213" i="9"/>
  <c r="BA213" i="9"/>
  <c r="AY213" i="9"/>
  <c r="AW213" i="9"/>
  <c r="AU213" i="9"/>
  <c r="AS213" i="9"/>
  <c r="AQ213" i="9"/>
  <c r="AO213" i="9"/>
  <c r="AM213" i="9"/>
  <c r="AK213" i="9"/>
  <c r="AI213" i="9"/>
  <c r="AG213" i="9"/>
  <c r="AE213" i="9"/>
  <c r="AC213" i="9"/>
  <c r="AA213" i="9"/>
  <c r="Y213" i="9"/>
  <c r="W213" i="9"/>
  <c r="U213" i="9"/>
  <c r="S213" i="9"/>
  <c r="Q213" i="9"/>
  <c r="O213" i="9"/>
  <c r="M213" i="9"/>
  <c r="K213" i="9"/>
  <c r="I213" i="9"/>
  <c r="G213" i="9"/>
  <c r="E213" i="9"/>
  <c r="CE212" i="9"/>
  <c r="CC212" i="9"/>
  <c r="CA212" i="9"/>
  <c r="BY212" i="9"/>
  <c r="BW212" i="9"/>
  <c r="BU212" i="9"/>
  <c r="BS212" i="9"/>
  <c r="BQ212" i="9"/>
  <c r="BO212" i="9"/>
  <c r="BM212" i="9"/>
  <c r="BK212" i="9"/>
  <c r="BI212" i="9"/>
  <c r="BG212" i="9"/>
  <c r="BE212" i="9"/>
  <c r="BC212" i="9"/>
  <c r="BA212" i="9"/>
  <c r="AY212" i="9"/>
  <c r="AW212" i="9"/>
  <c r="AU212" i="9"/>
  <c r="AS212" i="9"/>
  <c r="AQ212" i="9"/>
  <c r="AO212" i="9"/>
  <c r="AM212" i="9"/>
  <c r="AK212" i="9"/>
  <c r="AI212" i="9"/>
  <c r="AG212" i="9"/>
  <c r="AE212" i="9"/>
  <c r="AC212" i="9"/>
  <c r="AA212" i="9"/>
  <c r="Y212" i="9"/>
  <c r="W212" i="9"/>
  <c r="U212" i="9"/>
  <c r="S212" i="9"/>
  <c r="Q212" i="9"/>
  <c r="O212" i="9"/>
  <c r="M212" i="9"/>
  <c r="K212" i="9"/>
  <c r="I212" i="9"/>
  <c r="G212" i="9"/>
  <c r="E212" i="9"/>
  <c r="CE211" i="9"/>
  <c r="CC211" i="9"/>
  <c r="CA211" i="9"/>
  <c r="BY211" i="9"/>
  <c r="BW211" i="9"/>
  <c r="BU211" i="9"/>
  <c r="BS211" i="9"/>
  <c r="BQ211" i="9"/>
  <c r="BO211" i="9"/>
  <c r="BM211" i="9"/>
  <c r="BK211" i="9"/>
  <c r="BI211" i="9"/>
  <c r="BG211" i="9"/>
  <c r="BE211" i="9"/>
  <c r="BC211" i="9"/>
  <c r="BA211" i="9"/>
  <c r="AY211" i="9"/>
  <c r="AW211" i="9"/>
  <c r="AU211" i="9"/>
  <c r="AS211" i="9"/>
  <c r="AQ211" i="9"/>
  <c r="AO211" i="9"/>
  <c r="AM211" i="9"/>
  <c r="AK211" i="9"/>
  <c r="AI211" i="9"/>
  <c r="AG211" i="9"/>
  <c r="AE211" i="9"/>
  <c r="AC211" i="9"/>
  <c r="AA211" i="9"/>
  <c r="Y211" i="9"/>
  <c r="W211" i="9"/>
  <c r="U211" i="9"/>
  <c r="S211" i="9"/>
  <c r="Q211" i="9"/>
  <c r="O211" i="9"/>
  <c r="M211" i="9"/>
  <c r="K211" i="9"/>
  <c r="I211" i="9"/>
  <c r="G211" i="9"/>
  <c r="E211" i="9"/>
  <c r="CE210" i="9"/>
  <c r="CC210" i="9"/>
  <c r="CA210" i="9"/>
  <c r="BY210" i="9"/>
  <c r="BW210" i="9"/>
  <c r="BU210" i="9"/>
  <c r="BS210" i="9"/>
  <c r="BQ210" i="9"/>
  <c r="BO210" i="9"/>
  <c r="BM210" i="9"/>
  <c r="BK210" i="9"/>
  <c r="BI210" i="9"/>
  <c r="BG210" i="9"/>
  <c r="BE210" i="9"/>
  <c r="BC210" i="9"/>
  <c r="BA210" i="9"/>
  <c r="AY210" i="9"/>
  <c r="AW210" i="9"/>
  <c r="AU210" i="9"/>
  <c r="AS210" i="9"/>
  <c r="AQ210" i="9"/>
  <c r="AO210" i="9"/>
  <c r="AM210" i="9"/>
  <c r="AK210" i="9"/>
  <c r="AI210" i="9"/>
  <c r="AG210" i="9"/>
  <c r="AE210" i="9"/>
  <c r="AC210" i="9"/>
  <c r="AA210" i="9"/>
  <c r="Y210" i="9"/>
  <c r="W210" i="9"/>
  <c r="U210" i="9"/>
  <c r="S210" i="9"/>
  <c r="Q210" i="9"/>
  <c r="O210" i="9"/>
  <c r="M210" i="9"/>
  <c r="K210" i="9"/>
  <c r="I210" i="9"/>
  <c r="G210" i="9"/>
  <c r="E210" i="9"/>
  <c r="CE209" i="9"/>
  <c r="CC209" i="9"/>
  <c r="CA209" i="9"/>
  <c r="BY209" i="9"/>
  <c r="BW209" i="9"/>
  <c r="BU209" i="9"/>
  <c r="BS209" i="9"/>
  <c r="BQ209" i="9"/>
  <c r="BO209" i="9"/>
  <c r="BM209" i="9"/>
  <c r="BK209" i="9"/>
  <c r="BI209" i="9"/>
  <c r="BG209" i="9"/>
  <c r="BE209" i="9"/>
  <c r="BC209" i="9"/>
  <c r="BA209" i="9"/>
  <c r="AY209" i="9"/>
  <c r="AW209" i="9"/>
  <c r="AU209" i="9"/>
  <c r="AS209" i="9"/>
  <c r="AQ209" i="9"/>
  <c r="AO209" i="9"/>
  <c r="AM209" i="9"/>
  <c r="AK209" i="9"/>
  <c r="AI209" i="9"/>
  <c r="AG209" i="9"/>
  <c r="AE209" i="9"/>
  <c r="AC209" i="9"/>
  <c r="AA209" i="9"/>
  <c r="Y209" i="9"/>
  <c r="W209" i="9"/>
  <c r="U209" i="9"/>
  <c r="S209" i="9"/>
  <c r="Q209" i="9"/>
  <c r="O209" i="9"/>
  <c r="M209" i="9"/>
  <c r="K209" i="9"/>
  <c r="I209" i="9"/>
  <c r="G209" i="9"/>
  <c r="E209" i="9"/>
  <c r="CE208" i="9"/>
  <c r="CC208" i="9"/>
  <c r="CA208" i="9"/>
  <c r="BY208" i="9"/>
  <c r="BW208" i="9"/>
  <c r="BU208" i="9"/>
  <c r="BS208" i="9"/>
  <c r="BQ208" i="9"/>
  <c r="BO208" i="9"/>
  <c r="BM208" i="9"/>
  <c r="BK208" i="9"/>
  <c r="BI208" i="9"/>
  <c r="BG208" i="9"/>
  <c r="BE208" i="9"/>
  <c r="BC208" i="9"/>
  <c r="BA208" i="9"/>
  <c r="AY208" i="9"/>
  <c r="AW208" i="9"/>
  <c r="AU208" i="9"/>
  <c r="AS208" i="9"/>
  <c r="AQ208" i="9"/>
  <c r="AO208" i="9"/>
  <c r="AM208" i="9"/>
  <c r="AK208" i="9"/>
  <c r="AI208" i="9"/>
  <c r="AG208" i="9"/>
  <c r="AE208" i="9"/>
  <c r="AC208" i="9"/>
  <c r="AA208" i="9"/>
  <c r="Y208" i="9"/>
  <c r="W208" i="9"/>
  <c r="U208" i="9"/>
  <c r="S208" i="9"/>
  <c r="Q208" i="9"/>
  <c r="O208" i="9"/>
  <c r="M208" i="9"/>
  <c r="K208" i="9"/>
  <c r="I208" i="9"/>
  <c r="G208" i="9"/>
  <c r="E208" i="9"/>
  <c r="CE207" i="9"/>
  <c r="CC207" i="9"/>
  <c r="CA207" i="9"/>
  <c r="BY207" i="9"/>
  <c r="BW207" i="9"/>
  <c r="BU207" i="9"/>
  <c r="BS207" i="9"/>
  <c r="BQ207" i="9"/>
  <c r="BO207" i="9"/>
  <c r="BM207" i="9"/>
  <c r="BK207" i="9"/>
  <c r="BI207" i="9"/>
  <c r="BG207" i="9"/>
  <c r="BE207" i="9"/>
  <c r="BC207" i="9"/>
  <c r="BA207" i="9"/>
  <c r="AY207" i="9"/>
  <c r="AW207" i="9"/>
  <c r="AU207" i="9"/>
  <c r="AS207" i="9"/>
  <c r="AQ207" i="9"/>
  <c r="AO207" i="9"/>
  <c r="AM207" i="9"/>
  <c r="AK207" i="9"/>
  <c r="AI207" i="9"/>
  <c r="AG207" i="9"/>
  <c r="AE207" i="9"/>
  <c r="AC207" i="9"/>
  <c r="AA207" i="9"/>
  <c r="Y207" i="9"/>
  <c r="W207" i="9"/>
  <c r="U207" i="9"/>
  <c r="S207" i="9"/>
  <c r="Q207" i="9"/>
  <c r="O207" i="9"/>
  <c r="M207" i="9"/>
  <c r="K207" i="9"/>
  <c r="I207" i="9"/>
  <c r="G207" i="9"/>
  <c r="E207" i="9"/>
  <c r="CE206" i="9"/>
  <c r="CC206" i="9"/>
  <c r="CA206" i="9"/>
  <c r="BY206" i="9"/>
  <c r="BW206" i="9"/>
  <c r="BU206" i="9"/>
  <c r="BS206" i="9"/>
  <c r="BQ206" i="9"/>
  <c r="BO206" i="9"/>
  <c r="BM206" i="9"/>
  <c r="BK206" i="9"/>
  <c r="BI206" i="9"/>
  <c r="BG206" i="9"/>
  <c r="BE206" i="9"/>
  <c r="BC206" i="9"/>
  <c r="BA206" i="9"/>
  <c r="AY206" i="9"/>
  <c r="AW206" i="9"/>
  <c r="AU206" i="9"/>
  <c r="AS206" i="9"/>
  <c r="AQ206" i="9"/>
  <c r="AO206" i="9"/>
  <c r="AM206" i="9"/>
  <c r="AK206" i="9"/>
  <c r="AI206" i="9"/>
  <c r="AG206" i="9"/>
  <c r="AE206" i="9"/>
  <c r="AC206" i="9"/>
  <c r="AA206" i="9"/>
  <c r="Y206" i="9"/>
  <c r="W206" i="9"/>
  <c r="U206" i="9"/>
  <c r="S206" i="9"/>
  <c r="Q206" i="9"/>
  <c r="O206" i="9"/>
  <c r="M206" i="9"/>
  <c r="K206" i="9"/>
  <c r="I206" i="9"/>
  <c r="G206" i="9"/>
  <c r="E206" i="9"/>
  <c r="CE205" i="9"/>
  <c r="CC205" i="9"/>
  <c r="CA205" i="9"/>
  <c r="BY205" i="9"/>
  <c r="BW205" i="9"/>
  <c r="BU205" i="9"/>
  <c r="BS205" i="9"/>
  <c r="BQ205" i="9"/>
  <c r="BO205" i="9"/>
  <c r="BM205" i="9"/>
  <c r="BK205" i="9"/>
  <c r="BI205" i="9"/>
  <c r="BG205" i="9"/>
  <c r="BE205" i="9"/>
  <c r="BC205" i="9"/>
  <c r="BA205" i="9"/>
  <c r="AY205" i="9"/>
  <c r="AW205" i="9"/>
  <c r="AU205" i="9"/>
  <c r="AS205" i="9"/>
  <c r="AQ205" i="9"/>
  <c r="AO205" i="9"/>
  <c r="AM205" i="9"/>
  <c r="AK205" i="9"/>
  <c r="AI205" i="9"/>
  <c r="AG205" i="9"/>
  <c r="AE205" i="9"/>
  <c r="AC205" i="9"/>
  <c r="AA205" i="9"/>
  <c r="Y205" i="9"/>
  <c r="W205" i="9"/>
  <c r="U205" i="9"/>
  <c r="S205" i="9"/>
  <c r="Q205" i="9"/>
  <c r="O205" i="9"/>
  <c r="M205" i="9"/>
  <c r="K205" i="9"/>
  <c r="I205" i="9"/>
  <c r="G205" i="9"/>
  <c r="E205" i="9"/>
  <c r="CE204" i="9"/>
  <c r="CC204" i="9"/>
  <c r="CA204" i="9"/>
  <c r="BY204" i="9"/>
  <c r="BW204" i="9"/>
  <c r="BU204" i="9"/>
  <c r="BS204" i="9"/>
  <c r="BQ204" i="9"/>
  <c r="BO204" i="9"/>
  <c r="BM204" i="9"/>
  <c r="BK204" i="9"/>
  <c r="BI204" i="9"/>
  <c r="BG204" i="9"/>
  <c r="BE204" i="9"/>
  <c r="BC204" i="9"/>
  <c r="BA204" i="9"/>
  <c r="AY204" i="9"/>
  <c r="AW204" i="9"/>
  <c r="AU204" i="9"/>
  <c r="AS204" i="9"/>
  <c r="AQ204" i="9"/>
  <c r="AO204" i="9"/>
  <c r="AM204" i="9"/>
  <c r="AK204" i="9"/>
  <c r="AI204" i="9"/>
  <c r="AG204" i="9"/>
  <c r="AE204" i="9"/>
  <c r="AC204" i="9"/>
  <c r="AA204" i="9"/>
  <c r="Y204" i="9"/>
  <c r="W204" i="9"/>
  <c r="U204" i="9"/>
  <c r="S204" i="9"/>
  <c r="Q204" i="9"/>
  <c r="O204" i="9"/>
  <c r="M204" i="9"/>
  <c r="K204" i="9"/>
  <c r="I204" i="9"/>
  <c r="G204" i="9"/>
  <c r="E204" i="9"/>
  <c r="CE203" i="9"/>
  <c r="CC203" i="9"/>
  <c r="CA203" i="9"/>
  <c r="BY203" i="9"/>
  <c r="BW203" i="9"/>
  <c r="BU203" i="9"/>
  <c r="BS203" i="9"/>
  <c r="BQ203" i="9"/>
  <c r="BO203" i="9"/>
  <c r="BM203" i="9"/>
  <c r="BK203" i="9"/>
  <c r="BI203" i="9"/>
  <c r="BG203" i="9"/>
  <c r="BE203" i="9"/>
  <c r="BC203" i="9"/>
  <c r="BA203" i="9"/>
  <c r="AY203" i="9"/>
  <c r="AW203" i="9"/>
  <c r="AU203" i="9"/>
  <c r="AS203" i="9"/>
  <c r="AQ203" i="9"/>
  <c r="AO203" i="9"/>
  <c r="AM203" i="9"/>
  <c r="AK203" i="9"/>
  <c r="AI203" i="9"/>
  <c r="AG203" i="9"/>
  <c r="AE203" i="9"/>
  <c r="AC203" i="9"/>
  <c r="AA203" i="9"/>
  <c r="Y203" i="9"/>
  <c r="W203" i="9"/>
  <c r="U203" i="9"/>
  <c r="S203" i="9"/>
  <c r="Q203" i="9"/>
  <c r="O203" i="9"/>
  <c r="M203" i="9"/>
  <c r="K203" i="9"/>
  <c r="I203" i="9"/>
  <c r="G203" i="9"/>
  <c r="E203" i="9"/>
  <c r="CE202" i="9"/>
  <c r="CC202" i="9"/>
  <c r="CA202" i="9"/>
  <c r="BY202" i="9"/>
  <c r="BW202" i="9"/>
  <c r="BU202" i="9"/>
  <c r="BS202" i="9"/>
  <c r="BQ202" i="9"/>
  <c r="BO202" i="9"/>
  <c r="BM202" i="9"/>
  <c r="BK202" i="9"/>
  <c r="BI202" i="9"/>
  <c r="BG202" i="9"/>
  <c r="BE202" i="9"/>
  <c r="BC202" i="9"/>
  <c r="BA202" i="9"/>
  <c r="AY202" i="9"/>
  <c r="AW202" i="9"/>
  <c r="AU202" i="9"/>
  <c r="AS202" i="9"/>
  <c r="AQ202" i="9"/>
  <c r="AO202" i="9"/>
  <c r="AM202" i="9"/>
  <c r="AK202" i="9"/>
  <c r="AI202" i="9"/>
  <c r="AG202" i="9"/>
  <c r="AE202" i="9"/>
  <c r="AC202" i="9"/>
  <c r="AA202" i="9"/>
  <c r="Y202" i="9"/>
  <c r="W202" i="9"/>
  <c r="U202" i="9"/>
  <c r="S202" i="9"/>
  <c r="Q202" i="9"/>
  <c r="O202" i="9"/>
  <c r="M202" i="9"/>
  <c r="K202" i="9"/>
  <c r="I202" i="9"/>
  <c r="G202" i="9"/>
  <c r="E202" i="9"/>
  <c r="CE201" i="9"/>
  <c r="CC201" i="9"/>
  <c r="CA201" i="9"/>
  <c r="BY201" i="9"/>
  <c r="BW201" i="9"/>
  <c r="BU201" i="9"/>
  <c r="BS201" i="9"/>
  <c r="BQ201" i="9"/>
  <c r="BO201" i="9"/>
  <c r="BM201" i="9"/>
  <c r="BK201" i="9"/>
  <c r="BI201" i="9"/>
  <c r="BG201" i="9"/>
  <c r="BE201" i="9"/>
  <c r="BC201" i="9"/>
  <c r="BA201" i="9"/>
  <c r="AY201" i="9"/>
  <c r="AW201" i="9"/>
  <c r="AU201" i="9"/>
  <c r="AS201" i="9"/>
  <c r="AQ201" i="9"/>
  <c r="AO201" i="9"/>
  <c r="AM201" i="9"/>
  <c r="AK201" i="9"/>
  <c r="AI201" i="9"/>
  <c r="AG201" i="9"/>
  <c r="AE201" i="9"/>
  <c r="AC201" i="9"/>
  <c r="AA201" i="9"/>
  <c r="Y201" i="9"/>
  <c r="W201" i="9"/>
  <c r="U201" i="9"/>
  <c r="S201" i="9"/>
  <c r="Q201" i="9"/>
  <c r="O201" i="9"/>
  <c r="M201" i="9"/>
  <c r="K201" i="9"/>
  <c r="I201" i="9"/>
  <c r="G201" i="9"/>
  <c r="E201" i="9"/>
  <c r="CE200" i="9"/>
  <c r="CC200" i="9"/>
  <c r="CA200" i="9"/>
  <c r="BY200" i="9"/>
  <c r="BW200" i="9"/>
  <c r="BU200" i="9"/>
  <c r="BS200" i="9"/>
  <c r="BQ200" i="9"/>
  <c r="BO200" i="9"/>
  <c r="BM200" i="9"/>
  <c r="BK200" i="9"/>
  <c r="BI200" i="9"/>
  <c r="BG200" i="9"/>
  <c r="BE200" i="9"/>
  <c r="BC200" i="9"/>
  <c r="BA200" i="9"/>
  <c r="AY200" i="9"/>
  <c r="AW200" i="9"/>
  <c r="AU200" i="9"/>
  <c r="AS200" i="9"/>
  <c r="AQ200" i="9"/>
  <c r="AO200" i="9"/>
  <c r="AM200" i="9"/>
  <c r="AK200" i="9"/>
  <c r="AI200" i="9"/>
  <c r="AG200" i="9"/>
  <c r="AE200" i="9"/>
  <c r="AC200" i="9"/>
  <c r="AA200" i="9"/>
  <c r="Y200" i="9"/>
  <c r="W200" i="9"/>
  <c r="U200" i="9"/>
  <c r="S200" i="9"/>
  <c r="Q200" i="9"/>
  <c r="O200" i="9"/>
  <c r="M200" i="9"/>
  <c r="K200" i="9"/>
  <c r="I200" i="9"/>
  <c r="G200" i="9"/>
  <c r="E200" i="9"/>
  <c r="CE199" i="9"/>
  <c r="CC199" i="9"/>
  <c r="CA199" i="9"/>
  <c r="BY199" i="9"/>
  <c r="BW199" i="9"/>
  <c r="BU199" i="9"/>
  <c r="BS199" i="9"/>
  <c r="BQ199" i="9"/>
  <c r="BO199" i="9"/>
  <c r="BM199" i="9"/>
  <c r="BK199" i="9"/>
  <c r="BI199" i="9"/>
  <c r="BG199" i="9"/>
  <c r="BE199" i="9"/>
  <c r="BC199" i="9"/>
  <c r="BA199" i="9"/>
  <c r="AY199" i="9"/>
  <c r="AW199" i="9"/>
  <c r="AU199" i="9"/>
  <c r="AS199" i="9"/>
  <c r="AQ199" i="9"/>
  <c r="AO199" i="9"/>
  <c r="AM199" i="9"/>
  <c r="AK199" i="9"/>
  <c r="AI199" i="9"/>
  <c r="AG199" i="9"/>
  <c r="AE199" i="9"/>
  <c r="AC199" i="9"/>
  <c r="AA199" i="9"/>
  <c r="Y199" i="9"/>
  <c r="W199" i="9"/>
  <c r="U199" i="9"/>
  <c r="S199" i="9"/>
  <c r="Q199" i="9"/>
  <c r="O199" i="9"/>
  <c r="M199" i="9"/>
  <c r="K199" i="9"/>
  <c r="I199" i="9"/>
  <c r="G199" i="9"/>
  <c r="E199" i="9"/>
  <c r="CE198" i="9"/>
  <c r="CC198" i="9"/>
  <c r="CA198" i="9"/>
  <c r="BY198" i="9"/>
  <c r="BW198" i="9"/>
  <c r="BU198" i="9"/>
  <c r="BS198" i="9"/>
  <c r="BQ198" i="9"/>
  <c r="BO198" i="9"/>
  <c r="BM198" i="9"/>
  <c r="BK198" i="9"/>
  <c r="BI198" i="9"/>
  <c r="BG198" i="9"/>
  <c r="BE198" i="9"/>
  <c r="BC198" i="9"/>
  <c r="BA198" i="9"/>
  <c r="AY198" i="9"/>
  <c r="AW198" i="9"/>
  <c r="AU198" i="9"/>
  <c r="AS198" i="9"/>
  <c r="AQ198" i="9"/>
  <c r="AO198" i="9"/>
  <c r="AM198" i="9"/>
  <c r="AK198" i="9"/>
  <c r="AI198" i="9"/>
  <c r="AG198" i="9"/>
  <c r="AE198" i="9"/>
  <c r="AC198" i="9"/>
  <c r="AA198" i="9"/>
  <c r="Y198" i="9"/>
  <c r="W198" i="9"/>
  <c r="U198" i="9"/>
  <c r="S198" i="9"/>
  <c r="Q198" i="9"/>
  <c r="O198" i="9"/>
  <c r="M198" i="9"/>
  <c r="K198" i="9"/>
  <c r="I198" i="9"/>
  <c r="G198" i="9"/>
  <c r="E198" i="9"/>
  <c r="CE197" i="9"/>
  <c r="CC197" i="9"/>
  <c r="CA197" i="9"/>
  <c r="BY197" i="9"/>
  <c r="BW197" i="9"/>
  <c r="BU197" i="9"/>
  <c r="BS197" i="9"/>
  <c r="BQ197" i="9"/>
  <c r="BO197" i="9"/>
  <c r="BM197" i="9"/>
  <c r="BK197" i="9"/>
  <c r="BI197" i="9"/>
  <c r="BG197" i="9"/>
  <c r="BE197" i="9"/>
  <c r="BC197" i="9"/>
  <c r="BA197" i="9"/>
  <c r="AY197" i="9"/>
  <c r="AW197" i="9"/>
  <c r="AU197" i="9"/>
  <c r="AS197" i="9"/>
  <c r="AQ197" i="9"/>
  <c r="AO197" i="9"/>
  <c r="AM197" i="9"/>
  <c r="AK197" i="9"/>
  <c r="AI197" i="9"/>
  <c r="AG197" i="9"/>
  <c r="AE197" i="9"/>
  <c r="AC197" i="9"/>
  <c r="AA197" i="9"/>
  <c r="Y197" i="9"/>
  <c r="W197" i="9"/>
  <c r="U197" i="9"/>
  <c r="S197" i="9"/>
  <c r="Q197" i="9"/>
  <c r="O197" i="9"/>
  <c r="M197" i="9"/>
  <c r="K197" i="9"/>
  <c r="I197" i="9"/>
  <c r="G197" i="9"/>
  <c r="E197" i="9"/>
  <c r="CE196" i="9"/>
  <c r="CC196" i="9"/>
  <c r="CA196" i="9"/>
  <c r="BY196" i="9"/>
  <c r="BW196" i="9"/>
  <c r="BU196" i="9"/>
  <c r="BS196" i="9"/>
  <c r="BQ196" i="9"/>
  <c r="BO196" i="9"/>
  <c r="BM196" i="9"/>
  <c r="BK196" i="9"/>
  <c r="BI196" i="9"/>
  <c r="BG196" i="9"/>
  <c r="BE196" i="9"/>
  <c r="BC196" i="9"/>
  <c r="BA196" i="9"/>
  <c r="AY196" i="9"/>
  <c r="AW196" i="9"/>
  <c r="AU196" i="9"/>
  <c r="AS196" i="9"/>
  <c r="AQ196" i="9"/>
  <c r="AO196" i="9"/>
  <c r="AM196" i="9"/>
  <c r="AK196" i="9"/>
  <c r="AI196" i="9"/>
  <c r="AG196" i="9"/>
  <c r="AE196" i="9"/>
  <c r="AC196" i="9"/>
  <c r="AA196" i="9"/>
  <c r="Y196" i="9"/>
  <c r="W196" i="9"/>
  <c r="U196" i="9"/>
  <c r="S196" i="9"/>
  <c r="Q196" i="9"/>
  <c r="O196" i="9"/>
  <c r="M196" i="9"/>
  <c r="K196" i="9"/>
  <c r="I196" i="9"/>
  <c r="G196" i="9"/>
  <c r="E196" i="9"/>
  <c r="CE195" i="9"/>
  <c r="CC195" i="9"/>
  <c r="CA195" i="9"/>
  <c r="BY195" i="9"/>
  <c r="BW195" i="9"/>
  <c r="BU195" i="9"/>
  <c r="BS195" i="9"/>
  <c r="BQ195" i="9"/>
  <c r="BO195" i="9"/>
  <c r="BM195" i="9"/>
  <c r="BK195" i="9"/>
  <c r="BI195" i="9"/>
  <c r="BG195" i="9"/>
  <c r="BE195" i="9"/>
  <c r="BC195" i="9"/>
  <c r="BA195" i="9"/>
  <c r="AY195" i="9"/>
  <c r="AW195" i="9"/>
  <c r="AU195" i="9"/>
  <c r="AS195" i="9"/>
  <c r="AQ195" i="9"/>
  <c r="AO195" i="9"/>
  <c r="AM195" i="9"/>
  <c r="AK195" i="9"/>
  <c r="AI195" i="9"/>
  <c r="AG195" i="9"/>
  <c r="AE195" i="9"/>
  <c r="AC195" i="9"/>
  <c r="AA195" i="9"/>
  <c r="Y195" i="9"/>
  <c r="W195" i="9"/>
  <c r="U195" i="9"/>
  <c r="S195" i="9"/>
  <c r="Q195" i="9"/>
  <c r="O195" i="9"/>
  <c r="M195" i="9"/>
  <c r="K195" i="9"/>
  <c r="I195" i="9"/>
  <c r="G195" i="9"/>
  <c r="E195" i="9"/>
  <c r="CE194" i="9"/>
  <c r="CC194" i="9"/>
  <c r="CA194" i="9"/>
  <c r="BY194" i="9"/>
  <c r="BW194" i="9"/>
  <c r="BU194" i="9"/>
  <c r="BS194" i="9"/>
  <c r="BQ194" i="9"/>
  <c r="BO194" i="9"/>
  <c r="BM194" i="9"/>
  <c r="BK194" i="9"/>
  <c r="BI194" i="9"/>
  <c r="BG194" i="9"/>
  <c r="BE194" i="9"/>
  <c r="BC194" i="9"/>
  <c r="BA194" i="9"/>
  <c r="AY194" i="9"/>
  <c r="AW194" i="9"/>
  <c r="AU194" i="9"/>
  <c r="AS194" i="9"/>
  <c r="AQ194" i="9"/>
  <c r="AO194" i="9"/>
  <c r="AM194" i="9"/>
  <c r="AK194" i="9"/>
  <c r="AI194" i="9"/>
  <c r="AG194" i="9"/>
  <c r="AE194" i="9"/>
  <c r="AC194" i="9"/>
  <c r="AA194" i="9"/>
  <c r="Y194" i="9"/>
  <c r="W194" i="9"/>
  <c r="U194" i="9"/>
  <c r="S194" i="9"/>
  <c r="Q194" i="9"/>
  <c r="O194" i="9"/>
  <c r="M194" i="9"/>
  <c r="K194" i="9"/>
  <c r="I194" i="9"/>
  <c r="G194" i="9"/>
  <c r="E194" i="9"/>
  <c r="CE193" i="9"/>
  <c r="CC193" i="9"/>
  <c r="CA193" i="9"/>
  <c r="BY193" i="9"/>
  <c r="BW193" i="9"/>
  <c r="BU193" i="9"/>
  <c r="BS193" i="9"/>
  <c r="BQ193" i="9"/>
  <c r="BO193" i="9"/>
  <c r="BM193" i="9"/>
  <c r="BK193" i="9"/>
  <c r="BI193" i="9"/>
  <c r="BG193" i="9"/>
  <c r="BE193" i="9"/>
  <c r="BC193" i="9"/>
  <c r="BA193" i="9"/>
  <c r="AY193" i="9"/>
  <c r="AW193" i="9"/>
  <c r="AU193" i="9"/>
  <c r="AS193" i="9"/>
  <c r="AQ193" i="9"/>
  <c r="AO193" i="9"/>
  <c r="AM193" i="9"/>
  <c r="AK193" i="9"/>
  <c r="AI193" i="9"/>
  <c r="AG193" i="9"/>
  <c r="AE193" i="9"/>
  <c r="AC193" i="9"/>
  <c r="AA193" i="9"/>
  <c r="Y193" i="9"/>
  <c r="W193" i="9"/>
  <c r="U193" i="9"/>
  <c r="S193" i="9"/>
  <c r="Q193" i="9"/>
  <c r="O193" i="9"/>
  <c r="M193" i="9"/>
  <c r="K193" i="9"/>
  <c r="I193" i="9"/>
  <c r="G193" i="9"/>
  <c r="E193" i="9"/>
  <c r="CE192" i="9"/>
  <c r="CC192" i="9"/>
  <c r="CA192" i="9"/>
  <c r="BY192" i="9"/>
  <c r="BW192" i="9"/>
  <c r="BU192" i="9"/>
  <c r="BS192" i="9"/>
  <c r="BQ192" i="9"/>
  <c r="BO192" i="9"/>
  <c r="BM192" i="9"/>
  <c r="BK192" i="9"/>
  <c r="BI192" i="9"/>
  <c r="BG192" i="9"/>
  <c r="BE192" i="9"/>
  <c r="BC192" i="9"/>
  <c r="BA192" i="9"/>
  <c r="AY192" i="9"/>
  <c r="AW192" i="9"/>
  <c r="AU192" i="9"/>
  <c r="AS192" i="9"/>
  <c r="AQ192" i="9"/>
  <c r="AO192" i="9"/>
  <c r="AM192" i="9"/>
  <c r="AK192" i="9"/>
  <c r="AI192" i="9"/>
  <c r="AG192" i="9"/>
  <c r="AE192" i="9"/>
  <c r="AC192" i="9"/>
  <c r="AA192" i="9"/>
  <c r="Y192" i="9"/>
  <c r="W192" i="9"/>
  <c r="U192" i="9"/>
  <c r="S192" i="9"/>
  <c r="Q192" i="9"/>
  <c r="O192" i="9"/>
  <c r="M192" i="9"/>
  <c r="K192" i="9"/>
  <c r="I192" i="9"/>
  <c r="G192" i="9"/>
  <c r="E192" i="9"/>
  <c r="CE191" i="9"/>
  <c r="CC191" i="9"/>
  <c r="CA191" i="9"/>
  <c r="BY191" i="9"/>
  <c r="BW191" i="9"/>
  <c r="BU191" i="9"/>
  <c r="BS191" i="9"/>
  <c r="BQ191" i="9"/>
  <c r="BO191" i="9"/>
  <c r="BM191" i="9"/>
  <c r="BK191" i="9"/>
  <c r="BI191" i="9"/>
  <c r="BG191" i="9"/>
  <c r="BE191" i="9"/>
  <c r="BC191" i="9"/>
  <c r="BA191" i="9"/>
  <c r="AY191" i="9"/>
  <c r="AW191" i="9"/>
  <c r="AU191" i="9"/>
  <c r="AS191" i="9"/>
  <c r="AQ191" i="9"/>
  <c r="AO191" i="9"/>
  <c r="AM191" i="9"/>
  <c r="AK191" i="9"/>
  <c r="AI191" i="9"/>
  <c r="AG191" i="9"/>
  <c r="AE191" i="9"/>
  <c r="AC191" i="9"/>
  <c r="AA191" i="9"/>
  <c r="Y191" i="9"/>
  <c r="W191" i="9"/>
  <c r="U191" i="9"/>
  <c r="S191" i="9"/>
  <c r="Q191" i="9"/>
  <c r="O191" i="9"/>
  <c r="M191" i="9"/>
  <c r="K191" i="9"/>
  <c r="I191" i="9"/>
  <c r="G191" i="9"/>
  <c r="E191" i="9"/>
  <c r="CE190" i="9"/>
  <c r="CC190" i="9"/>
  <c r="CA190" i="9"/>
  <c r="BY190" i="9"/>
  <c r="BW190" i="9"/>
  <c r="BU190" i="9"/>
  <c r="BS190" i="9"/>
  <c r="BQ190" i="9"/>
  <c r="BO190" i="9"/>
  <c r="BM190" i="9"/>
  <c r="BK190" i="9"/>
  <c r="BI190" i="9"/>
  <c r="BG190" i="9"/>
  <c r="BE190" i="9"/>
  <c r="BC190" i="9"/>
  <c r="BA190" i="9"/>
  <c r="AY190" i="9"/>
  <c r="AW190" i="9"/>
  <c r="AU190" i="9"/>
  <c r="AS190" i="9"/>
  <c r="AQ190" i="9"/>
  <c r="AO190" i="9"/>
  <c r="AM190" i="9"/>
  <c r="AK190" i="9"/>
  <c r="AI190" i="9"/>
  <c r="AG190" i="9"/>
  <c r="AE190" i="9"/>
  <c r="AC190" i="9"/>
  <c r="AA190" i="9"/>
  <c r="Y190" i="9"/>
  <c r="W190" i="9"/>
  <c r="U190" i="9"/>
  <c r="S190" i="9"/>
  <c r="Q190" i="9"/>
  <c r="O190" i="9"/>
  <c r="M190" i="9"/>
  <c r="K190" i="9"/>
  <c r="I190" i="9"/>
  <c r="G190" i="9"/>
  <c r="E190" i="9"/>
  <c r="CE189" i="9"/>
  <c r="CC189" i="9"/>
  <c r="CA189" i="9"/>
  <c r="BY189" i="9"/>
  <c r="BW189" i="9"/>
  <c r="BU189" i="9"/>
  <c r="BS189" i="9"/>
  <c r="BQ189" i="9"/>
  <c r="BO189" i="9"/>
  <c r="BM189" i="9"/>
  <c r="BK189" i="9"/>
  <c r="BI189" i="9"/>
  <c r="BG189" i="9"/>
  <c r="BE189" i="9"/>
  <c r="BC189" i="9"/>
  <c r="BA189" i="9"/>
  <c r="AY189" i="9"/>
  <c r="AW189" i="9"/>
  <c r="AU189" i="9"/>
  <c r="AS189" i="9"/>
  <c r="AQ189" i="9"/>
  <c r="AO189" i="9"/>
  <c r="AM189" i="9"/>
  <c r="AK189" i="9"/>
  <c r="AI189" i="9"/>
  <c r="AG189" i="9"/>
  <c r="AE189" i="9"/>
  <c r="AC189" i="9"/>
  <c r="AA189" i="9"/>
  <c r="Y189" i="9"/>
  <c r="W189" i="9"/>
  <c r="U189" i="9"/>
  <c r="S189" i="9"/>
  <c r="Q189" i="9"/>
  <c r="O189" i="9"/>
  <c r="M189" i="9"/>
  <c r="K189" i="9"/>
  <c r="I189" i="9"/>
  <c r="G189" i="9"/>
  <c r="E189" i="9"/>
  <c r="CE188" i="9"/>
  <c r="CC188" i="9"/>
  <c r="CA188" i="9"/>
  <c r="BY188" i="9"/>
  <c r="BW188" i="9"/>
  <c r="BU188" i="9"/>
  <c r="BS188" i="9"/>
  <c r="BQ188" i="9"/>
  <c r="BO188" i="9"/>
  <c r="BM188" i="9"/>
  <c r="BK188" i="9"/>
  <c r="BI188" i="9"/>
  <c r="BG188" i="9"/>
  <c r="BE188" i="9"/>
  <c r="BC188" i="9"/>
  <c r="BA188" i="9"/>
  <c r="AY188" i="9"/>
  <c r="AW188" i="9"/>
  <c r="AU188" i="9"/>
  <c r="AS188" i="9"/>
  <c r="AQ188" i="9"/>
  <c r="AO188" i="9"/>
  <c r="AM188" i="9"/>
  <c r="AK188" i="9"/>
  <c r="AI188" i="9"/>
  <c r="AG188" i="9"/>
  <c r="AE188" i="9"/>
  <c r="AC188" i="9"/>
  <c r="AA188" i="9"/>
  <c r="Y188" i="9"/>
  <c r="W188" i="9"/>
  <c r="U188" i="9"/>
  <c r="S188" i="9"/>
  <c r="Q188" i="9"/>
  <c r="O188" i="9"/>
  <c r="M188" i="9"/>
  <c r="K188" i="9"/>
  <c r="I188" i="9"/>
  <c r="G188" i="9"/>
  <c r="E188" i="9"/>
  <c r="CE187" i="9"/>
  <c r="CC187" i="9"/>
  <c r="CA187" i="9"/>
  <c r="BY187" i="9"/>
  <c r="BW187" i="9"/>
  <c r="BU187" i="9"/>
  <c r="BS187" i="9"/>
  <c r="BQ187" i="9"/>
  <c r="BO187" i="9"/>
  <c r="BM187" i="9"/>
  <c r="BK187" i="9"/>
  <c r="BI187" i="9"/>
  <c r="BG187" i="9"/>
  <c r="BE187" i="9"/>
  <c r="BC187" i="9"/>
  <c r="BA187" i="9"/>
  <c r="AY187" i="9"/>
  <c r="AW187" i="9"/>
  <c r="AU187" i="9"/>
  <c r="AS187" i="9"/>
  <c r="AQ187" i="9"/>
  <c r="AO187" i="9"/>
  <c r="AM187" i="9"/>
  <c r="AK187" i="9"/>
  <c r="AI187" i="9"/>
  <c r="AG187" i="9"/>
  <c r="AE187" i="9"/>
  <c r="AC187" i="9"/>
  <c r="AA187" i="9"/>
  <c r="Y187" i="9"/>
  <c r="W187" i="9"/>
  <c r="U187" i="9"/>
  <c r="S187" i="9"/>
  <c r="Q187" i="9"/>
  <c r="O187" i="9"/>
  <c r="M187" i="9"/>
  <c r="K187" i="9"/>
  <c r="I187" i="9"/>
  <c r="G187" i="9"/>
  <c r="E187" i="9"/>
  <c r="CE186" i="9"/>
  <c r="CC186" i="9"/>
  <c r="CA186" i="9"/>
  <c r="BY186" i="9"/>
  <c r="BW186" i="9"/>
  <c r="BU186" i="9"/>
  <c r="BS186" i="9"/>
  <c r="BQ186" i="9"/>
  <c r="BO186" i="9"/>
  <c r="BM186" i="9"/>
  <c r="BK186" i="9"/>
  <c r="BI186" i="9"/>
  <c r="BG186" i="9"/>
  <c r="BE186" i="9"/>
  <c r="BC186" i="9"/>
  <c r="BA186" i="9"/>
  <c r="AY186" i="9"/>
  <c r="AW186" i="9"/>
  <c r="AU186" i="9"/>
  <c r="AS186" i="9"/>
  <c r="AQ186" i="9"/>
  <c r="AO186" i="9"/>
  <c r="AM186" i="9"/>
  <c r="AK186" i="9"/>
  <c r="AI186" i="9"/>
  <c r="AG186" i="9"/>
  <c r="AE186" i="9"/>
  <c r="AC186" i="9"/>
  <c r="AA186" i="9"/>
  <c r="Y186" i="9"/>
  <c r="W186" i="9"/>
  <c r="U186" i="9"/>
  <c r="S186" i="9"/>
  <c r="Q186" i="9"/>
  <c r="O186" i="9"/>
  <c r="M186" i="9"/>
  <c r="K186" i="9"/>
  <c r="I186" i="9"/>
  <c r="G186" i="9"/>
  <c r="E186" i="9"/>
  <c r="CE185" i="9"/>
  <c r="CC185" i="9"/>
  <c r="CA185" i="9"/>
  <c r="BY185" i="9"/>
  <c r="BW185" i="9"/>
  <c r="BU185" i="9"/>
  <c r="BS185" i="9"/>
  <c r="BQ185" i="9"/>
  <c r="BO185" i="9"/>
  <c r="BM185" i="9"/>
  <c r="BK185" i="9"/>
  <c r="BI185" i="9"/>
  <c r="BG185" i="9"/>
  <c r="BE185" i="9"/>
  <c r="BC185" i="9"/>
  <c r="BA185" i="9"/>
  <c r="AY185" i="9"/>
  <c r="AW185" i="9"/>
  <c r="AU185" i="9"/>
  <c r="AS185" i="9"/>
  <c r="AQ185" i="9"/>
  <c r="AO185" i="9"/>
  <c r="AM185" i="9"/>
  <c r="AK185" i="9"/>
  <c r="AI185" i="9"/>
  <c r="AG185" i="9"/>
  <c r="AE185" i="9"/>
  <c r="AC185" i="9"/>
  <c r="AA185" i="9"/>
  <c r="Y185" i="9"/>
  <c r="W185" i="9"/>
  <c r="U185" i="9"/>
  <c r="S185" i="9"/>
  <c r="Q185" i="9"/>
  <c r="O185" i="9"/>
  <c r="M185" i="9"/>
  <c r="K185" i="9"/>
  <c r="I185" i="9"/>
  <c r="G185" i="9"/>
  <c r="E185" i="9"/>
  <c r="CE184" i="9"/>
  <c r="CC184" i="9"/>
  <c r="CA184" i="9"/>
  <c r="BY184" i="9"/>
  <c r="BW184" i="9"/>
  <c r="BU184" i="9"/>
  <c r="BS184" i="9"/>
  <c r="BQ184" i="9"/>
  <c r="BO184" i="9"/>
  <c r="BM184" i="9"/>
  <c r="BK184" i="9"/>
  <c r="BI184" i="9"/>
  <c r="BG184" i="9"/>
  <c r="BE184" i="9"/>
  <c r="BC184" i="9"/>
  <c r="BA184" i="9"/>
  <c r="AY184" i="9"/>
  <c r="AW184" i="9"/>
  <c r="AU184" i="9"/>
  <c r="AS184" i="9"/>
  <c r="AQ184" i="9"/>
  <c r="AO184" i="9"/>
  <c r="AM184" i="9"/>
  <c r="AK184" i="9"/>
  <c r="AI184" i="9"/>
  <c r="AG184" i="9"/>
  <c r="AE184" i="9"/>
  <c r="AC184" i="9"/>
  <c r="AA184" i="9"/>
  <c r="Y184" i="9"/>
  <c r="W184" i="9"/>
  <c r="U184" i="9"/>
  <c r="S184" i="9"/>
  <c r="Q184" i="9"/>
  <c r="O184" i="9"/>
  <c r="M184" i="9"/>
  <c r="K184" i="9"/>
  <c r="I184" i="9"/>
  <c r="G184" i="9"/>
  <c r="E184" i="9"/>
  <c r="CE183" i="9"/>
  <c r="CC183" i="9"/>
  <c r="CA183" i="9"/>
  <c r="BY183" i="9"/>
  <c r="BW183" i="9"/>
  <c r="BU183" i="9"/>
  <c r="BS183" i="9"/>
  <c r="BQ183" i="9"/>
  <c r="BO183" i="9"/>
  <c r="BM183" i="9"/>
  <c r="BK183" i="9"/>
  <c r="BI183" i="9"/>
  <c r="BG183" i="9"/>
  <c r="BE183" i="9"/>
  <c r="BC183" i="9"/>
  <c r="BA183" i="9"/>
  <c r="AY183" i="9"/>
  <c r="AW183" i="9"/>
  <c r="AU183" i="9"/>
  <c r="AS183" i="9"/>
  <c r="AQ183" i="9"/>
  <c r="AO183" i="9"/>
  <c r="AM183" i="9"/>
  <c r="AK183" i="9"/>
  <c r="AI183" i="9"/>
  <c r="AG183" i="9"/>
  <c r="AE183" i="9"/>
  <c r="AC183" i="9"/>
  <c r="AA183" i="9"/>
  <c r="Y183" i="9"/>
  <c r="W183" i="9"/>
  <c r="U183" i="9"/>
  <c r="S183" i="9"/>
  <c r="Q183" i="9"/>
  <c r="O183" i="9"/>
  <c r="M183" i="9"/>
  <c r="K183" i="9"/>
  <c r="I183" i="9"/>
  <c r="G183" i="9"/>
  <c r="E183" i="9"/>
  <c r="CE182" i="9"/>
  <c r="CC182" i="9"/>
  <c r="CA182" i="9"/>
  <c r="BY182" i="9"/>
  <c r="BW182" i="9"/>
  <c r="BU182" i="9"/>
  <c r="BS182" i="9"/>
  <c r="BQ182" i="9"/>
  <c r="BO182" i="9"/>
  <c r="BM182" i="9"/>
  <c r="BK182" i="9"/>
  <c r="BI182" i="9"/>
  <c r="BG182" i="9"/>
  <c r="BE182" i="9"/>
  <c r="BC182" i="9"/>
  <c r="BA182" i="9"/>
  <c r="AY182" i="9"/>
  <c r="AW182" i="9"/>
  <c r="AU182" i="9"/>
  <c r="AS182" i="9"/>
  <c r="AQ182" i="9"/>
  <c r="AO182" i="9"/>
  <c r="AM182" i="9"/>
  <c r="AK182" i="9"/>
  <c r="AI182" i="9"/>
  <c r="AG182" i="9"/>
  <c r="AE182" i="9"/>
  <c r="AC182" i="9"/>
  <c r="AA182" i="9"/>
  <c r="Y182" i="9"/>
  <c r="W182" i="9"/>
  <c r="U182" i="9"/>
  <c r="S182" i="9"/>
  <c r="Q182" i="9"/>
  <c r="O182" i="9"/>
  <c r="M182" i="9"/>
  <c r="K182" i="9"/>
  <c r="I182" i="9"/>
  <c r="G182" i="9"/>
  <c r="E182" i="9"/>
  <c r="CE181" i="9"/>
  <c r="CC181" i="9"/>
  <c r="CA181" i="9"/>
  <c r="BY181" i="9"/>
  <c r="BW181" i="9"/>
  <c r="BU181" i="9"/>
  <c r="BS181" i="9"/>
  <c r="BQ181" i="9"/>
  <c r="BO181" i="9"/>
  <c r="BM181" i="9"/>
  <c r="BK181" i="9"/>
  <c r="BI181" i="9"/>
  <c r="BG181" i="9"/>
  <c r="BE181" i="9"/>
  <c r="BC181" i="9"/>
  <c r="BA181" i="9"/>
  <c r="AY181" i="9"/>
  <c r="AW181" i="9"/>
  <c r="AU181" i="9"/>
  <c r="AS181" i="9"/>
  <c r="AQ181" i="9"/>
  <c r="AO181" i="9"/>
  <c r="AM181" i="9"/>
  <c r="AK181" i="9"/>
  <c r="AI181" i="9"/>
  <c r="AG181" i="9"/>
  <c r="AE181" i="9"/>
  <c r="AC181" i="9"/>
  <c r="AA181" i="9"/>
  <c r="Y181" i="9"/>
  <c r="W181" i="9"/>
  <c r="U181" i="9"/>
  <c r="S181" i="9"/>
  <c r="Q181" i="9"/>
  <c r="O181" i="9"/>
  <c r="M181" i="9"/>
  <c r="K181" i="9"/>
  <c r="I181" i="9"/>
  <c r="G181" i="9"/>
  <c r="E181" i="9"/>
  <c r="CE180" i="9"/>
  <c r="CC180" i="9"/>
  <c r="CA180" i="9"/>
  <c r="BY180" i="9"/>
  <c r="BW180" i="9"/>
  <c r="BU180" i="9"/>
  <c r="BS180" i="9"/>
  <c r="BQ180" i="9"/>
  <c r="BO180" i="9"/>
  <c r="BM180" i="9"/>
  <c r="BK180" i="9"/>
  <c r="BI180" i="9"/>
  <c r="BG180" i="9"/>
  <c r="BE180" i="9"/>
  <c r="BC180" i="9"/>
  <c r="BA180" i="9"/>
  <c r="AY180" i="9"/>
  <c r="AW180" i="9"/>
  <c r="AU180" i="9"/>
  <c r="AS180" i="9"/>
  <c r="AQ180" i="9"/>
  <c r="AO180" i="9"/>
  <c r="AM180" i="9"/>
  <c r="AK180" i="9"/>
  <c r="AI180" i="9"/>
  <c r="AG180" i="9"/>
  <c r="AE180" i="9"/>
  <c r="AC180" i="9"/>
  <c r="AA180" i="9"/>
  <c r="Y180" i="9"/>
  <c r="W180" i="9"/>
  <c r="U180" i="9"/>
  <c r="S180" i="9"/>
  <c r="Q180" i="9"/>
  <c r="O180" i="9"/>
  <c r="M180" i="9"/>
  <c r="K180" i="9"/>
  <c r="I180" i="9"/>
  <c r="G180" i="9"/>
  <c r="E180" i="9"/>
  <c r="CE179" i="9"/>
  <c r="CC179" i="9"/>
  <c r="CA179" i="9"/>
  <c r="BY179" i="9"/>
  <c r="BW179" i="9"/>
  <c r="BU179" i="9"/>
  <c r="BS179" i="9"/>
  <c r="BQ179" i="9"/>
  <c r="BO179" i="9"/>
  <c r="BM179" i="9"/>
  <c r="BK179" i="9"/>
  <c r="BI179" i="9"/>
  <c r="BG179" i="9"/>
  <c r="BE179" i="9"/>
  <c r="BC179" i="9"/>
  <c r="BA179" i="9"/>
  <c r="AY179" i="9"/>
  <c r="AW179" i="9"/>
  <c r="AU179" i="9"/>
  <c r="AS179" i="9"/>
  <c r="AQ179" i="9"/>
  <c r="AO179" i="9"/>
  <c r="AM179" i="9"/>
  <c r="AK179" i="9"/>
  <c r="AI179" i="9"/>
  <c r="AG179" i="9"/>
  <c r="AE179" i="9"/>
  <c r="AC179" i="9"/>
  <c r="AA179" i="9"/>
  <c r="Y179" i="9"/>
  <c r="W179" i="9"/>
  <c r="U179" i="9"/>
  <c r="S179" i="9"/>
  <c r="Q179" i="9"/>
  <c r="O179" i="9"/>
  <c r="M179" i="9"/>
  <c r="K179" i="9"/>
  <c r="I179" i="9"/>
  <c r="G179" i="9"/>
  <c r="E179" i="9"/>
  <c r="CE178" i="9"/>
  <c r="CC178" i="9"/>
  <c r="CA178" i="9"/>
  <c r="BY178" i="9"/>
  <c r="BW178" i="9"/>
  <c r="BU178" i="9"/>
  <c r="BS178" i="9"/>
  <c r="BQ178" i="9"/>
  <c r="BO178" i="9"/>
  <c r="BM178" i="9"/>
  <c r="BK178" i="9"/>
  <c r="BI178" i="9"/>
  <c r="BG178" i="9"/>
  <c r="BE178" i="9"/>
  <c r="BC178" i="9"/>
  <c r="BA178" i="9"/>
  <c r="AY178" i="9"/>
  <c r="AW178" i="9"/>
  <c r="AU178" i="9"/>
  <c r="AS178" i="9"/>
  <c r="AQ178" i="9"/>
  <c r="AO178" i="9"/>
  <c r="AM178" i="9"/>
  <c r="AK178" i="9"/>
  <c r="AI178" i="9"/>
  <c r="AG178" i="9"/>
  <c r="AE178" i="9"/>
  <c r="AC178" i="9"/>
  <c r="AA178" i="9"/>
  <c r="Y178" i="9"/>
  <c r="W178" i="9"/>
  <c r="U178" i="9"/>
  <c r="S178" i="9"/>
  <c r="Q178" i="9"/>
  <c r="O178" i="9"/>
  <c r="M178" i="9"/>
  <c r="K178" i="9"/>
  <c r="I178" i="9"/>
  <c r="G178" i="9"/>
  <c r="E178" i="9"/>
  <c r="CE177" i="9"/>
  <c r="CC177" i="9"/>
  <c r="CA177" i="9"/>
  <c r="BY177" i="9"/>
  <c r="BW177" i="9"/>
  <c r="BU177" i="9"/>
  <c r="BS177" i="9"/>
  <c r="BQ177" i="9"/>
  <c r="BO177" i="9"/>
  <c r="BM177" i="9"/>
  <c r="BK177" i="9"/>
  <c r="BI177" i="9"/>
  <c r="BG177" i="9"/>
  <c r="BE177" i="9"/>
  <c r="BC177" i="9"/>
  <c r="BA177" i="9"/>
  <c r="AY177" i="9"/>
  <c r="AW177" i="9"/>
  <c r="AU177" i="9"/>
  <c r="AS177" i="9"/>
  <c r="AQ177" i="9"/>
  <c r="AO177" i="9"/>
  <c r="AM177" i="9"/>
  <c r="AK177" i="9"/>
  <c r="AI177" i="9"/>
  <c r="AG177" i="9"/>
  <c r="AE177" i="9"/>
  <c r="AC177" i="9"/>
  <c r="AA177" i="9"/>
  <c r="Y177" i="9"/>
  <c r="W177" i="9"/>
  <c r="U177" i="9"/>
  <c r="S177" i="9"/>
  <c r="Q177" i="9"/>
  <c r="O177" i="9"/>
  <c r="M177" i="9"/>
  <c r="K177" i="9"/>
  <c r="I177" i="9"/>
  <c r="G177" i="9"/>
  <c r="E177" i="9"/>
  <c r="CE176" i="9"/>
  <c r="CC176" i="9"/>
  <c r="CA176" i="9"/>
  <c r="BY176" i="9"/>
  <c r="BW176" i="9"/>
  <c r="BU176" i="9"/>
  <c r="BS176" i="9"/>
  <c r="BQ176" i="9"/>
  <c r="BO176" i="9"/>
  <c r="BM176" i="9"/>
  <c r="BK176" i="9"/>
  <c r="BI176" i="9"/>
  <c r="BG176" i="9"/>
  <c r="BE176" i="9"/>
  <c r="BC176" i="9"/>
  <c r="BA176" i="9"/>
  <c r="AY176" i="9"/>
  <c r="AW176" i="9"/>
  <c r="AU176" i="9"/>
  <c r="AS176" i="9"/>
  <c r="AQ176" i="9"/>
  <c r="AO176" i="9"/>
  <c r="AM176" i="9"/>
  <c r="AK176" i="9"/>
  <c r="AI176" i="9"/>
  <c r="AG176" i="9"/>
  <c r="AE176" i="9"/>
  <c r="AC176" i="9"/>
  <c r="AA176" i="9"/>
  <c r="Y176" i="9"/>
  <c r="W176" i="9"/>
  <c r="U176" i="9"/>
  <c r="S176" i="9"/>
  <c r="Q176" i="9"/>
  <c r="O176" i="9"/>
  <c r="M176" i="9"/>
  <c r="K176" i="9"/>
  <c r="I176" i="9"/>
  <c r="G176" i="9"/>
  <c r="E176" i="9"/>
  <c r="CE175" i="9"/>
  <c r="CC175" i="9"/>
  <c r="CA175" i="9"/>
  <c r="BY175" i="9"/>
  <c r="BW175" i="9"/>
  <c r="BU175" i="9"/>
  <c r="BS175" i="9"/>
  <c r="BQ175" i="9"/>
  <c r="BO175" i="9"/>
  <c r="BM175" i="9"/>
  <c r="BK175" i="9"/>
  <c r="BI175" i="9"/>
  <c r="BG175" i="9"/>
  <c r="BE175" i="9"/>
  <c r="BC175" i="9"/>
  <c r="BA175" i="9"/>
  <c r="AY175" i="9"/>
  <c r="AW175" i="9"/>
  <c r="AU175" i="9"/>
  <c r="AS175" i="9"/>
  <c r="AQ175" i="9"/>
  <c r="AO175" i="9"/>
  <c r="AM175" i="9"/>
  <c r="AK175" i="9"/>
  <c r="AI175" i="9"/>
  <c r="AG175" i="9"/>
  <c r="AE175" i="9"/>
  <c r="AC175" i="9"/>
  <c r="AA175" i="9"/>
  <c r="Y175" i="9"/>
  <c r="W175" i="9"/>
  <c r="U175" i="9"/>
  <c r="S175" i="9"/>
  <c r="Q175" i="9"/>
  <c r="O175" i="9"/>
  <c r="M175" i="9"/>
  <c r="K175" i="9"/>
  <c r="I175" i="9"/>
  <c r="G175" i="9"/>
  <c r="E175" i="9"/>
  <c r="CE174" i="9"/>
  <c r="CC174" i="9"/>
  <c r="CA174" i="9"/>
  <c r="BY174" i="9"/>
  <c r="BW174" i="9"/>
  <c r="BU174" i="9"/>
  <c r="BS174" i="9"/>
  <c r="BQ174" i="9"/>
  <c r="BO174" i="9"/>
  <c r="BM174" i="9"/>
  <c r="BK174" i="9"/>
  <c r="BI174" i="9"/>
  <c r="BG174" i="9"/>
  <c r="BE174" i="9"/>
  <c r="BC174" i="9"/>
  <c r="BA174" i="9"/>
  <c r="AY174" i="9"/>
  <c r="AW174" i="9"/>
  <c r="AU174" i="9"/>
  <c r="AS174" i="9"/>
  <c r="AQ174" i="9"/>
  <c r="AO174" i="9"/>
  <c r="AM174" i="9"/>
  <c r="AK174" i="9"/>
  <c r="AI174" i="9"/>
  <c r="AG174" i="9"/>
  <c r="AE174" i="9"/>
  <c r="AC174" i="9"/>
  <c r="AA174" i="9"/>
  <c r="Y174" i="9"/>
  <c r="W174" i="9"/>
  <c r="U174" i="9"/>
  <c r="S174" i="9"/>
  <c r="Q174" i="9"/>
  <c r="O174" i="9"/>
  <c r="M174" i="9"/>
  <c r="K174" i="9"/>
  <c r="I174" i="9"/>
  <c r="G174" i="9"/>
  <c r="E174" i="9"/>
  <c r="CE173" i="9"/>
  <c r="CC173" i="9"/>
  <c r="CA173" i="9"/>
  <c r="BY173" i="9"/>
  <c r="BW173" i="9"/>
  <c r="BU173" i="9"/>
  <c r="BS173" i="9"/>
  <c r="BQ173" i="9"/>
  <c r="BO173" i="9"/>
  <c r="BM173" i="9"/>
  <c r="BK173" i="9"/>
  <c r="BI173" i="9"/>
  <c r="BG173" i="9"/>
  <c r="BE173" i="9"/>
  <c r="BC173" i="9"/>
  <c r="BA173" i="9"/>
  <c r="AY173" i="9"/>
  <c r="AW173" i="9"/>
  <c r="AU173" i="9"/>
  <c r="AS173" i="9"/>
  <c r="AQ173" i="9"/>
  <c r="AO173" i="9"/>
  <c r="AM173" i="9"/>
  <c r="AK173" i="9"/>
  <c r="AI173" i="9"/>
  <c r="AG173" i="9"/>
  <c r="AE173" i="9"/>
  <c r="AC173" i="9"/>
  <c r="AA173" i="9"/>
  <c r="Y173" i="9"/>
  <c r="W173" i="9"/>
  <c r="U173" i="9"/>
  <c r="S173" i="9"/>
  <c r="Q173" i="9"/>
  <c r="O173" i="9"/>
  <c r="M173" i="9"/>
  <c r="K173" i="9"/>
  <c r="I173" i="9"/>
  <c r="G173" i="9"/>
  <c r="E173" i="9"/>
  <c r="CE172" i="9"/>
  <c r="CC172" i="9"/>
  <c r="CA172" i="9"/>
  <c r="BY172" i="9"/>
  <c r="BW172" i="9"/>
  <c r="BU172" i="9"/>
  <c r="BS172" i="9"/>
  <c r="BQ172" i="9"/>
  <c r="BO172" i="9"/>
  <c r="BM172" i="9"/>
  <c r="BK172" i="9"/>
  <c r="BI172" i="9"/>
  <c r="BG172" i="9"/>
  <c r="BE172" i="9"/>
  <c r="BC172" i="9"/>
  <c r="BA172" i="9"/>
  <c r="AY172" i="9"/>
  <c r="AW172" i="9"/>
  <c r="AU172" i="9"/>
  <c r="AS172" i="9"/>
  <c r="AQ172" i="9"/>
  <c r="AO172" i="9"/>
  <c r="AM172" i="9"/>
  <c r="AK172" i="9"/>
  <c r="AI172" i="9"/>
  <c r="AG172" i="9"/>
  <c r="AE172" i="9"/>
  <c r="AC172" i="9"/>
  <c r="AA172" i="9"/>
  <c r="Y172" i="9"/>
  <c r="W172" i="9"/>
  <c r="U172" i="9"/>
  <c r="S172" i="9"/>
  <c r="Q172" i="9"/>
  <c r="O172" i="9"/>
  <c r="M172" i="9"/>
  <c r="K172" i="9"/>
  <c r="I172" i="9"/>
  <c r="G172" i="9"/>
  <c r="E172" i="9"/>
  <c r="CE171" i="9"/>
  <c r="CC171" i="9"/>
  <c r="CA171" i="9"/>
  <c r="BY171" i="9"/>
  <c r="BW171" i="9"/>
  <c r="BU171" i="9"/>
  <c r="BS171" i="9"/>
  <c r="BQ171" i="9"/>
  <c r="BO171" i="9"/>
  <c r="BM171" i="9"/>
  <c r="BK171" i="9"/>
  <c r="BI171" i="9"/>
  <c r="BG171" i="9"/>
  <c r="BE171" i="9"/>
  <c r="BC171" i="9"/>
  <c r="BA171" i="9"/>
  <c r="AY171" i="9"/>
  <c r="AW171" i="9"/>
  <c r="AU171" i="9"/>
  <c r="AS171" i="9"/>
  <c r="AQ171" i="9"/>
  <c r="AO171" i="9"/>
  <c r="AM171" i="9"/>
  <c r="AK171" i="9"/>
  <c r="AI171" i="9"/>
  <c r="AG171" i="9"/>
  <c r="AE171" i="9"/>
  <c r="AC171" i="9"/>
  <c r="AA171" i="9"/>
  <c r="Y171" i="9"/>
  <c r="W171" i="9"/>
  <c r="U171" i="9"/>
  <c r="S171" i="9"/>
  <c r="Q171" i="9"/>
  <c r="O171" i="9"/>
  <c r="M171" i="9"/>
  <c r="K171" i="9"/>
  <c r="I171" i="9"/>
  <c r="G171" i="9"/>
  <c r="E171" i="9"/>
  <c r="CE170" i="9"/>
  <c r="CC170" i="9"/>
  <c r="CA170" i="9"/>
  <c r="BY170" i="9"/>
  <c r="BW170" i="9"/>
  <c r="BU170" i="9"/>
  <c r="BS170" i="9"/>
  <c r="BQ170" i="9"/>
  <c r="BO170" i="9"/>
  <c r="BM170" i="9"/>
  <c r="BK170" i="9"/>
  <c r="BI170" i="9"/>
  <c r="BG170" i="9"/>
  <c r="BE170" i="9"/>
  <c r="BC170" i="9"/>
  <c r="BA170" i="9"/>
  <c r="AY170" i="9"/>
  <c r="AW170" i="9"/>
  <c r="AU170" i="9"/>
  <c r="AS170" i="9"/>
  <c r="AQ170" i="9"/>
  <c r="AO170" i="9"/>
  <c r="AM170" i="9"/>
  <c r="AK170" i="9"/>
  <c r="AI170" i="9"/>
  <c r="AG170" i="9"/>
  <c r="AE170" i="9"/>
  <c r="AC170" i="9"/>
  <c r="AA170" i="9"/>
  <c r="Y170" i="9"/>
  <c r="W170" i="9"/>
  <c r="U170" i="9"/>
  <c r="S170" i="9"/>
  <c r="Q170" i="9"/>
  <c r="O170" i="9"/>
  <c r="M170" i="9"/>
  <c r="K170" i="9"/>
  <c r="I170" i="9"/>
  <c r="G170" i="9"/>
  <c r="E170" i="9"/>
  <c r="CE169" i="9"/>
  <c r="CC169" i="9"/>
  <c r="CA169" i="9"/>
  <c r="BY169" i="9"/>
  <c r="BW169" i="9"/>
  <c r="BU169" i="9"/>
  <c r="BS169" i="9"/>
  <c r="BQ169" i="9"/>
  <c r="BO169" i="9"/>
  <c r="BM169" i="9"/>
  <c r="BK169" i="9"/>
  <c r="BI169" i="9"/>
  <c r="BG169" i="9"/>
  <c r="BE169" i="9"/>
  <c r="BC169" i="9"/>
  <c r="BA169" i="9"/>
  <c r="AY169" i="9"/>
  <c r="AW169" i="9"/>
  <c r="AU169" i="9"/>
  <c r="AS169" i="9"/>
  <c r="AQ169" i="9"/>
  <c r="AO169" i="9"/>
  <c r="AM169" i="9"/>
  <c r="AK169" i="9"/>
  <c r="AI169" i="9"/>
  <c r="AG169" i="9"/>
  <c r="AE169" i="9"/>
  <c r="AC169" i="9"/>
  <c r="AA169" i="9"/>
  <c r="Y169" i="9"/>
  <c r="W169" i="9"/>
  <c r="U169" i="9"/>
  <c r="S169" i="9"/>
  <c r="Q169" i="9"/>
  <c r="O169" i="9"/>
  <c r="M169" i="9"/>
  <c r="K169" i="9"/>
  <c r="I169" i="9"/>
  <c r="G169" i="9"/>
  <c r="E169" i="9"/>
  <c r="CE168" i="9"/>
  <c r="CC168" i="9"/>
  <c r="CA168" i="9"/>
  <c r="BY168" i="9"/>
  <c r="BW168" i="9"/>
  <c r="BU168" i="9"/>
  <c r="BS168" i="9"/>
  <c r="BQ168" i="9"/>
  <c r="BO168" i="9"/>
  <c r="BM168" i="9"/>
  <c r="BK168" i="9"/>
  <c r="BI168" i="9"/>
  <c r="BG168" i="9"/>
  <c r="BE168" i="9"/>
  <c r="BC168" i="9"/>
  <c r="BA168" i="9"/>
  <c r="AY168" i="9"/>
  <c r="AW168" i="9"/>
  <c r="AU168" i="9"/>
  <c r="AS168" i="9"/>
  <c r="AQ168" i="9"/>
  <c r="AO168" i="9"/>
  <c r="AM168" i="9"/>
  <c r="AK168" i="9"/>
  <c r="AI168" i="9"/>
  <c r="AG168" i="9"/>
  <c r="AE168" i="9"/>
  <c r="AC168" i="9"/>
  <c r="AA168" i="9"/>
  <c r="Y168" i="9"/>
  <c r="W168" i="9"/>
  <c r="U168" i="9"/>
  <c r="S168" i="9"/>
  <c r="Q168" i="9"/>
  <c r="O168" i="9"/>
  <c r="M168" i="9"/>
  <c r="K168" i="9"/>
  <c r="I168" i="9"/>
  <c r="G168" i="9"/>
  <c r="E168" i="9"/>
  <c r="CE167" i="9"/>
  <c r="CC167" i="9"/>
  <c r="CA167" i="9"/>
  <c r="BY167" i="9"/>
  <c r="BW167" i="9"/>
  <c r="BU167" i="9"/>
  <c r="BS167" i="9"/>
  <c r="BQ167" i="9"/>
  <c r="BO167" i="9"/>
  <c r="BM167" i="9"/>
  <c r="BK167" i="9"/>
  <c r="BI167" i="9"/>
  <c r="BG167" i="9"/>
  <c r="BE167" i="9"/>
  <c r="BC167" i="9"/>
  <c r="BA167" i="9"/>
  <c r="AY167" i="9"/>
  <c r="AW167" i="9"/>
  <c r="AU167" i="9"/>
  <c r="AS167" i="9"/>
  <c r="AQ167" i="9"/>
  <c r="AO167" i="9"/>
  <c r="AM167" i="9"/>
  <c r="AK167" i="9"/>
  <c r="AI167" i="9"/>
  <c r="AG167" i="9"/>
  <c r="AE167" i="9"/>
  <c r="AC167" i="9"/>
  <c r="AA167" i="9"/>
  <c r="Y167" i="9"/>
  <c r="W167" i="9"/>
  <c r="U167" i="9"/>
  <c r="S167" i="9"/>
  <c r="Q167" i="9"/>
  <c r="O167" i="9"/>
  <c r="M167" i="9"/>
  <c r="K167" i="9"/>
  <c r="I167" i="9"/>
  <c r="G167" i="9"/>
  <c r="E167" i="9"/>
  <c r="CE166" i="9"/>
  <c r="CC166" i="9"/>
  <c r="CA166" i="9"/>
  <c r="BY166" i="9"/>
  <c r="BW166" i="9"/>
  <c r="BU166" i="9"/>
  <c r="BS166" i="9"/>
  <c r="BQ166" i="9"/>
  <c r="BO166" i="9"/>
  <c r="BM166" i="9"/>
  <c r="BK166" i="9"/>
  <c r="BI166" i="9"/>
  <c r="BG166" i="9"/>
  <c r="BE166" i="9"/>
  <c r="BC166" i="9"/>
  <c r="BA166" i="9"/>
  <c r="AY166" i="9"/>
  <c r="AW166" i="9"/>
  <c r="AU166" i="9"/>
  <c r="AS166" i="9"/>
  <c r="AQ166" i="9"/>
  <c r="AO166" i="9"/>
  <c r="AM166" i="9"/>
  <c r="AK166" i="9"/>
  <c r="AI166" i="9"/>
  <c r="AG166" i="9"/>
  <c r="AE166" i="9"/>
  <c r="AC166" i="9"/>
  <c r="AA166" i="9"/>
  <c r="Y166" i="9"/>
  <c r="W166" i="9"/>
  <c r="U166" i="9"/>
  <c r="S166" i="9"/>
  <c r="Q166" i="9"/>
  <c r="O166" i="9"/>
  <c r="M166" i="9"/>
  <c r="K166" i="9"/>
  <c r="I166" i="9"/>
  <c r="G166" i="9"/>
  <c r="E166" i="9"/>
  <c r="CE165" i="9"/>
  <c r="CC165" i="9"/>
  <c r="CA165" i="9"/>
  <c r="BY165" i="9"/>
  <c r="BW165" i="9"/>
  <c r="BU165" i="9"/>
  <c r="BS165" i="9"/>
  <c r="BQ165" i="9"/>
  <c r="BO165" i="9"/>
  <c r="BM165" i="9"/>
  <c r="BK165" i="9"/>
  <c r="BI165" i="9"/>
  <c r="BG165" i="9"/>
  <c r="BE165" i="9"/>
  <c r="BC165" i="9"/>
  <c r="BA165" i="9"/>
  <c r="AY165" i="9"/>
  <c r="AW165" i="9"/>
  <c r="AU165" i="9"/>
  <c r="AS165" i="9"/>
  <c r="AQ165" i="9"/>
  <c r="AO165" i="9"/>
  <c r="AM165" i="9"/>
  <c r="AK165" i="9"/>
  <c r="AI165" i="9"/>
  <c r="AG165" i="9"/>
  <c r="AE165" i="9"/>
  <c r="AC165" i="9"/>
  <c r="AA165" i="9"/>
  <c r="Y165" i="9"/>
  <c r="W165" i="9"/>
  <c r="U165" i="9"/>
  <c r="S165" i="9"/>
  <c r="Q165" i="9"/>
  <c r="O165" i="9"/>
  <c r="M165" i="9"/>
  <c r="K165" i="9"/>
  <c r="I165" i="9"/>
  <c r="G165" i="9"/>
  <c r="E165" i="9"/>
  <c r="CE164" i="9"/>
  <c r="CC164" i="9"/>
  <c r="CA164" i="9"/>
  <c r="BY164" i="9"/>
  <c r="BW164" i="9"/>
  <c r="BU164" i="9"/>
  <c r="BS164" i="9"/>
  <c r="BQ164" i="9"/>
  <c r="BO164" i="9"/>
  <c r="BM164" i="9"/>
  <c r="BK164" i="9"/>
  <c r="BI164" i="9"/>
  <c r="BG164" i="9"/>
  <c r="BE164" i="9"/>
  <c r="BC164" i="9"/>
  <c r="BA164" i="9"/>
  <c r="AY164" i="9"/>
  <c r="AW164" i="9"/>
  <c r="AU164" i="9"/>
  <c r="AS164" i="9"/>
  <c r="AQ164" i="9"/>
  <c r="AO164" i="9"/>
  <c r="AM164" i="9"/>
  <c r="AK164" i="9"/>
  <c r="AI164" i="9"/>
  <c r="AG164" i="9"/>
  <c r="AE164" i="9"/>
  <c r="AC164" i="9"/>
  <c r="AA164" i="9"/>
  <c r="Y164" i="9"/>
  <c r="W164" i="9"/>
  <c r="U164" i="9"/>
  <c r="S164" i="9"/>
  <c r="Q164" i="9"/>
  <c r="O164" i="9"/>
  <c r="M164" i="9"/>
  <c r="K164" i="9"/>
  <c r="I164" i="9"/>
  <c r="G164" i="9"/>
  <c r="E164" i="9"/>
  <c r="CE163" i="9"/>
  <c r="CC163" i="9"/>
  <c r="CA163" i="9"/>
  <c r="BY163" i="9"/>
  <c r="BW163" i="9"/>
  <c r="BU163" i="9"/>
  <c r="BS163" i="9"/>
  <c r="BQ163" i="9"/>
  <c r="BO163" i="9"/>
  <c r="BM163" i="9"/>
  <c r="BK163" i="9"/>
  <c r="BI163" i="9"/>
  <c r="BG163" i="9"/>
  <c r="BE163" i="9"/>
  <c r="BC163" i="9"/>
  <c r="BA163" i="9"/>
  <c r="AY163" i="9"/>
  <c r="AW163" i="9"/>
  <c r="AU163" i="9"/>
  <c r="AS163" i="9"/>
  <c r="AQ163" i="9"/>
  <c r="AO163" i="9"/>
  <c r="AM163" i="9"/>
  <c r="AK163" i="9"/>
  <c r="AI163" i="9"/>
  <c r="AG163" i="9"/>
  <c r="AE163" i="9"/>
  <c r="AC163" i="9"/>
  <c r="AA163" i="9"/>
  <c r="Y163" i="9"/>
  <c r="W163" i="9"/>
  <c r="U163" i="9"/>
  <c r="S163" i="9"/>
  <c r="Q163" i="9"/>
  <c r="O163" i="9"/>
  <c r="M163" i="9"/>
  <c r="K163" i="9"/>
  <c r="I163" i="9"/>
  <c r="G163" i="9"/>
  <c r="E163" i="9"/>
  <c r="CE162" i="9"/>
  <c r="CC162" i="9"/>
  <c r="CA162" i="9"/>
  <c r="BY162" i="9"/>
  <c r="BW162" i="9"/>
  <c r="BU162" i="9"/>
  <c r="BS162" i="9"/>
  <c r="BQ162" i="9"/>
  <c r="BO162" i="9"/>
  <c r="BM162" i="9"/>
  <c r="BK162" i="9"/>
  <c r="BI162" i="9"/>
  <c r="BG162" i="9"/>
  <c r="BE162" i="9"/>
  <c r="BC162" i="9"/>
  <c r="BA162" i="9"/>
  <c r="AY162" i="9"/>
  <c r="AW162" i="9"/>
  <c r="AU162" i="9"/>
  <c r="AS162" i="9"/>
  <c r="AQ162" i="9"/>
  <c r="AO162" i="9"/>
  <c r="AM162" i="9"/>
  <c r="AK162" i="9"/>
  <c r="AI162" i="9"/>
  <c r="AG162" i="9"/>
  <c r="AE162" i="9"/>
  <c r="AC162" i="9"/>
  <c r="AA162" i="9"/>
  <c r="Y162" i="9"/>
  <c r="W162" i="9"/>
  <c r="U162" i="9"/>
  <c r="S162" i="9"/>
  <c r="Q162" i="9"/>
  <c r="O162" i="9"/>
  <c r="M162" i="9"/>
  <c r="K162" i="9"/>
  <c r="I162" i="9"/>
  <c r="G162" i="9"/>
  <c r="E162" i="9"/>
  <c r="CE161" i="9"/>
  <c r="CC161" i="9"/>
  <c r="CA161" i="9"/>
  <c r="BY161" i="9"/>
  <c r="BW161" i="9"/>
  <c r="BU161" i="9"/>
  <c r="BS161" i="9"/>
  <c r="BQ161" i="9"/>
  <c r="BO161" i="9"/>
  <c r="BM161" i="9"/>
  <c r="BK161" i="9"/>
  <c r="BI161" i="9"/>
  <c r="BG161" i="9"/>
  <c r="BE161" i="9"/>
  <c r="BC161" i="9"/>
  <c r="BA161" i="9"/>
  <c r="AY161" i="9"/>
  <c r="AW161" i="9"/>
  <c r="AU161" i="9"/>
  <c r="AS161" i="9"/>
  <c r="AQ161" i="9"/>
  <c r="AO161" i="9"/>
  <c r="AM161" i="9"/>
  <c r="AK161" i="9"/>
  <c r="AI161" i="9"/>
  <c r="AG161" i="9"/>
  <c r="AE161" i="9"/>
  <c r="AC161" i="9"/>
  <c r="AA161" i="9"/>
  <c r="Y161" i="9"/>
  <c r="W161" i="9"/>
  <c r="U161" i="9"/>
  <c r="S161" i="9"/>
  <c r="Q161" i="9"/>
  <c r="O161" i="9"/>
  <c r="M161" i="9"/>
  <c r="K161" i="9"/>
  <c r="I161" i="9"/>
  <c r="G161" i="9"/>
  <c r="E161" i="9"/>
  <c r="CE160" i="9"/>
  <c r="CC160" i="9"/>
  <c r="CA160" i="9"/>
  <c r="BY160" i="9"/>
  <c r="BW160" i="9"/>
  <c r="BU160" i="9"/>
  <c r="BS160" i="9"/>
  <c r="BQ160" i="9"/>
  <c r="BO160" i="9"/>
  <c r="BM160" i="9"/>
  <c r="BK160" i="9"/>
  <c r="BI160" i="9"/>
  <c r="BG160" i="9"/>
  <c r="BE160" i="9"/>
  <c r="BC160" i="9"/>
  <c r="BA160" i="9"/>
  <c r="AY160" i="9"/>
  <c r="AW160" i="9"/>
  <c r="AU160" i="9"/>
  <c r="AS160" i="9"/>
  <c r="AQ160" i="9"/>
  <c r="AO160" i="9"/>
  <c r="AM160" i="9"/>
  <c r="AK160" i="9"/>
  <c r="AI160" i="9"/>
  <c r="AG160" i="9"/>
  <c r="AE160" i="9"/>
  <c r="AC160" i="9"/>
  <c r="AA160" i="9"/>
  <c r="Y160" i="9"/>
  <c r="W160" i="9"/>
  <c r="U160" i="9"/>
  <c r="S160" i="9"/>
  <c r="Q160" i="9"/>
  <c r="O160" i="9"/>
  <c r="M160" i="9"/>
  <c r="K160" i="9"/>
  <c r="I160" i="9"/>
  <c r="G160" i="9"/>
  <c r="E160" i="9"/>
  <c r="CE159" i="9"/>
  <c r="CC159" i="9"/>
  <c r="CA159" i="9"/>
  <c r="BY159" i="9"/>
  <c r="BW159" i="9"/>
  <c r="BU159" i="9"/>
  <c r="BS159" i="9"/>
  <c r="BQ159" i="9"/>
  <c r="BO159" i="9"/>
  <c r="BM159" i="9"/>
  <c r="BK159" i="9"/>
  <c r="BI159" i="9"/>
  <c r="BG159" i="9"/>
  <c r="BE159" i="9"/>
  <c r="BC159" i="9"/>
  <c r="BA159" i="9"/>
  <c r="AY159" i="9"/>
  <c r="AW159" i="9"/>
  <c r="AU159" i="9"/>
  <c r="AS159" i="9"/>
  <c r="AQ159" i="9"/>
  <c r="AO159" i="9"/>
  <c r="AM159" i="9"/>
  <c r="AK159" i="9"/>
  <c r="AI159" i="9"/>
  <c r="AG159" i="9"/>
  <c r="AE159" i="9"/>
  <c r="AC159" i="9"/>
  <c r="AA159" i="9"/>
  <c r="Y159" i="9"/>
  <c r="W159" i="9"/>
  <c r="U159" i="9"/>
  <c r="S159" i="9"/>
  <c r="Q159" i="9"/>
  <c r="O159" i="9"/>
  <c r="M159" i="9"/>
  <c r="K159" i="9"/>
  <c r="I159" i="9"/>
  <c r="G159" i="9"/>
  <c r="E159" i="9"/>
  <c r="CE158" i="9"/>
  <c r="CC158" i="9"/>
  <c r="CA158" i="9"/>
  <c r="BY158" i="9"/>
  <c r="BW158" i="9"/>
  <c r="BU158" i="9"/>
  <c r="BS158" i="9"/>
  <c r="BQ158" i="9"/>
  <c r="BO158" i="9"/>
  <c r="BM158" i="9"/>
  <c r="BK158" i="9"/>
  <c r="BI158" i="9"/>
  <c r="BG158" i="9"/>
  <c r="BE158" i="9"/>
  <c r="BC158" i="9"/>
  <c r="BA158" i="9"/>
  <c r="AY158" i="9"/>
  <c r="AW158" i="9"/>
  <c r="AU158" i="9"/>
  <c r="AS158" i="9"/>
  <c r="AQ158" i="9"/>
  <c r="AO158" i="9"/>
  <c r="AM158" i="9"/>
  <c r="AK158" i="9"/>
  <c r="AI158" i="9"/>
  <c r="AG158" i="9"/>
  <c r="AE158" i="9"/>
  <c r="AC158" i="9"/>
  <c r="AA158" i="9"/>
  <c r="Y158" i="9"/>
  <c r="W158" i="9"/>
  <c r="U158" i="9"/>
  <c r="S158" i="9"/>
  <c r="Q158" i="9"/>
  <c r="O158" i="9"/>
  <c r="M158" i="9"/>
  <c r="K158" i="9"/>
  <c r="I158" i="9"/>
  <c r="G158" i="9"/>
  <c r="E158" i="9"/>
  <c r="CE157" i="9"/>
  <c r="CC157" i="9"/>
  <c r="CA157" i="9"/>
  <c r="BY157" i="9"/>
  <c r="BW157" i="9"/>
  <c r="BU157" i="9"/>
  <c r="BS157" i="9"/>
  <c r="BQ157" i="9"/>
  <c r="BO157" i="9"/>
  <c r="BM157" i="9"/>
  <c r="BK157" i="9"/>
  <c r="BI157" i="9"/>
  <c r="BG157" i="9"/>
  <c r="BE157" i="9"/>
  <c r="BC157" i="9"/>
  <c r="BA157" i="9"/>
  <c r="AY157" i="9"/>
  <c r="AW157" i="9"/>
  <c r="AU157" i="9"/>
  <c r="AS157" i="9"/>
  <c r="AQ157" i="9"/>
  <c r="AO157" i="9"/>
  <c r="AM157" i="9"/>
  <c r="AK157" i="9"/>
  <c r="AI157" i="9"/>
  <c r="AG157" i="9"/>
  <c r="AE157" i="9"/>
  <c r="AC157" i="9"/>
  <c r="AA157" i="9"/>
  <c r="Y157" i="9"/>
  <c r="W157" i="9"/>
  <c r="U157" i="9"/>
  <c r="S157" i="9"/>
  <c r="Q157" i="9"/>
  <c r="O157" i="9"/>
  <c r="M157" i="9"/>
  <c r="K157" i="9"/>
  <c r="I157" i="9"/>
  <c r="G157" i="9"/>
  <c r="E157" i="9"/>
  <c r="CE156" i="9"/>
  <c r="CC156" i="9"/>
  <c r="CA156" i="9"/>
  <c r="BY156" i="9"/>
  <c r="BW156" i="9"/>
  <c r="BU156" i="9"/>
  <c r="BS156" i="9"/>
  <c r="BQ156" i="9"/>
  <c r="BO156" i="9"/>
  <c r="BM156" i="9"/>
  <c r="BK156" i="9"/>
  <c r="BI156" i="9"/>
  <c r="BG156" i="9"/>
  <c r="BE156" i="9"/>
  <c r="BC156" i="9"/>
  <c r="BA156" i="9"/>
  <c r="AY156" i="9"/>
  <c r="AW156" i="9"/>
  <c r="AU156" i="9"/>
  <c r="AS156" i="9"/>
  <c r="AQ156" i="9"/>
  <c r="AO156" i="9"/>
  <c r="AM156" i="9"/>
  <c r="AK156" i="9"/>
  <c r="AI156" i="9"/>
  <c r="AG156" i="9"/>
  <c r="AE156" i="9"/>
  <c r="AC156" i="9"/>
  <c r="AA156" i="9"/>
  <c r="Y156" i="9"/>
  <c r="W156" i="9"/>
  <c r="U156" i="9"/>
  <c r="S156" i="9"/>
  <c r="Q156" i="9"/>
  <c r="O156" i="9"/>
  <c r="M156" i="9"/>
  <c r="K156" i="9"/>
  <c r="I156" i="9"/>
  <c r="G156" i="9"/>
  <c r="E156" i="9"/>
  <c r="CE155" i="9"/>
  <c r="CC155" i="9"/>
  <c r="CA155" i="9"/>
  <c r="BY155" i="9"/>
  <c r="BW155" i="9"/>
  <c r="BU155" i="9"/>
  <c r="BS155" i="9"/>
  <c r="BQ155" i="9"/>
  <c r="BO155" i="9"/>
  <c r="BM155" i="9"/>
  <c r="BK155" i="9"/>
  <c r="BI155" i="9"/>
  <c r="BG155" i="9"/>
  <c r="BE155" i="9"/>
  <c r="BC155" i="9"/>
  <c r="BA155" i="9"/>
  <c r="AY155" i="9"/>
  <c r="AW155" i="9"/>
  <c r="AU155" i="9"/>
  <c r="AS155" i="9"/>
  <c r="AQ155" i="9"/>
  <c r="AO155" i="9"/>
  <c r="AM155" i="9"/>
  <c r="AK155" i="9"/>
  <c r="AI155" i="9"/>
  <c r="AG155" i="9"/>
  <c r="AE155" i="9"/>
  <c r="AC155" i="9"/>
  <c r="AA155" i="9"/>
  <c r="Y155" i="9"/>
  <c r="W155" i="9"/>
  <c r="U155" i="9"/>
  <c r="S155" i="9"/>
  <c r="Q155" i="9"/>
  <c r="O155" i="9"/>
  <c r="M155" i="9"/>
  <c r="K155" i="9"/>
  <c r="I155" i="9"/>
  <c r="G155" i="9"/>
  <c r="E155" i="9"/>
  <c r="CE154" i="9"/>
  <c r="CC154" i="9"/>
  <c r="CA154" i="9"/>
  <c r="BY154" i="9"/>
  <c r="BW154" i="9"/>
  <c r="BU154" i="9"/>
  <c r="BS154" i="9"/>
  <c r="BQ154" i="9"/>
  <c r="BO154" i="9"/>
  <c r="BM154" i="9"/>
  <c r="BK154" i="9"/>
  <c r="BI154" i="9"/>
  <c r="BG154" i="9"/>
  <c r="BE154" i="9"/>
  <c r="BC154" i="9"/>
  <c r="BA154" i="9"/>
  <c r="AY154" i="9"/>
  <c r="AW154" i="9"/>
  <c r="AU154" i="9"/>
  <c r="AS154" i="9"/>
  <c r="AQ154" i="9"/>
  <c r="AO154" i="9"/>
  <c r="AM154" i="9"/>
  <c r="AK154" i="9"/>
  <c r="AI154" i="9"/>
  <c r="AG154" i="9"/>
  <c r="AE154" i="9"/>
  <c r="AC154" i="9"/>
  <c r="AA154" i="9"/>
  <c r="Y154" i="9"/>
  <c r="W154" i="9"/>
  <c r="U154" i="9"/>
  <c r="S154" i="9"/>
  <c r="Q154" i="9"/>
  <c r="O154" i="9"/>
  <c r="M154" i="9"/>
  <c r="K154" i="9"/>
  <c r="I154" i="9"/>
  <c r="G154" i="9"/>
  <c r="E154" i="9"/>
  <c r="CE153" i="9"/>
  <c r="CC153" i="9"/>
  <c r="CA153" i="9"/>
  <c r="BY153" i="9"/>
  <c r="BW153" i="9"/>
  <c r="BU153" i="9"/>
  <c r="BS153" i="9"/>
  <c r="BQ153" i="9"/>
  <c r="BO153" i="9"/>
  <c r="BM153" i="9"/>
  <c r="BK153" i="9"/>
  <c r="BI153" i="9"/>
  <c r="BG153" i="9"/>
  <c r="BE153" i="9"/>
  <c r="BC153" i="9"/>
  <c r="BA153" i="9"/>
  <c r="AY153" i="9"/>
  <c r="AW153" i="9"/>
  <c r="AU153" i="9"/>
  <c r="AS153" i="9"/>
  <c r="AQ153" i="9"/>
  <c r="AO153" i="9"/>
  <c r="AM153" i="9"/>
  <c r="AK153" i="9"/>
  <c r="AI153" i="9"/>
  <c r="AG153" i="9"/>
  <c r="AE153" i="9"/>
  <c r="AC153" i="9"/>
  <c r="AA153" i="9"/>
  <c r="Y153" i="9"/>
  <c r="W153" i="9"/>
  <c r="U153" i="9"/>
  <c r="S153" i="9"/>
  <c r="Q153" i="9"/>
  <c r="O153" i="9"/>
  <c r="M153" i="9"/>
  <c r="K153" i="9"/>
  <c r="I153" i="9"/>
  <c r="G153" i="9"/>
  <c r="E153" i="9"/>
  <c r="CE152" i="9"/>
  <c r="CC152" i="9"/>
  <c r="CA152" i="9"/>
  <c r="BY152" i="9"/>
  <c r="BW152" i="9"/>
  <c r="BU152" i="9"/>
  <c r="BS152" i="9"/>
  <c r="BQ152" i="9"/>
  <c r="BO152" i="9"/>
  <c r="BM152" i="9"/>
  <c r="BK152" i="9"/>
  <c r="BI152" i="9"/>
  <c r="BG152" i="9"/>
  <c r="BE152" i="9"/>
  <c r="BC152" i="9"/>
  <c r="BA152" i="9"/>
  <c r="AY152" i="9"/>
  <c r="AW152" i="9"/>
  <c r="AU152" i="9"/>
  <c r="AS152" i="9"/>
  <c r="AQ152" i="9"/>
  <c r="AO152" i="9"/>
  <c r="AM152" i="9"/>
  <c r="AK152" i="9"/>
  <c r="AI152" i="9"/>
  <c r="AG152" i="9"/>
  <c r="AE152" i="9"/>
  <c r="AC152" i="9"/>
  <c r="AA152" i="9"/>
  <c r="Y152" i="9"/>
  <c r="W152" i="9"/>
  <c r="U152" i="9"/>
  <c r="S152" i="9"/>
  <c r="Q152" i="9"/>
  <c r="O152" i="9"/>
  <c r="M152" i="9"/>
  <c r="K152" i="9"/>
  <c r="I152" i="9"/>
  <c r="G152" i="9"/>
  <c r="E152" i="9"/>
  <c r="CE151" i="9"/>
  <c r="CC151" i="9"/>
  <c r="CA151" i="9"/>
  <c r="BY151" i="9"/>
  <c r="BW151" i="9"/>
  <c r="BU151" i="9"/>
  <c r="BS151" i="9"/>
  <c r="BQ151" i="9"/>
  <c r="BO151" i="9"/>
  <c r="BM151" i="9"/>
  <c r="BK151" i="9"/>
  <c r="BI151" i="9"/>
  <c r="BG151" i="9"/>
  <c r="BE151" i="9"/>
  <c r="BC151" i="9"/>
  <c r="BA151" i="9"/>
  <c r="AY151" i="9"/>
  <c r="AW151" i="9"/>
  <c r="AU151" i="9"/>
  <c r="AS151" i="9"/>
  <c r="AQ151" i="9"/>
  <c r="AO151" i="9"/>
  <c r="AM151" i="9"/>
  <c r="AK151" i="9"/>
  <c r="AI151" i="9"/>
  <c r="AG151" i="9"/>
  <c r="AE151" i="9"/>
  <c r="AC151" i="9"/>
  <c r="AA151" i="9"/>
  <c r="Y151" i="9"/>
  <c r="W151" i="9"/>
  <c r="U151" i="9"/>
  <c r="S151" i="9"/>
  <c r="Q151" i="9"/>
  <c r="O151" i="9"/>
  <c r="M151" i="9"/>
  <c r="K151" i="9"/>
  <c r="I151" i="9"/>
  <c r="G151" i="9"/>
  <c r="E151" i="9"/>
  <c r="CE150" i="9"/>
  <c r="CC150" i="9"/>
  <c r="CA150" i="9"/>
  <c r="BY150" i="9"/>
  <c r="BW150" i="9"/>
  <c r="BU150" i="9"/>
  <c r="BS150" i="9"/>
  <c r="BQ150" i="9"/>
  <c r="BO150" i="9"/>
  <c r="BM150" i="9"/>
  <c r="BK150" i="9"/>
  <c r="BI150" i="9"/>
  <c r="BG150" i="9"/>
  <c r="BE150" i="9"/>
  <c r="BC150" i="9"/>
  <c r="BA150" i="9"/>
  <c r="AY150" i="9"/>
  <c r="AW150" i="9"/>
  <c r="AU150" i="9"/>
  <c r="AS150" i="9"/>
  <c r="AQ150" i="9"/>
  <c r="AO150" i="9"/>
  <c r="AM150" i="9"/>
  <c r="AK150" i="9"/>
  <c r="AI150" i="9"/>
  <c r="AG150" i="9"/>
  <c r="AE150" i="9"/>
  <c r="AC150" i="9"/>
  <c r="AA150" i="9"/>
  <c r="Y150" i="9"/>
  <c r="W150" i="9"/>
  <c r="U150" i="9"/>
  <c r="S150" i="9"/>
  <c r="Q150" i="9"/>
  <c r="O150" i="9"/>
  <c r="M150" i="9"/>
  <c r="K150" i="9"/>
  <c r="I150" i="9"/>
  <c r="G150" i="9"/>
  <c r="E150" i="9"/>
  <c r="CE149" i="9"/>
  <c r="CC149" i="9"/>
  <c r="CA149" i="9"/>
  <c r="BY149" i="9"/>
  <c r="BW149" i="9"/>
  <c r="BU149" i="9"/>
  <c r="BS149" i="9"/>
  <c r="BQ149" i="9"/>
  <c r="BO149" i="9"/>
  <c r="BM149" i="9"/>
  <c r="BK149" i="9"/>
  <c r="BI149" i="9"/>
  <c r="BG149" i="9"/>
  <c r="BE149" i="9"/>
  <c r="BC149" i="9"/>
  <c r="BA149" i="9"/>
  <c r="AY149" i="9"/>
  <c r="AW149" i="9"/>
  <c r="AU149" i="9"/>
  <c r="AS149" i="9"/>
  <c r="AQ149" i="9"/>
  <c r="AO149" i="9"/>
  <c r="AM149" i="9"/>
  <c r="AK149" i="9"/>
  <c r="AI149" i="9"/>
  <c r="AG149" i="9"/>
  <c r="AE149" i="9"/>
  <c r="AC149" i="9"/>
  <c r="AA149" i="9"/>
  <c r="Y149" i="9"/>
  <c r="W149" i="9"/>
  <c r="U149" i="9"/>
  <c r="S149" i="9"/>
  <c r="Q149" i="9"/>
  <c r="O149" i="9"/>
  <c r="M149" i="9"/>
  <c r="K149" i="9"/>
  <c r="I149" i="9"/>
  <c r="G149" i="9"/>
  <c r="E149" i="9"/>
  <c r="CE148" i="9"/>
  <c r="CC148" i="9"/>
  <c r="CA148" i="9"/>
  <c r="BY148" i="9"/>
  <c r="BW148" i="9"/>
  <c r="BU148" i="9"/>
  <c r="BS148" i="9"/>
  <c r="BQ148" i="9"/>
  <c r="BO148" i="9"/>
  <c r="BM148" i="9"/>
  <c r="BK148" i="9"/>
  <c r="BI148" i="9"/>
  <c r="BG148" i="9"/>
  <c r="BE148" i="9"/>
  <c r="BC148" i="9"/>
  <c r="BA148" i="9"/>
  <c r="AY148" i="9"/>
  <c r="AW148" i="9"/>
  <c r="AU148" i="9"/>
  <c r="AS148" i="9"/>
  <c r="AQ148" i="9"/>
  <c r="AO148" i="9"/>
  <c r="AM148" i="9"/>
  <c r="AK148" i="9"/>
  <c r="AI148" i="9"/>
  <c r="AG148" i="9"/>
  <c r="AE148" i="9"/>
  <c r="AC148" i="9"/>
  <c r="AA148" i="9"/>
  <c r="Y148" i="9"/>
  <c r="W148" i="9"/>
  <c r="U148" i="9"/>
  <c r="S148" i="9"/>
  <c r="Q148" i="9"/>
  <c r="O148" i="9"/>
  <c r="M148" i="9"/>
  <c r="K148" i="9"/>
  <c r="I148" i="9"/>
  <c r="G148" i="9"/>
  <c r="E148" i="9"/>
  <c r="CE147" i="9"/>
  <c r="CC147" i="9"/>
  <c r="CA147" i="9"/>
  <c r="BY147" i="9"/>
  <c r="BW147" i="9"/>
  <c r="BU147" i="9"/>
  <c r="BS147" i="9"/>
  <c r="BQ147" i="9"/>
  <c r="BO147" i="9"/>
  <c r="BM147" i="9"/>
  <c r="BK147" i="9"/>
  <c r="BI147" i="9"/>
  <c r="BG147" i="9"/>
  <c r="BE147" i="9"/>
  <c r="BC147" i="9"/>
  <c r="BA147" i="9"/>
  <c r="AY147" i="9"/>
  <c r="AW147" i="9"/>
  <c r="AU147" i="9"/>
  <c r="AS147" i="9"/>
  <c r="AQ147" i="9"/>
  <c r="AO147" i="9"/>
  <c r="AM147" i="9"/>
  <c r="AK147" i="9"/>
  <c r="AI147" i="9"/>
  <c r="AG147" i="9"/>
  <c r="AE147" i="9"/>
  <c r="AC147" i="9"/>
  <c r="AA147" i="9"/>
  <c r="Y147" i="9"/>
  <c r="W147" i="9"/>
  <c r="U147" i="9"/>
  <c r="S147" i="9"/>
  <c r="Q147" i="9"/>
  <c r="O147" i="9"/>
  <c r="M147" i="9"/>
  <c r="K147" i="9"/>
  <c r="I147" i="9"/>
  <c r="G147" i="9"/>
  <c r="E147" i="9"/>
  <c r="CE146" i="9"/>
  <c r="CC146" i="9"/>
  <c r="CA146" i="9"/>
  <c r="BY146" i="9"/>
  <c r="BW146" i="9"/>
  <c r="BU146" i="9"/>
  <c r="BS146" i="9"/>
  <c r="BQ146" i="9"/>
  <c r="BO146" i="9"/>
  <c r="BM146" i="9"/>
  <c r="BK146" i="9"/>
  <c r="BI146" i="9"/>
  <c r="BG146" i="9"/>
  <c r="BE146" i="9"/>
  <c r="BC146" i="9"/>
  <c r="BA146" i="9"/>
  <c r="AY146" i="9"/>
  <c r="AW146" i="9"/>
  <c r="AU146" i="9"/>
  <c r="AS146" i="9"/>
  <c r="AQ146" i="9"/>
  <c r="AO146" i="9"/>
  <c r="AM146" i="9"/>
  <c r="AK146" i="9"/>
  <c r="AI146" i="9"/>
  <c r="AG146" i="9"/>
  <c r="AE146" i="9"/>
  <c r="AC146" i="9"/>
  <c r="AA146" i="9"/>
  <c r="Y146" i="9"/>
  <c r="W146" i="9"/>
  <c r="U146" i="9"/>
  <c r="S146" i="9"/>
  <c r="Q146" i="9"/>
  <c r="O146" i="9"/>
  <c r="M146" i="9"/>
  <c r="K146" i="9"/>
  <c r="I146" i="9"/>
  <c r="G146" i="9"/>
  <c r="E146" i="9"/>
  <c r="CE145" i="9"/>
  <c r="CC145" i="9"/>
  <c r="CA145" i="9"/>
  <c r="BY145" i="9"/>
  <c r="BW145" i="9"/>
  <c r="BU145" i="9"/>
  <c r="BS145" i="9"/>
  <c r="BQ145" i="9"/>
  <c r="BO145" i="9"/>
  <c r="BM145" i="9"/>
  <c r="BK145" i="9"/>
  <c r="BI145" i="9"/>
  <c r="BG145" i="9"/>
  <c r="BE145" i="9"/>
  <c r="BC145" i="9"/>
  <c r="BA145" i="9"/>
  <c r="AY145" i="9"/>
  <c r="AW145" i="9"/>
  <c r="AU145" i="9"/>
  <c r="AS145" i="9"/>
  <c r="AQ145" i="9"/>
  <c r="AO145" i="9"/>
  <c r="AM145" i="9"/>
  <c r="AK145" i="9"/>
  <c r="AI145" i="9"/>
  <c r="AG145" i="9"/>
  <c r="AE145" i="9"/>
  <c r="AC145" i="9"/>
  <c r="AA145" i="9"/>
  <c r="Y145" i="9"/>
  <c r="W145" i="9"/>
  <c r="U145" i="9"/>
  <c r="S145" i="9"/>
  <c r="Q145" i="9"/>
  <c r="O145" i="9"/>
  <c r="M145" i="9"/>
  <c r="K145" i="9"/>
  <c r="I145" i="9"/>
  <c r="G145" i="9"/>
  <c r="E145" i="9"/>
  <c r="CE144" i="9"/>
  <c r="CC144" i="9"/>
  <c r="CA144" i="9"/>
  <c r="BY144" i="9"/>
  <c r="BW144" i="9"/>
  <c r="BU144" i="9"/>
  <c r="BS144" i="9"/>
  <c r="BQ144" i="9"/>
  <c r="BO144" i="9"/>
  <c r="BM144" i="9"/>
  <c r="BK144" i="9"/>
  <c r="BI144" i="9"/>
  <c r="BG144" i="9"/>
  <c r="BE144" i="9"/>
  <c r="BC144" i="9"/>
  <c r="BA144" i="9"/>
  <c r="AY144" i="9"/>
  <c r="AW144" i="9"/>
  <c r="AU144" i="9"/>
  <c r="AS144" i="9"/>
  <c r="AQ144" i="9"/>
  <c r="AO144" i="9"/>
  <c r="AM144" i="9"/>
  <c r="AK144" i="9"/>
  <c r="AI144" i="9"/>
  <c r="AG144" i="9"/>
  <c r="AE144" i="9"/>
  <c r="AC144" i="9"/>
  <c r="AA144" i="9"/>
  <c r="Y144" i="9"/>
  <c r="W144" i="9"/>
  <c r="U144" i="9"/>
  <c r="S144" i="9"/>
  <c r="Q144" i="9"/>
  <c r="O144" i="9"/>
  <c r="M144" i="9"/>
  <c r="K144" i="9"/>
  <c r="I144" i="9"/>
  <c r="G144" i="9"/>
  <c r="E144" i="9"/>
  <c r="CE143" i="9"/>
  <c r="CC143" i="9"/>
  <c r="CA143" i="9"/>
  <c r="BY143" i="9"/>
  <c r="BW143" i="9"/>
  <c r="BU143" i="9"/>
  <c r="BS143" i="9"/>
  <c r="BQ143" i="9"/>
  <c r="BO143" i="9"/>
  <c r="BM143" i="9"/>
  <c r="BK143" i="9"/>
  <c r="BI143" i="9"/>
  <c r="BG143" i="9"/>
  <c r="BE143" i="9"/>
  <c r="BC143" i="9"/>
  <c r="BA143" i="9"/>
  <c r="AY143" i="9"/>
  <c r="AW143" i="9"/>
  <c r="AU143" i="9"/>
  <c r="AS143" i="9"/>
  <c r="AQ143" i="9"/>
  <c r="AO143" i="9"/>
  <c r="AM143" i="9"/>
  <c r="AK143" i="9"/>
  <c r="AI143" i="9"/>
  <c r="AG143" i="9"/>
  <c r="AE143" i="9"/>
  <c r="AC143" i="9"/>
  <c r="AA143" i="9"/>
  <c r="Y143" i="9"/>
  <c r="W143" i="9"/>
  <c r="U143" i="9"/>
  <c r="S143" i="9"/>
  <c r="Q143" i="9"/>
  <c r="O143" i="9"/>
  <c r="M143" i="9"/>
  <c r="K143" i="9"/>
  <c r="I143" i="9"/>
  <c r="G143" i="9"/>
  <c r="E143" i="9"/>
  <c r="CE142" i="9"/>
  <c r="CC142" i="9"/>
  <c r="CA142" i="9"/>
  <c r="BY142" i="9"/>
  <c r="BW142" i="9"/>
  <c r="BU142" i="9"/>
  <c r="BS142" i="9"/>
  <c r="BQ142" i="9"/>
  <c r="BO142" i="9"/>
  <c r="BM142" i="9"/>
  <c r="BK142" i="9"/>
  <c r="BI142" i="9"/>
  <c r="BG142" i="9"/>
  <c r="BE142" i="9"/>
  <c r="BC142" i="9"/>
  <c r="BA142" i="9"/>
  <c r="AY142" i="9"/>
  <c r="AW142" i="9"/>
  <c r="AU142" i="9"/>
  <c r="AS142" i="9"/>
  <c r="AQ142" i="9"/>
  <c r="AO142" i="9"/>
  <c r="AM142" i="9"/>
  <c r="AK142" i="9"/>
  <c r="AI142" i="9"/>
  <c r="AG142" i="9"/>
  <c r="AE142" i="9"/>
  <c r="AC142" i="9"/>
  <c r="AA142" i="9"/>
  <c r="Y142" i="9"/>
  <c r="W142" i="9"/>
  <c r="U142" i="9"/>
  <c r="S142" i="9"/>
  <c r="Q142" i="9"/>
  <c r="O142" i="9"/>
  <c r="M142" i="9"/>
  <c r="K142" i="9"/>
  <c r="I142" i="9"/>
  <c r="G142" i="9"/>
  <c r="E142" i="9"/>
  <c r="CE141" i="9"/>
  <c r="CC141" i="9"/>
  <c r="CA141" i="9"/>
  <c r="BY141" i="9"/>
  <c r="BW141" i="9"/>
  <c r="BU141" i="9"/>
  <c r="BS141" i="9"/>
  <c r="BQ141" i="9"/>
  <c r="BO141" i="9"/>
  <c r="BM141" i="9"/>
  <c r="BK141" i="9"/>
  <c r="BI141" i="9"/>
  <c r="BG141" i="9"/>
  <c r="BE141" i="9"/>
  <c r="BC141" i="9"/>
  <c r="BA141" i="9"/>
  <c r="AY141" i="9"/>
  <c r="AW141" i="9"/>
  <c r="AU141" i="9"/>
  <c r="AS141" i="9"/>
  <c r="AQ141" i="9"/>
  <c r="AO141" i="9"/>
  <c r="AM141" i="9"/>
  <c r="AK141" i="9"/>
  <c r="AI141" i="9"/>
  <c r="AG141" i="9"/>
  <c r="AE141" i="9"/>
  <c r="AC141" i="9"/>
  <c r="AA141" i="9"/>
  <c r="Y141" i="9"/>
  <c r="W141" i="9"/>
  <c r="U141" i="9"/>
  <c r="S141" i="9"/>
  <c r="Q141" i="9"/>
  <c r="O141" i="9"/>
  <c r="M141" i="9"/>
  <c r="K141" i="9"/>
  <c r="I141" i="9"/>
  <c r="G141" i="9"/>
  <c r="E141" i="9"/>
  <c r="CE140" i="9"/>
  <c r="CC140" i="9"/>
  <c r="CA140" i="9"/>
  <c r="BY140" i="9"/>
  <c r="BW140" i="9"/>
  <c r="BU140" i="9"/>
  <c r="BS140" i="9"/>
  <c r="BQ140" i="9"/>
  <c r="BO140" i="9"/>
  <c r="BM140" i="9"/>
  <c r="BK140" i="9"/>
  <c r="BI140" i="9"/>
  <c r="BG140" i="9"/>
  <c r="BE140" i="9"/>
  <c r="BC140" i="9"/>
  <c r="BA140" i="9"/>
  <c r="AY140" i="9"/>
  <c r="AW140" i="9"/>
  <c r="AU140" i="9"/>
  <c r="AS140" i="9"/>
  <c r="AQ140" i="9"/>
  <c r="AO140" i="9"/>
  <c r="AM140" i="9"/>
  <c r="AK140" i="9"/>
  <c r="AI140" i="9"/>
  <c r="AG140" i="9"/>
  <c r="AE140" i="9"/>
  <c r="AC140" i="9"/>
  <c r="AA140" i="9"/>
  <c r="Y140" i="9"/>
  <c r="W140" i="9"/>
  <c r="U140" i="9"/>
  <c r="S140" i="9"/>
  <c r="Q140" i="9"/>
  <c r="O140" i="9"/>
  <c r="M140" i="9"/>
  <c r="K140" i="9"/>
  <c r="I140" i="9"/>
  <c r="G140" i="9"/>
  <c r="E140" i="9"/>
  <c r="CE139" i="9"/>
  <c r="CC139" i="9"/>
  <c r="CA139" i="9"/>
  <c r="BY139" i="9"/>
  <c r="BW139" i="9"/>
  <c r="BU139" i="9"/>
  <c r="BS139" i="9"/>
  <c r="BQ139" i="9"/>
  <c r="BO139" i="9"/>
  <c r="BM139" i="9"/>
  <c r="BK139" i="9"/>
  <c r="BI139" i="9"/>
  <c r="BG139" i="9"/>
  <c r="BE139" i="9"/>
  <c r="BC139" i="9"/>
  <c r="BA139" i="9"/>
  <c r="AY139" i="9"/>
  <c r="AW139" i="9"/>
  <c r="AU139" i="9"/>
  <c r="AS139" i="9"/>
  <c r="AQ139" i="9"/>
  <c r="AO139" i="9"/>
  <c r="AM139" i="9"/>
  <c r="AK139" i="9"/>
  <c r="AI139" i="9"/>
  <c r="AG139" i="9"/>
  <c r="AE139" i="9"/>
  <c r="AC139" i="9"/>
  <c r="AA139" i="9"/>
  <c r="Y139" i="9"/>
  <c r="W139" i="9"/>
  <c r="U139" i="9"/>
  <c r="S139" i="9"/>
  <c r="Q139" i="9"/>
  <c r="O139" i="9"/>
  <c r="M139" i="9"/>
  <c r="K139" i="9"/>
  <c r="I139" i="9"/>
  <c r="G139" i="9"/>
  <c r="E139" i="9"/>
  <c r="CE138" i="9"/>
  <c r="CC138" i="9"/>
  <c r="CA138" i="9"/>
  <c r="BY138" i="9"/>
  <c r="BW138" i="9"/>
  <c r="BU138" i="9"/>
  <c r="BS138" i="9"/>
  <c r="BQ138" i="9"/>
  <c r="BO138" i="9"/>
  <c r="BM138" i="9"/>
  <c r="BK138" i="9"/>
  <c r="BI138" i="9"/>
  <c r="BG138" i="9"/>
  <c r="BE138" i="9"/>
  <c r="BC138" i="9"/>
  <c r="BA138" i="9"/>
  <c r="AY138" i="9"/>
  <c r="AW138" i="9"/>
  <c r="AU138" i="9"/>
  <c r="AS138" i="9"/>
  <c r="AQ138" i="9"/>
  <c r="AO138" i="9"/>
  <c r="AM138" i="9"/>
  <c r="AK138" i="9"/>
  <c r="AI138" i="9"/>
  <c r="AG138" i="9"/>
  <c r="AE138" i="9"/>
  <c r="AC138" i="9"/>
  <c r="AA138" i="9"/>
  <c r="Y138" i="9"/>
  <c r="W138" i="9"/>
  <c r="U138" i="9"/>
  <c r="S138" i="9"/>
  <c r="Q138" i="9"/>
  <c r="O138" i="9"/>
  <c r="M138" i="9"/>
  <c r="K138" i="9"/>
  <c r="I138" i="9"/>
  <c r="G138" i="9"/>
  <c r="E138" i="9"/>
  <c r="CE137" i="9"/>
  <c r="CC137" i="9"/>
  <c r="CA137" i="9"/>
  <c r="BY137" i="9"/>
  <c r="BW137" i="9"/>
  <c r="BU137" i="9"/>
  <c r="BS137" i="9"/>
  <c r="BQ137" i="9"/>
  <c r="BO137" i="9"/>
  <c r="BM137" i="9"/>
  <c r="BK137" i="9"/>
  <c r="BI137" i="9"/>
  <c r="BG137" i="9"/>
  <c r="BE137" i="9"/>
  <c r="BC137" i="9"/>
  <c r="BA137" i="9"/>
  <c r="AY137" i="9"/>
  <c r="AW137" i="9"/>
  <c r="AU137" i="9"/>
  <c r="AS137" i="9"/>
  <c r="AQ137" i="9"/>
  <c r="AO137" i="9"/>
  <c r="AM137" i="9"/>
  <c r="AK137" i="9"/>
  <c r="AI137" i="9"/>
  <c r="AG137" i="9"/>
  <c r="AE137" i="9"/>
  <c r="AC137" i="9"/>
  <c r="AA137" i="9"/>
  <c r="Y137" i="9"/>
  <c r="W137" i="9"/>
  <c r="U137" i="9"/>
  <c r="S137" i="9"/>
  <c r="Q137" i="9"/>
  <c r="O137" i="9"/>
  <c r="M137" i="9"/>
  <c r="K137" i="9"/>
  <c r="I137" i="9"/>
  <c r="G137" i="9"/>
  <c r="E137" i="9"/>
  <c r="CE136" i="9"/>
  <c r="CC136" i="9"/>
  <c r="CA136" i="9"/>
  <c r="BY136" i="9"/>
  <c r="BW136" i="9"/>
  <c r="BU136" i="9"/>
  <c r="BS136" i="9"/>
  <c r="BQ136" i="9"/>
  <c r="BO136" i="9"/>
  <c r="BM136" i="9"/>
  <c r="BK136" i="9"/>
  <c r="BI136" i="9"/>
  <c r="BG136" i="9"/>
  <c r="BE136" i="9"/>
  <c r="BC136" i="9"/>
  <c r="BA136" i="9"/>
  <c r="AY136" i="9"/>
  <c r="AW136" i="9"/>
  <c r="AU136" i="9"/>
  <c r="AS136" i="9"/>
  <c r="AQ136" i="9"/>
  <c r="AO136" i="9"/>
  <c r="AM136" i="9"/>
  <c r="AK136" i="9"/>
  <c r="AI136" i="9"/>
  <c r="AG136" i="9"/>
  <c r="AE136" i="9"/>
  <c r="AC136" i="9"/>
  <c r="AA136" i="9"/>
  <c r="Y136" i="9"/>
  <c r="W136" i="9"/>
  <c r="U136" i="9"/>
  <c r="S136" i="9"/>
  <c r="Q136" i="9"/>
  <c r="O136" i="9"/>
  <c r="M136" i="9"/>
  <c r="K136" i="9"/>
  <c r="I136" i="9"/>
  <c r="G136" i="9"/>
  <c r="E136" i="9"/>
  <c r="CE135" i="9"/>
  <c r="CC135" i="9"/>
  <c r="CA135" i="9"/>
  <c r="BY135" i="9"/>
  <c r="BW135" i="9"/>
  <c r="BU135" i="9"/>
  <c r="BS135" i="9"/>
  <c r="BQ135" i="9"/>
  <c r="BO135" i="9"/>
  <c r="BM135" i="9"/>
  <c r="BK135" i="9"/>
  <c r="BI135" i="9"/>
  <c r="BG135" i="9"/>
  <c r="BE135" i="9"/>
  <c r="BC135" i="9"/>
  <c r="BA135" i="9"/>
  <c r="AY135" i="9"/>
  <c r="AW135" i="9"/>
  <c r="AU135" i="9"/>
  <c r="AS135" i="9"/>
  <c r="AQ135" i="9"/>
  <c r="AO135" i="9"/>
  <c r="AM135" i="9"/>
  <c r="AK135" i="9"/>
  <c r="AI135" i="9"/>
  <c r="AG135" i="9"/>
  <c r="AE135" i="9"/>
  <c r="AC135" i="9"/>
  <c r="AA135" i="9"/>
  <c r="Y135" i="9"/>
  <c r="W135" i="9"/>
  <c r="U135" i="9"/>
  <c r="S135" i="9"/>
  <c r="Q135" i="9"/>
  <c r="O135" i="9"/>
  <c r="M135" i="9"/>
  <c r="K135" i="9"/>
  <c r="I135" i="9"/>
  <c r="G135" i="9"/>
  <c r="E135" i="9"/>
  <c r="CE134" i="9"/>
  <c r="CC134" i="9"/>
  <c r="CA134" i="9"/>
  <c r="BY134" i="9"/>
  <c r="BW134" i="9"/>
  <c r="BU134" i="9"/>
  <c r="BS134" i="9"/>
  <c r="BQ134" i="9"/>
  <c r="BO134" i="9"/>
  <c r="BM134" i="9"/>
  <c r="BK134" i="9"/>
  <c r="BI134" i="9"/>
  <c r="BG134" i="9"/>
  <c r="BE134" i="9"/>
  <c r="BC134" i="9"/>
  <c r="BA134" i="9"/>
  <c r="AY134" i="9"/>
  <c r="AW134" i="9"/>
  <c r="AU134" i="9"/>
  <c r="AS134" i="9"/>
  <c r="AQ134" i="9"/>
  <c r="AO134" i="9"/>
  <c r="AM134" i="9"/>
  <c r="AK134" i="9"/>
  <c r="AI134" i="9"/>
  <c r="AG134" i="9"/>
  <c r="AE134" i="9"/>
  <c r="AC134" i="9"/>
  <c r="AA134" i="9"/>
  <c r="Y134" i="9"/>
  <c r="W134" i="9"/>
  <c r="U134" i="9"/>
  <c r="S134" i="9"/>
  <c r="Q134" i="9"/>
  <c r="O134" i="9"/>
  <c r="M134" i="9"/>
  <c r="K134" i="9"/>
  <c r="I134" i="9"/>
  <c r="G134" i="9"/>
  <c r="E134" i="9"/>
  <c r="CE133" i="9"/>
  <c r="CC133" i="9"/>
  <c r="CA133" i="9"/>
  <c r="BY133" i="9"/>
  <c r="BW133" i="9"/>
  <c r="BU133" i="9"/>
  <c r="BS133" i="9"/>
  <c r="BQ133" i="9"/>
  <c r="BO133" i="9"/>
  <c r="BM133" i="9"/>
  <c r="BK133" i="9"/>
  <c r="BI133" i="9"/>
  <c r="BG133" i="9"/>
  <c r="BE133" i="9"/>
  <c r="BC133" i="9"/>
  <c r="BA133" i="9"/>
  <c r="AY133" i="9"/>
  <c r="AW133" i="9"/>
  <c r="AU133" i="9"/>
  <c r="AS133" i="9"/>
  <c r="AQ133" i="9"/>
  <c r="AO133" i="9"/>
  <c r="AM133" i="9"/>
  <c r="AK133" i="9"/>
  <c r="AI133" i="9"/>
  <c r="AG133" i="9"/>
  <c r="AE133" i="9"/>
  <c r="AC133" i="9"/>
  <c r="AA133" i="9"/>
  <c r="Y133" i="9"/>
  <c r="W133" i="9"/>
  <c r="U133" i="9"/>
  <c r="S133" i="9"/>
  <c r="Q133" i="9"/>
  <c r="O133" i="9"/>
  <c r="M133" i="9"/>
  <c r="K133" i="9"/>
  <c r="I133" i="9"/>
  <c r="G133" i="9"/>
  <c r="E133" i="9"/>
  <c r="CE132" i="9"/>
  <c r="CC132" i="9"/>
  <c r="CA132" i="9"/>
  <c r="BY132" i="9"/>
  <c r="BW132" i="9"/>
  <c r="BU132" i="9"/>
  <c r="BS132" i="9"/>
  <c r="BQ132" i="9"/>
  <c r="BO132" i="9"/>
  <c r="BM132" i="9"/>
  <c r="BK132" i="9"/>
  <c r="BI132" i="9"/>
  <c r="BG132" i="9"/>
  <c r="BE132" i="9"/>
  <c r="BC132" i="9"/>
  <c r="BA132" i="9"/>
  <c r="AY132" i="9"/>
  <c r="AW132" i="9"/>
  <c r="AU132" i="9"/>
  <c r="AS132" i="9"/>
  <c r="AQ132" i="9"/>
  <c r="AO132" i="9"/>
  <c r="AM132" i="9"/>
  <c r="AK132" i="9"/>
  <c r="AI132" i="9"/>
  <c r="AG132" i="9"/>
  <c r="AE132" i="9"/>
  <c r="AC132" i="9"/>
  <c r="AA132" i="9"/>
  <c r="Y132" i="9"/>
  <c r="W132" i="9"/>
  <c r="U132" i="9"/>
  <c r="S132" i="9"/>
  <c r="Q132" i="9"/>
  <c r="O132" i="9"/>
  <c r="M132" i="9"/>
  <c r="K132" i="9"/>
  <c r="I132" i="9"/>
  <c r="G132" i="9"/>
  <c r="E132" i="9"/>
  <c r="CE131" i="9"/>
  <c r="CC131" i="9"/>
  <c r="CA131" i="9"/>
  <c r="BY131" i="9"/>
  <c r="BW131" i="9"/>
  <c r="BU131" i="9"/>
  <c r="BS131" i="9"/>
  <c r="BQ131" i="9"/>
  <c r="BO131" i="9"/>
  <c r="BM131" i="9"/>
  <c r="BK131" i="9"/>
  <c r="BI131" i="9"/>
  <c r="BG131" i="9"/>
  <c r="BE131" i="9"/>
  <c r="BC131" i="9"/>
  <c r="BA131" i="9"/>
  <c r="AY131" i="9"/>
  <c r="AW131" i="9"/>
  <c r="AU131" i="9"/>
  <c r="AS131" i="9"/>
  <c r="AQ131" i="9"/>
  <c r="AO131" i="9"/>
  <c r="AM131" i="9"/>
  <c r="AK131" i="9"/>
  <c r="AI131" i="9"/>
  <c r="AG131" i="9"/>
  <c r="AE131" i="9"/>
  <c r="AC131" i="9"/>
  <c r="AA131" i="9"/>
  <c r="Y131" i="9"/>
  <c r="W131" i="9"/>
  <c r="U131" i="9"/>
  <c r="S131" i="9"/>
  <c r="Q131" i="9"/>
  <c r="O131" i="9"/>
  <c r="M131" i="9"/>
  <c r="K131" i="9"/>
  <c r="I131" i="9"/>
  <c r="G131" i="9"/>
  <c r="E131" i="9"/>
  <c r="CE130" i="9"/>
  <c r="CC130" i="9"/>
  <c r="CA130" i="9"/>
  <c r="BY130" i="9"/>
  <c r="BW130" i="9"/>
  <c r="BU130" i="9"/>
  <c r="BS130" i="9"/>
  <c r="BQ130" i="9"/>
  <c r="BO130" i="9"/>
  <c r="BM130" i="9"/>
  <c r="BK130" i="9"/>
  <c r="BI130" i="9"/>
  <c r="BG130" i="9"/>
  <c r="BE130" i="9"/>
  <c r="BC130" i="9"/>
  <c r="BA130" i="9"/>
  <c r="AY130" i="9"/>
  <c r="AW130" i="9"/>
  <c r="AU130" i="9"/>
  <c r="AS130" i="9"/>
  <c r="AQ130" i="9"/>
  <c r="AO130" i="9"/>
  <c r="AM130" i="9"/>
  <c r="AK130" i="9"/>
  <c r="AI130" i="9"/>
  <c r="AG130" i="9"/>
  <c r="AE130" i="9"/>
  <c r="AC130" i="9"/>
  <c r="AA130" i="9"/>
  <c r="Y130" i="9"/>
  <c r="W130" i="9"/>
  <c r="U130" i="9"/>
  <c r="S130" i="9"/>
  <c r="Q130" i="9"/>
  <c r="O130" i="9"/>
  <c r="M130" i="9"/>
  <c r="K130" i="9"/>
  <c r="I130" i="9"/>
  <c r="G130" i="9"/>
  <c r="E130" i="9"/>
  <c r="CE129" i="9"/>
  <c r="CC129" i="9"/>
  <c r="CA129" i="9"/>
  <c r="BY129" i="9"/>
  <c r="BW129" i="9"/>
  <c r="BU129" i="9"/>
  <c r="BS129" i="9"/>
  <c r="BQ129" i="9"/>
  <c r="BO129" i="9"/>
  <c r="BM129" i="9"/>
  <c r="BK129" i="9"/>
  <c r="BI129" i="9"/>
  <c r="BG129" i="9"/>
  <c r="BE129" i="9"/>
  <c r="BC129" i="9"/>
  <c r="BA129" i="9"/>
  <c r="AY129" i="9"/>
  <c r="AW129" i="9"/>
  <c r="AU129" i="9"/>
  <c r="AS129" i="9"/>
  <c r="AQ129" i="9"/>
  <c r="AO129" i="9"/>
  <c r="AM129" i="9"/>
  <c r="AK129" i="9"/>
  <c r="AI129" i="9"/>
  <c r="AG129" i="9"/>
  <c r="AE129" i="9"/>
  <c r="AC129" i="9"/>
  <c r="AA129" i="9"/>
  <c r="Y129" i="9"/>
  <c r="W129" i="9"/>
  <c r="U129" i="9"/>
  <c r="S129" i="9"/>
  <c r="Q129" i="9"/>
  <c r="O129" i="9"/>
  <c r="M129" i="9"/>
  <c r="K129" i="9"/>
  <c r="I129" i="9"/>
  <c r="G129" i="9"/>
  <c r="E129" i="9"/>
  <c r="CE128" i="9"/>
  <c r="CC128" i="9"/>
  <c r="CA128" i="9"/>
  <c r="BY128" i="9"/>
  <c r="BW128" i="9"/>
  <c r="BU128" i="9"/>
  <c r="BS128" i="9"/>
  <c r="BQ128" i="9"/>
  <c r="BO128" i="9"/>
  <c r="BM128" i="9"/>
  <c r="BK128" i="9"/>
  <c r="BI128" i="9"/>
  <c r="BG128" i="9"/>
  <c r="BE128" i="9"/>
  <c r="BC128" i="9"/>
  <c r="BA128" i="9"/>
  <c r="AY128" i="9"/>
  <c r="AW128" i="9"/>
  <c r="AU128" i="9"/>
  <c r="AS128" i="9"/>
  <c r="AQ128" i="9"/>
  <c r="AO128" i="9"/>
  <c r="AM128" i="9"/>
  <c r="AK128" i="9"/>
  <c r="AI128" i="9"/>
  <c r="AG128" i="9"/>
  <c r="AE128" i="9"/>
  <c r="AC128" i="9"/>
  <c r="AA128" i="9"/>
  <c r="Y128" i="9"/>
  <c r="W128" i="9"/>
  <c r="U128" i="9"/>
  <c r="S128" i="9"/>
  <c r="Q128" i="9"/>
  <c r="O128" i="9"/>
  <c r="M128" i="9"/>
  <c r="K128" i="9"/>
  <c r="I128" i="9"/>
  <c r="G128" i="9"/>
  <c r="E128" i="9"/>
  <c r="CE127" i="9"/>
  <c r="CC127" i="9"/>
  <c r="CA127" i="9"/>
  <c r="BY127" i="9"/>
  <c r="BW127" i="9"/>
  <c r="BU127" i="9"/>
  <c r="BS127" i="9"/>
  <c r="BQ127" i="9"/>
  <c r="BO127" i="9"/>
  <c r="BM127" i="9"/>
  <c r="BK127" i="9"/>
  <c r="BI127" i="9"/>
  <c r="BG127" i="9"/>
  <c r="BE127" i="9"/>
  <c r="BC127" i="9"/>
  <c r="BA127" i="9"/>
  <c r="AY127" i="9"/>
  <c r="AW127" i="9"/>
  <c r="AU127" i="9"/>
  <c r="AS127" i="9"/>
  <c r="AQ127" i="9"/>
  <c r="AO127" i="9"/>
  <c r="AM127" i="9"/>
  <c r="AK127" i="9"/>
  <c r="AI127" i="9"/>
  <c r="AG127" i="9"/>
  <c r="AE127" i="9"/>
  <c r="AC127" i="9"/>
  <c r="AA127" i="9"/>
  <c r="Y127" i="9"/>
  <c r="W127" i="9"/>
  <c r="U127" i="9"/>
  <c r="S127" i="9"/>
  <c r="Q127" i="9"/>
  <c r="O127" i="9"/>
  <c r="M127" i="9"/>
  <c r="K127" i="9"/>
  <c r="I127" i="9"/>
  <c r="G127" i="9"/>
  <c r="E127" i="9"/>
  <c r="CE126" i="9"/>
  <c r="CC126" i="9"/>
  <c r="CA126" i="9"/>
  <c r="BY126" i="9"/>
  <c r="BW126" i="9"/>
  <c r="BU126" i="9"/>
  <c r="BS126" i="9"/>
  <c r="BQ126" i="9"/>
  <c r="BO126" i="9"/>
  <c r="BM126" i="9"/>
  <c r="BK126" i="9"/>
  <c r="BI126" i="9"/>
  <c r="BG126" i="9"/>
  <c r="BE126" i="9"/>
  <c r="BC126" i="9"/>
  <c r="BA126" i="9"/>
  <c r="AY126" i="9"/>
  <c r="AW126" i="9"/>
  <c r="AU126" i="9"/>
  <c r="AS126" i="9"/>
  <c r="AQ126" i="9"/>
  <c r="AO126" i="9"/>
  <c r="AM126" i="9"/>
  <c r="AK126" i="9"/>
  <c r="AI126" i="9"/>
  <c r="AG126" i="9"/>
  <c r="AE126" i="9"/>
  <c r="AC126" i="9"/>
  <c r="AA126" i="9"/>
  <c r="Y126" i="9"/>
  <c r="W126" i="9"/>
  <c r="U126" i="9"/>
  <c r="S126" i="9"/>
  <c r="Q126" i="9"/>
  <c r="O126" i="9"/>
  <c r="M126" i="9"/>
  <c r="K126" i="9"/>
  <c r="I126" i="9"/>
  <c r="G126" i="9"/>
  <c r="E126" i="9"/>
  <c r="CE125" i="9"/>
  <c r="CC125" i="9"/>
  <c r="CA125" i="9"/>
  <c r="BY125" i="9"/>
  <c r="BW125" i="9"/>
  <c r="BU125" i="9"/>
  <c r="BS125" i="9"/>
  <c r="BQ125" i="9"/>
  <c r="BO125" i="9"/>
  <c r="BM125" i="9"/>
  <c r="BK125" i="9"/>
  <c r="BI125" i="9"/>
  <c r="BG125" i="9"/>
  <c r="BE125" i="9"/>
  <c r="BC125" i="9"/>
  <c r="BA125" i="9"/>
  <c r="AY125" i="9"/>
  <c r="AW125" i="9"/>
  <c r="AU125" i="9"/>
  <c r="AS125" i="9"/>
  <c r="AQ125" i="9"/>
  <c r="AO125" i="9"/>
  <c r="AM125" i="9"/>
  <c r="AK125" i="9"/>
  <c r="AI125" i="9"/>
  <c r="AG125" i="9"/>
  <c r="AE125" i="9"/>
  <c r="AC125" i="9"/>
  <c r="AA125" i="9"/>
  <c r="Y125" i="9"/>
  <c r="W125" i="9"/>
  <c r="U125" i="9"/>
  <c r="S125" i="9"/>
  <c r="Q125" i="9"/>
  <c r="O125" i="9"/>
  <c r="M125" i="9"/>
  <c r="K125" i="9"/>
  <c r="I125" i="9"/>
  <c r="G125" i="9"/>
  <c r="E125" i="9"/>
  <c r="CE124" i="9"/>
  <c r="CC124" i="9"/>
  <c r="CA124" i="9"/>
  <c r="BY124" i="9"/>
  <c r="BW124" i="9"/>
  <c r="BU124" i="9"/>
  <c r="BS124" i="9"/>
  <c r="BQ124" i="9"/>
  <c r="BO124" i="9"/>
  <c r="BM124" i="9"/>
  <c r="BK124" i="9"/>
  <c r="BI124" i="9"/>
  <c r="BG124" i="9"/>
  <c r="BE124" i="9"/>
  <c r="BC124" i="9"/>
  <c r="BA124" i="9"/>
  <c r="AY124" i="9"/>
  <c r="AW124" i="9"/>
  <c r="AU124" i="9"/>
  <c r="AS124" i="9"/>
  <c r="AQ124" i="9"/>
  <c r="AO124" i="9"/>
  <c r="AM124" i="9"/>
  <c r="AK124" i="9"/>
  <c r="AI124" i="9"/>
  <c r="AG124" i="9"/>
  <c r="AE124" i="9"/>
  <c r="AC124" i="9"/>
  <c r="AA124" i="9"/>
  <c r="Y124" i="9"/>
  <c r="W124" i="9"/>
  <c r="U124" i="9"/>
  <c r="S124" i="9"/>
  <c r="Q124" i="9"/>
  <c r="O124" i="9"/>
  <c r="M124" i="9"/>
  <c r="K124" i="9"/>
  <c r="I124" i="9"/>
  <c r="G124" i="9"/>
  <c r="E124" i="9"/>
  <c r="CE123" i="9"/>
  <c r="CC123" i="9"/>
  <c r="CA123" i="9"/>
  <c r="BY123" i="9"/>
  <c r="BW123" i="9"/>
  <c r="BU123" i="9"/>
  <c r="BS123" i="9"/>
  <c r="BQ123" i="9"/>
  <c r="BO123" i="9"/>
  <c r="BM123" i="9"/>
  <c r="BK123" i="9"/>
  <c r="BI123" i="9"/>
  <c r="BG123" i="9"/>
  <c r="BE123" i="9"/>
  <c r="BC123" i="9"/>
  <c r="BA123" i="9"/>
  <c r="AY123" i="9"/>
  <c r="AW123" i="9"/>
  <c r="AU123" i="9"/>
  <c r="AS123" i="9"/>
  <c r="AQ123" i="9"/>
  <c r="AO123" i="9"/>
  <c r="AM123" i="9"/>
  <c r="AK123" i="9"/>
  <c r="AI123" i="9"/>
  <c r="AG123" i="9"/>
  <c r="AE123" i="9"/>
  <c r="AC123" i="9"/>
  <c r="AA123" i="9"/>
  <c r="Y123" i="9"/>
  <c r="W123" i="9"/>
  <c r="U123" i="9"/>
  <c r="S123" i="9"/>
  <c r="Q123" i="9"/>
  <c r="O123" i="9"/>
  <c r="M123" i="9"/>
  <c r="K123" i="9"/>
  <c r="I123" i="9"/>
  <c r="G123" i="9"/>
  <c r="E123" i="9"/>
  <c r="CE122" i="9"/>
  <c r="CC122" i="9"/>
  <c r="CA122" i="9"/>
  <c r="BY122" i="9"/>
  <c r="BW122" i="9"/>
  <c r="BU122" i="9"/>
  <c r="BS122" i="9"/>
  <c r="BQ122" i="9"/>
  <c r="BO122" i="9"/>
  <c r="BM122" i="9"/>
  <c r="BK122" i="9"/>
  <c r="BI122" i="9"/>
  <c r="BG122" i="9"/>
  <c r="BE122" i="9"/>
  <c r="BC122" i="9"/>
  <c r="BA122" i="9"/>
  <c r="AY122" i="9"/>
  <c r="AW122" i="9"/>
  <c r="AU122" i="9"/>
  <c r="AS122" i="9"/>
  <c r="AQ122" i="9"/>
  <c r="AO122" i="9"/>
  <c r="AM122" i="9"/>
  <c r="AK122" i="9"/>
  <c r="AI122" i="9"/>
  <c r="AG122" i="9"/>
  <c r="AE122" i="9"/>
  <c r="AC122" i="9"/>
  <c r="AA122" i="9"/>
  <c r="Y122" i="9"/>
  <c r="W122" i="9"/>
  <c r="U122" i="9"/>
  <c r="S122" i="9"/>
  <c r="Q122" i="9"/>
  <c r="O122" i="9"/>
  <c r="M122" i="9"/>
  <c r="K122" i="9"/>
  <c r="I122" i="9"/>
  <c r="G122" i="9"/>
  <c r="E122" i="9"/>
  <c r="CE121" i="9"/>
  <c r="CC121" i="9"/>
  <c r="CA121" i="9"/>
  <c r="BY121" i="9"/>
  <c r="BW121" i="9"/>
  <c r="BU121" i="9"/>
  <c r="BS121" i="9"/>
  <c r="BQ121" i="9"/>
  <c r="BO121" i="9"/>
  <c r="BM121" i="9"/>
  <c r="BK121" i="9"/>
  <c r="BI121" i="9"/>
  <c r="BG121" i="9"/>
  <c r="BE121" i="9"/>
  <c r="BC121" i="9"/>
  <c r="BA121" i="9"/>
  <c r="AY121" i="9"/>
  <c r="AW121" i="9"/>
  <c r="AU121" i="9"/>
  <c r="AS121" i="9"/>
  <c r="AQ121" i="9"/>
  <c r="AO121" i="9"/>
  <c r="AM121" i="9"/>
  <c r="AK121" i="9"/>
  <c r="AI121" i="9"/>
  <c r="AG121" i="9"/>
  <c r="AE121" i="9"/>
  <c r="AC121" i="9"/>
  <c r="AA121" i="9"/>
  <c r="Y121" i="9"/>
  <c r="W121" i="9"/>
  <c r="U121" i="9"/>
  <c r="S121" i="9"/>
  <c r="Q121" i="9"/>
  <c r="O121" i="9"/>
  <c r="M121" i="9"/>
  <c r="K121" i="9"/>
  <c r="I121" i="9"/>
  <c r="G121" i="9"/>
  <c r="E121" i="9"/>
  <c r="CE120" i="9"/>
  <c r="CC120" i="9"/>
  <c r="CA120" i="9"/>
  <c r="BY120" i="9"/>
  <c r="BW120" i="9"/>
  <c r="BU120" i="9"/>
  <c r="BS120" i="9"/>
  <c r="BQ120" i="9"/>
  <c r="BO120" i="9"/>
  <c r="BM120" i="9"/>
  <c r="BK120" i="9"/>
  <c r="BI120" i="9"/>
  <c r="BG120" i="9"/>
  <c r="BE120" i="9"/>
  <c r="BC120" i="9"/>
  <c r="BA120" i="9"/>
  <c r="AY120" i="9"/>
  <c r="AW120" i="9"/>
  <c r="AU120" i="9"/>
  <c r="AS120" i="9"/>
  <c r="AQ120" i="9"/>
  <c r="AO120" i="9"/>
  <c r="AM120" i="9"/>
  <c r="AK120" i="9"/>
  <c r="AI120" i="9"/>
  <c r="AG120" i="9"/>
  <c r="AE120" i="9"/>
  <c r="AC120" i="9"/>
  <c r="AA120" i="9"/>
  <c r="Y120" i="9"/>
  <c r="W120" i="9"/>
  <c r="U120" i="9"/>
  <c r="S120" i="9"/>
  <c r="Q120" i="9"/>
  <c r="O120" i="9"/>
  <c r="M120" i="9"/>
  <c r="K120" i="9"/>
  <c r="I120" i="9"/>
  <c r="G120" i="9"/>
  <c r="E120" i="9"/>
  <c r="CE119" i="9"/>
  <c r="CC119" i="9"/>
  <c r="CA119" i="9"/>
  <c r="BY119" i="9"/>
  <c r="BW119" i="9"/>
  <c r="BU119" i="9"/>
  <c r="BS119" i="9"/>
  <c r="BQ119" i="9"/>
  <c r="BO119" i="9"/>
  <c r="BM119" i="9"/>
  <c r="BK119" i="9"/>
  <c r="BI119" i="9"/>
  <c r="BG119" i="9"/>
  <c r="BE119" i="9"/>
  <c r="BC119" i="9"/>
  <c r="BA119" i="9"/>
  <c r="AY119" i="9"/>
  <c r="AW119" i="9"/>
  <c r="AU119" i="9"/>
  <c r="AS119" i="9"/>
  <c r="AQ119" i="9"/>
  <c r="AO119" i="9"/>
  <c r="AM119" i="9"/>
  <c r="AK119" i="9"/>
  <c r="AI119" i="9"/>
  <c r="AG119" i="9"/>
  <c r="AE119" i="9"/>
  <c r="AC119" i="9"/>
  <c r="AA119" i="9"/>
  <c r="Y119" i="9"/>
  <c r="W119" i="9"/>
  <c r="U119" i="9"/>
  <c r="S119" i="9"/>
  <c r="Q119" i="9"/>
  <c r="O119" i="9"/>
  <c r="M119" i="9"/>
  <c r="K119" i="9"/>
  <c r="I119" i="9"/>
  <c r="G119" i="9"/>
  <c r="E119" i="9"/>
  <c r="CE118" i="9"/>
  <c r="CC118" i="9"/>
  <c r="CA118" i="9"/>
  <c r="BY118" i="9"/>
  <c r="BW118" i="9"/>
  <c r="BU118" i="9"/>
  <c r="BS118" i="9"/>
  <c r="BQ118" i="9"/>
  <c r="BO118" i="9"/>
  <c r="BM118" i="9"/>
  <c r="BK118" i="9"/>
  <c r="BI118" i="9"/>
  <c r="BG118" i="9"/>
  <c r="BE118" i="9"/>
  <c r="BC118" i="9"/>
  <c r="BA118" i="9"/>
  <c r="AY118" i="9"/>
  <c r="AW118" i="9"/>
  <c r="AU118" i="9"/>
  <c r="AS118" i="9"/>
  <c r="AQ118" i="9"/>
  <c r="AO118" i="9"/>
  <c r="AM118" i="9"/>
  <c r="AK118" i="9"/>
  <c r="AI118" i="9"/>
  <c r="AG118" i="9"/>
  <c r="AE118" i="9"/>
  <c r="AC118" i="9"/>
  <c r="AA118" i="9"/>
  <c r="Y118" i="9"/>
  <c r="W118" i="9"/>
  <c r="U118" i="9"/>
  <c r="S118" i="9"/>
  <c r="Q118" i="9"/>
  <c r="O118" i="9"/>
  <c r="M118" i="9"/>
  <c r="K118" i="9"/>
  <c r="I118" i="9"/>
  <c r="G118" i="9"/>
  <c r="E118" i="9"/>
  <c r="CE117" i="9"/>
  <c r="CC117" i="9"/>
  <c r="CA117" i="9"/>
  <c r="BY117" i="9"/>
  <c r="BW117" i="9"/>
  <c r="BU117" i="9"/>
  <c r="BS117" i="9"/>
  <c r="BQ117" i="9"/>
  <c r="BO117" i="9"/>
  <c r="BM117" i="9"/>
  <c r="BK117" i="9"/>
  <c r="BI117" i="9"/>
  <c r="BG117" i="9"/>
  <c r="BE117" i="9"/>
  <c r="BC117" i="9"/>
  <c r="BA117" i="9"/>
  <c r="AY117" i="9"/>
  <c r="AW117" i="9"/>
  <c r="AU117" i="9"/>
  <c r="AS117" i="9"/>
  <c r="AQ117" i="9"/>
  <c r="AO117" i="9"/>
  <c r="AM117" i="9"/>
  <c r="AK117" i="9"/>
  <c r="AI117" i="9"/>
  <c r="AG117" i="9"/>
  <c r="AE117" i="9"/>
  <c r="AC117" i="9"/>
  <c r="AA117" i="9"/>
  <c r="Y117" i="9"/>
  <c r="W117" i="9"/>
  <c r="U117" i="9"/>
  <c r="S117" i="9"/>
  <c r="Q117" i="9"/>
  <c r="O117" i="9"/>
  <c r="M117" i="9"/>
  <c r="K117" i="9"/>
  <c r="I117" i="9"/>
  <c r="G117" i="9"/>
  <c r="E117" i="9"/>
  <c r="CE116" i="9"/>
  <c r="CC116" i="9"/>
  <c r="CA116" i="9"/>
  <c r="BY116" i="9"/>
  <c r="BW116" i="9"/>
  <c r="BU116" i="9"/>
  <c r="BS116" i="9"/>
  <c r="BQ116" i="9"/>
  <c r="BO116" i="9"/>
  <c r="BM116" i="9"/>
  <c r="BK116" i="9"/>
  <c r="BI116" i="9"/>
  <c r="BG116" i="9"/>
  <c r="BE116" i="9"/>
  <c r="BC116" i="9"/>
  <c r="BA116" i="9"/>
  <c r="AY116" i="9"/>
  <c r="AW116" i="9"/>
  <c r="AU116" i="9"/>
  <c r="AS116" i="9"/>
  <c r="AQ116" i="9"/>
  <c r="AO116" i="9"/>
  <c r="AM116" i="9"/>
  <c r="AK116" i="9"/>
  <c r="AI116" i="9"/>
  <c r="AG116" i="9"/>
  <c r="AE116" i="9"/>
  <c r="AC116" i="9"/>
  <c r="AA116" i="9"/>
  <c r="Y116" i="9"/>
  <c r="W116" i="9"/>
  <c r="U116" i="9"/>
  <c r="S116" i="9"/>
  <c r="Q116" i="9"/>
  <c r="O116" i="9"/>
  <c r="M116" i="9"/>
  <c r="K116" i="9"/>
  <c r="I116" i="9"/>
  <c r="G116" i="9"/>
  <c r="E116" i="9"/>
  <c r="CE115" i="9"/>
  <c r="CC115" i="9"/>
  <c r="CA115" i="9"/>
  <c r="BY115" i="9"/>
  <c r="BW115" i="9"/>
  <c r="BU115" i="9"/>
  <c r="BS115" i="9"/>
  <c r="BQ115" i="9"/>
  <c r="BO115" i="9"/>
  <c r="BM115" i="9"/>
  <c r="BK115" i="9"/>
  <c r="BI115" i="9"/>
  <c r="BG115" i="9"/>
  <c r="BE115" i="9"/>
  <c r="BC115" i="9"/>
  <c r="BA115" i="9"/>
  <c r="AY115" i="9"/>
  <c r="AW115" i="9"/>
  <c r="AU115" i="9"/>
  <c r="AS115" i="9"/>
  <c r="AQ115" i="9"/>
  <c r="AO115" i="9"/>
  <c r="AM115" i="9"/>
  <c r="AK115" i="9"/>
  <c r="AI115" i="9"/>
  <c r="AG115" i="9"/>
  <c r="AE115" i="9"/>
  <c r="AC115" i="9"/>
  <c r="AA115" i="9"/>
  <c r="Y115" i="9"/>
  <c r="W115" i="9"/>
  <c r="U115" i="9"/>
  <c r="S115" i="9"/>
  <c r="Q115" i="9"/>
  <c r="O115" i="9"/>
  <c r="M115" i="9"/>
  <c r="K115" i="9"/>
  <c r="I115" i="9"/>
  <c r="G115" i="9"/>
  <c r="E115" i="9"/>
  <c r="CE114" i="9"/>
  <c r="CC114" i="9"/>
  <c r="CA114" i="9"/>
  <c r="BY114" i="9"/>
  <c r="BW114" i="9"/>
  <c r="BU114" i="9"/>
  <c r="BS114" i="9"/>
  <c r="BQ114" i="9"/>
  <c r="BO114" i="9"/>
  <c r="BM114" i="9"/>
  <c r="BK114" i="9"/>
  <c r="BI114" i="9"/>
  <c r="BG114" i="9"/>
  <c r="BE114" i="9"/>
  <c r="BC114" i="9"/>
  <c r="BA114" i="9"/>
  <c r="AY114" i="9"/>
  <c r="AW114" i="9"/>
  <c r="AU114" i="9"/>
  <c r="AS114" i="9"/>
  <c r="AQ114" i="9"/>
  <c r="AO114" i="9"/>
  <c r="AM114" i="9"/>
  <c r="AK114" i="9"/>
  <c r="AI114" i="9"/>
  <c r="AG114" i="9"/>
  <c r="AE114" i="9"/>
  <c r="AC114" i="9"/>
  <c r="AA114" i="9"/>
  <c r="Y114" i="9"/>
  <c r="W114" i="9"/>
  <c r="U114" i="9"/>
  <c r="S114" i="9"/>
  <c r="Q114" i="9"/>
  <c r="O114" i="9"/>
  <c r="M114" i="9"/>
  <c r="K114" i="9"/>
  <c r="I114" i="9"/>
  <c r="G114" i="9"/>
  <c r="E114" i="9"/>
  <c r="CE113" i="9"/>
  <c r="CC113" i="9"/>
  <c r="CA113" i="9"/>
  <c r="BY113" i="9"/>
  <c r="BW113" i="9"/>
  <c r="BU113" i="9"/>
  <c r="BS113" i="9"/>
  <c r="BQ113" i="9"/>
  <c r="BO113" i="9"/>
  <c r="BM113" i="9"/>
  <c r="BK113" i="9"/>
  <c r="BI113" i="9"/>
  <c r="BG113" i="9"/>
  <c r="BE113" i="9"/>
  <c r="BC113" i="9"/>
  <c r="BA113" i="9"/>
  <c r="AY113" i="9"/>
  <c r="AW113" i="9"/>
  <c r="AU113" i="9"/>
  <c r="AS113" i="9"/>
  <c r="AQ113" i="9"/>
  <c r="AO113" i="9"/>
  <c r="AM113" i="9"/>
  <c r="AK113" i="9"/>
  <c r="AI113" i="9"/>
  <c r="AG113" i="9"/>
  <c r="AE113" i="9"/>
  <c r="AC113" i="9"/>
  <c r="AA113" i="9"/>
  <c r="Y113" i="9"/>
  <c r="W113" i="9"/>
  <c r="U113" i="9"/>
  <c r="S113" i="9"/>
  <c r="Q113" i="9"/>
  <c r="O113" i="9"/>
  <c r="M113" i="9"/>
  <c r="K113" i="9"/>
  <c r="I113" i="9"/>
  <c r="G113" i="9"/>
  <c r="E113" i="9"/>
  <c r="CE112" i="9"/>
  <c r="CC112" i="9"/>
  <c r="CA112" i="9"/>
  <c r="BY112" i="9"/>
  <c r="BW112" i="9"/>
  <c r="BU112" i="9"/>
  <c r="BS112" i="9"/>
  <c r="BQ112" i="9"/>
  <c r="BO112" i="9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W112" i="9"/>
  <c r="U112" i="9"/>
  <c r="S112" i="9"/>
  <c r="Q112" i="9"/>
  <c r="O112" i="9"/>
  <c r="M112" i="9"/>
  <c r="K112" i="9"/>
  <c r="I112" i="9"/>
  <c r="G112" i="9"/>
  <c r="E112" i="9"/>
  <c r="CE111" i="9"/>
  <c r="CC111" i="9"/>
  <c r="CA111" i="9"/>
  <c r="BY111" i="9"/>
  <c r="BW111" i="9"/>
  <c r="BU111" i="9"/>
  <c r="BS111" i="9"/>
  <c r="BQ111" i="9"/>
  <c r="BO111" i="9"/>
  <c r="BM111" i="9"/>
  <c r="BK111" i="9"/>
  <c r="BI111" i="9"/>
  <c r="BG111" i="9"/>
  <c r="BE111" i="9"/>
  <c r="BC111" i="9"/>
  <c r="BA111" i="9"/>
  <c r="AY111" i="9"/>
  <c r="AW111" i="9"/>
  <c r="AU111" i="9"/>
  <c r="AS111" i="9"/>
  <c r="AQ111" i="9"/>
  <c r="AO111" i="9"/>
  <c r="AM111" i="9"/>
  <c r="AK111" i="9"/>
  <c r="AI111" i="9"/>
  <c r="AG111" i="9"/>
  <c r="AE111" i="9"/>
  <c r="AC111" i="9"/>
  <c r="AA111" i="9"/>
  <c r="Y111" i="9"/>
  <c r="W111" i="9"/>
  <c r="U111" i="9"/>
  <c r="S111" i="9"/>
  <c r="Q111" i="9"/>
  <c r="O111" i="9"/>
  <c r="M111" i="9"/>
  <c r="K111" i="9"/>
  <c r="I111" i="9"/>
  <c r="G111" i="9"/>
  <c r="E111" i="9"/>
  <c r="CE110" i="9"/>
  <c r="CC110" i="9"/>
  <c r="CA110" i="9"/>
  <c r="BY110" i="9"/>
  <c r="BW110" i="9"/>
  <c r="BU110" i="9"/>
  <c r="BS110" i="9"/>
  <c r="BQ110" i="9"/>
  <c r="BO110" i="9"/>
  <c r="BM110" i="9"/>
  <c r="BK110" i="9"/>
  <c r="BI110" i="9"/>
  <c r="BG110" i="9"/>
  <c r="BE110" i="9"/>
  <c r="BC110" i="9"/>
  <c r="BA110" i="9"/>
  <c r="AY110" i="9"/>
  <c r="AW110" i="9"/>
  <c r="AU110" i="9"/>
  <c r="AS110" i="9"/>
  <c r="AQ110" i="9"/>
  <c r="AO110" i="9"/>
  <c r="AM110" i="9"/>
  <c r="AK110" i="9"/>
  <c r="AI110" i="9"/>
  <c r="AG110" i="9"/>
  <c r="AE110" i="9"/>
  <c r="AC110" i="9"/>
  <c r="AA110" i="9"/>
  <c r="Y110" i="9"/>
  <c r="W110" i="9"/>
  <c r="U110" i="9"/>
  <c r="S110" i="9"/>
  <c r="Q110" i="9"/>
  <c r="O110" i="9"/>
  <c r="M110" i="9"/>
  <c r="K110" i="9"/>
  <c r="I110" i="9"/>
  <c r="G110" i="9"/>
  <c r="E110" i="9"/>
  <c r="CE109" i="9"/>
  <c r="CC109" i="9"/>
  <c r="CA109" i="9"/>
  <c r="BY109" i="9"/>
  <c r="BW109" i="9"/>
  <c r="BU109" i="9"/>
  <c r="BS109" i="9"/>
  <c r="BQ109" i="9"/>
  <c r="BO109" i="9"/>
  <c r="BM109" i="9"/>
  <c r="BK109" i="9"/>
  <c r="BI109" i="9"/>
  <c r="BG109" i="9"/>
  <c r="BE109" i="9"/>
  <c r="BC109" i="9"/>
  <c r="BA109" i="9"/>
  <c r="AY109" i="9"/>
  <c r="AW109" i="9"/>
  <c r="AU109" i="9"/>
  <c r="AS109" i="9"/>
  <c r="AQ109" i="9"/>
  <c r="AO109" i="9"/>
  <c r="AM109" i="9"/>
  <c r="AK109" i="9"/>
  <c r="AI109" i="9"/>
  <c r="AG109" i="9"/>
  <c r="AE109" i="9"/>
  <c r="AC109" i="9"/>
  <c r="AA109" i="9"/>
  <c r="Y109" i="9"/>
  <c r="W109" i="9"/>
  <c r="U109" i="9"/>
  <c r="S109" i="9"/>
  <c r="Q109" i="9"/>
  <c r="O109" i="9"/>
  <c r="M109" i="9"/>
  <c r="K109" i="9"/>
  <c r="I109" i="9"/>
  <c r="G109" i="9"/>
  <c r="E109" i="9"/>
  <c r="CE108" i="9"/>
  <c r="CC108" i="9"/>
  <c r="CA108" i="9"/>
  <c r="BY108" i="9"/>
  <c r="BW108" i="9"/>
  <c r="BU108" i="9"/>
  <c r="BS108" i="9"/>
  <c r="BQ108" i="9"/>
  <c r="BO108" i="9"/>
  <c r="BM108" i="9"/>
  <c r="BK108" i="9"/>
  <c r="BI108" i="9"/>
  <c r="BG108" i="9"/>
  <c r="BE108" i="9"/>
  <c r="BC108" i="9"/>
  <c r="BA108" i="9"/>
  <c r="AY108" i="9"/>
  <c r="AW108" i="9"/>
  <c r="AU108" i="9"/>
  <c r="AS108" i="9"/>
  <c r="AQ108" i="9"/>
  <c r="AO108" i="9"/>
  <c r="AM108" i="9"/>
  <c r="AK108" i="9"/>
  <c r="AI108" i="9"/>
  <c r="AG108" i="9"/>
  <c r="AE108" i="9"/>
  <c r="AC108" i="9"/>
  <c r="AA108" i="9"/>
  <c r="Y108" i="9"/>
  <c r="W108" i="9"/>
  <c r="U108" i="9"/>
  <c r="S108" i="9"/>
  <c r="Q108" i="9"/>
  <c r="O108" i="9"/>
  <c r="M108" i="9"/>
  <c r="K108" i="9"/>
  <c r="I108" i="9"/>
  <c r="G108" i="9"/>
  <c r="E108" i="9"/>
  <c r="CE107" i="9"/>
  <c r="CC107" i="9"/>
  <c r="CA107" i="9"/>
  <c r="BY107" i="9"/>
  <c r="BW107" i="9"/>
  <c r="BU107" i="9"/>
  <c r="BS107" i="9"/>
  <c r="BQ107" i="9"/>
  <c r="BO107" i="9"/>
  <c r="BM107" i="9"/>
  <c r="BK107" i="9"/>
  <c r="BI107" i="9"/>
  <c r="BG107" i="9"/>
  <c r="BE107" i="9"/>
  <c r="BC107" i="9"/>
  <c r="BA107" i="9"/>
  <c r="AY107" i="9"/>
  <c r="AW107" i="9"/>
  <c r="AU107" i="9"/>
  <c r="AS107" i="9"/>
  <c r="AQ107" i="9"/>
  <c r="AO107" i="9"/>
  <c r="AM107" i="9"/>
  <c r="AK107" i="9"/>
  <c r="AI107" i="9"/>
  <c r="AG107" i="9"/>
  <c r="AE107" i="9"/>
  <c r="AC107" i="9"/>
  <c r="AA107" i="9"/>
  <c r="Y107" i="9"/>
  <c r="W107" i="9"/>
  <c r="U107" i="9"/>
  <c r="S107" i="9"/>
  <c r="Q107" i="9"/>
  <c r="O107" i="9"/>
  <c r="M107" i="9"/>
  <c r="K107" i="9"/>
  <c r="I107" i="9"/>
  <c r="G107" i="9"/>
  <c r="E107" i="9"/>
  <c r="CE106" i="9"/>
  <c r="CC106" i="9"/>
  <c r="CA106" i="9"/>
  <c r="BY106" i="9"/>
  <c r="BW106" i="9"/>
  <c r="BU106" i="9"/>
  <c r="BS106" i="9"/>
  <c r="BQ106" i="9"/>
  <c r="BO106" i="9"/>
  <c r="BM106" i="9"/>
  <c r="BK106" i="9"/>
  <c r="BI106" i="9"/>
  <c r="BG106" i="9"/>
  <c r="BE106" i="9"/>
  <c r="BC106" i="9"/>
  <c r="BA106" i="9"/>
  <c r="AY106" i="9"/>
  <c r="AW106" i="9"/>
  <c r="AU106" i="9"/>
  <c r="AS106" i="9"/>
  <c r="AQ106" i="9"/>
  <c r="AO106" i="9"/>
  <c r="AM106" i="9"/>
  <c r="AK106" i="9"/>
  <c r="AI106" i="9"/>
  <c r="AG106" i="9"/>
  <c r="AE106" i="9"/>
  <c r="AC106" i="9"/>
  <c r="AA106" i="9"/>
  <c r="Y106" i="9"/>
  <c r="W106" i="9"/>
  <c r="U106" i="9"/>
  <c r="S106" i="9"/>
  <c r="Q106" i="9"/>
  <c r="O106" i="9"/>
  <c r="M106" i="9"/>
  <c r="K106" i="9"/>
  <c r="I106" i="9"/>
  <c r="G106" i="9"/>
  <c r="E106" i="9"/>
  <c r="CE105" i="9"/>
  <c r="CC105" i="9"/>
  <c r="CA105" i="9"/>
  <c r="BY105" i="9"/>
  <c r="BW105" i="9"/>
  <c r="BU105" i="9"/>
  <c r="BS105" i="9"/>
  <c r="BQ105" i="9"/>
  <c r="BO105" i="9"/>
  <c r="BM105" i="9"/>
  <c r="BK105" i="9"/>
  <c r="BI105" i="9"/>
  <c r="BG105" i="9"/>
  <c r="BE105" i="9"/>
  <c r="BC105" i="9"/>
  <c r="BA105" i="9"/>
  <c r="AY105" i="9"/>
  <c r="AW105" i="9"/>
  <c r="AU105" i="9"/>
  <c r="AS105" i="9"/>
  <c r="AQ105" i="9"/>
  <c r="AO105" i="9"/>
  <c r="AM105" i="9"/>
  <c r="AK105" i="9"/>
  <c r="AI105" i="9"/>
  <c r="AG105" i="9"/>
  <c r="AE105" i="9"/>
  <c r="AC105" i="9"/>
  <c r="AA105" i="9"/>
  <c r="Y105" i="9"/>
  <c r="W105" i="9"/>
  <c r="U105" i="9"/>
  <c r="S105" i="9"/>
  <c r="Q105" i="9"/>
  <c r="O105" i="9"/>
  <c r="M105" i="9"/>
  <c r="K105" i="9"/>
  <c r="I105" i="9"/>
  <c r="G105" i="9"/>
  <c r="E105" i="9"/>
  <c r="CE104" i="9"/>
  <c r="CC104" i="9"/>
  <c r="CA104" i="9"/>
  <c r="BY104" i="9"/>
  <c r="BW104" i="9"/>
  <c r="BU104" i="9"/>
  <c r="BS104" i="9"/>
  <c r="BQ104" i="9"/>
  <c r="BO104" i="9"/>
  <c r="BM104" i="9"/>
  <c r="BK104" i="9"/>
  <c r="BI104" i="9"/>
  <c r="BG104" i="9"/>
  <c r="BE104" i="9"/>
  <c r="BC104" i="9"/>
  <c r="BA104" i="9"/>
  <c r="AY104" i="9"/>
  <c r="AW104" i="9"/>
  <c r="AU104" i="9"/>
  <c r="AS104" i="9"/>
  <c r="AQ104" i="9"/>
  <c r="AO104" i="9"/>
  <c r="AM104" i="9"/>
  <c r="AK104" i="9"/>
  <c r="AI104" i="9"/>
  <c r="AG104" i="9"/>
  <c r="AE104" i="9"/>
  <c r="AC104" i="9"/>
  <c r="AA104" i="9"/>
  <c r="Y104" i="9"/>
  <c r="W104" i="9"/>
  <c r="U104" i="9"/>
  <c r="S104" i="9"/>
  <c r="Q104" i="9"/>
  <c r="O104" i="9"/>
  <c r="M104" i="9"/>
  <c r="K104" i="9"/>
  <c r="I104" i="9"/>
  <c r="G104" i="9"/>
  <c r="E104" i="9"/>
  <c r="CE103" i="9"/>
  <c r="CC103" i="9"/>
  <c r="CA103" i="9"/>
  <c r="BY103" i="9"/>
  <c r="BW103" i="9"/>
  <c r="BU103" i="9"/>
  <c r="BS103" i="9"/>
  <c r="BQ103" i="9"/>
  <c r="BO103" i="9"/>
  <c r="BM103" i="9"/>
  <c r="BK103" i="9"/>
  <c r="BI103" i="9"/>
  <c r="BG103" i="9"/>
  <c r="BE103" i="9"/>
  <c r="BC103" i="9"/>
  <c r="BA103" i="9"/>
  <c r="AY103" i="9"/>
  <c r="AW103" i="9"/>
  <c r="AU103" i="9"/>
  <c r="AS103" i="9"/>
  <c r="AQ103" i="9"/>
  <c r="AO103" i="9"/>
  <c r="AM103" i="9"/>
  <c r="AK103" i="9"/>
  <c r="AI103" i="9"/>
  <c r="AG103" i="9"/>
  <c r="AE103" i="9"/>
  <c r="AC103" i="9"/>
  <c r="AA103" i="9"/>
  <c r="Y103" i="9"/>
  <c r="W103" i="9"/>
  <c r="U103" i="9"/>
  <c r="S103" i="9"/>
  <c r="Q103" i="9"/>
  <c r="O103" i="9"/>
  <c r="M103" i="9"/>
  <c r="K103" i="9"/>
  <c r="I103" i="9"/>
  <c r="G103" i="9"/>
  <c r="E103" i="9"/>
  <c r="CE102" i="9"/>
  <c r="CC102" i="9"/>
  <c r="CA102" i="9"/>
  <c r="BY102" i="9"/>
  <c r="BW102" i="9"/>
  <c r="BU102" i="9"/>
  <c r="BS102" i="9"/>
  <c r="BQ102" i="9"/>
  <c r="BO102" i="9"/>
  <c r="BM102" i="9"/>
  <c r="BK102" i="9"/>
  <c r="BI102" i="9"/>
  <c r="BG102" i="9"/>
  <c r="BE102" i="9"/>
  <c r="BC102" i="9"/>
  <c r="BA102" i="9"/>
  <c r="AY102" i="9"/>
  <c r="AW102" i="9"/>
  <c r="AU102" i="9"/>
  <c r="AS102" i="9"/>
  <c r="AQ102" i="9"/>
  <c r="AO102" i="9"/>
  <c r="AM102" i="9"/>
  <c r="AK102" i="9"/>
  <c r="AI102" i="9"/>
  <c r="AG102" i="9"/>
  <c r="AE102" i="9"/>
  <c r="AC102" i="9"/>
  <c r="AA102" i="9"/>
  <c r="Y102" i="9"/>
  <c r="W102" i="9"/>
  <c r="U102" i="9"/>
  <c r="S102" i="9"/>
  <c r="Q102" i="9"/>
  <c r="O102" i="9"/>
  <c r="M102" i="9"/>
  <c r="K102" i="9"/>
  <c r="I102" i="9"/>
  <c r="G102" i="9"/>
  <c r="E102" i="9"/>
  <c r="CE101" i="9"/>
  <c r="CC101" i="9"/>
  <c r="CA101" i="9"/>
  <c r="BY101" i="9"/>
  <c r="BW101" i="9"/>
  <c r="BU101" i="9"/>
  <c r="BS101" i="9"/>
  <c r="BQ101" i="9"/>
  <c r="BO101" i="9"/>
  <c r="BM101" i="9"/>
  <c r="BK101" i="9"/>
  <c r="BI101" i="9"/>
  <c r="BG101" i="9"/>
  <c r="BE101" i="9"/>
  <c r="BC101" i="9"/>
  <c r="BA101" i="9"/>
  <c r="AY101" i="9"/>
  <c r="AW101" i="9"/>
  <c r="AU101" i="9"/>
  <c r="AS101" i="9"/>
  <c r="AQ101" i="9"/>
  <c r="AO101" i="9"/>
  <c r="AM101" i="9"/>
  <c r="AK101" i="9"/>
  <c r="AI101" i="9"/>
  <c r="AG101" i="9"/>
  <c r="AE101" i="9"/>
  <c r="AC101" i="9"/>
  <c r="AA101" i="9"/>
  <c r="Y101" i="9"/>
  <c r="W101" i="9"/>
  <c r="U101" i="9"/>
  <c r="S101" i="9"/>
  <c r="Q101" i="9"/>
  <c r="O101" i="9"/>
  <c r="M101" i="9"/>
  <c r="K101" i="9"/>
  <c r="I101" i="9"/>
  <c r="G101" i="9"/>
  <c r="E101" i="9"/>
  <c r="CE100" i="9"/>
  <c r="CC100" i="9"/>
  <c r="CA100" i="9"/>
  <c r="BY100" i="9"/>
  <c r="BW100" i="9"/>
  <c r="BU100" i="9"/>
  <c r="BS100" i="9"/>
  <c r="BQ100" i="9"/>
  <c r="BO100" i="9"/>
  <c r="BM100" i="9"/>
  <c r="BK100" i="9"/>
  <c r="BI100" i="9"/>
  <c r="BG100" i="9"/>
  <c r="BE100" i="9"/>
  <c r="BC100" i="9"/>
  <c r="BA100" i="9"/>
  <c r="AY100" i="9"/>
  <c r="AW100" i="9"/>
  <c r="AU100" i="9"/>
  <c r="AS100" i="9"/>
  <c r="AQ100" i="9"/>
  <c r="AO100" i="9"/>
  <c r="AM100" i="9"/>
  <c r="AK100" i="9"/>
  <c r="AI100" i="9"/>
  <c r="AG100" i="9"/>
  <c r="AE100" i="9"/>
  <c r="AC100" i="9"/>
  <c r="AA100" i="9"/>
  <c r="Y100" i="9"/>
  <c r="W100" i="9"/>
  <c r="U100" i="9"/>
  <c r="S100" i="9"/>
  <c r="Q100" i="9"/>
  <c r="O100" i="9"/>
  <c r="M100" i="9"/>
  <c r="K100" i="9"/>
  <c r="I100" i="9"/>
  <c r="G100" i="9"/>
  <c r="E100" i="9"/>
  <c r="CE99" i="9"/>
  <c r="CC99" i="9"/>
  <c r="CA99" i="9"/>
  <c r="BY99" i="9"/>
  <c r="BW99" i="9"/>
  <c r="BU99" i="9"/>
  <c r="BS99" i="9"/>
  <c r="BQ99" i="9"/>
  <c r="BO99" i="9"/>
  <c r="BM99" i="9"/>
  <c r="BK99" i="9"/>
  <c r="BI99" i="9"/>
  <c r="BG99" i="9"/>
  <c r="BE99" i="9"/>
  <c r="BC99" i="9"/>
  <c r="BA99" i="9"/>
  <c r="AY99" i="9"/>
  <c r="AW99" i="9"/>
  <c r="AU99" i="9"/>
  <c r="AS99" i="9"/>
  <c r="AQ99" i="9"/>
  <c r="AO99" i="9"/>
  <c r="AM99" i="9"/>
  <c r="AK99" i="9"/>
  <c r="AI99" i="9"/>
  <c r="AG99" i="9"/>
  <c r="AE99" i="9"/>
  <c r="AC99" i="9"/>
  <c r="AA99" i="9"/>
  <c r="Y99" i="9"/>
  <c r="W99" i="9"/>
  <c r="U99" i="9"/>
  <c r="S99" i="9"/>
  <c r="Q99" i="9"/>
  <c r="O99" i="9"/>
  <c r="M99" i="9"/>
  <c r="K99" i="9"/>
  <c r="I99" i="9"/>
  <c r="G99" i="9"/>
  <c r="E99" i="9"/>
  <c r="CE98" i="9"/>
  <c r="CC98" i="9"/>
  <c r="CA98" i="9"/>
  <c r="BY98" i="9"/>
  <c r="BW98" i="9"/>
  <c r="BU98" i="9"/>
  <c r="BS98" i="9"/>
  <c r="BQ98" i="9"/>
  <c r="BO98" i="9"/>
  <c r="BM98" i="9"/>
  <c r="BK98" i="9"/>
  <c r="BI98" i="9"/>
  <c r="BG98" i="9"/>
  <c r="BE98" i="9"/>
  <c r="BC98" i="9"/>
  <c r="BA98" i="9"/>
  <c r="AY98" i="9"/>
  <c r="AW98" i="9"/>
  <c r="AU98" i="9"/>
  <c r="AS98" i="9"/>
  <c r="AQ98" i="9"/>
  <c r="AO98" i="9"/>
  <c r="AM98" i="9"/>
  <c r="AK98" i="9"/>
  <c r="AI98" i="9"/>
  <c r="AG98" i="9"/>
  <c r="AE98" i="9"/>
  <c r="AC98" i="9"/>
  <c r="AA98" i="9"/>
  <c r="Y98" i="9"/>
  <c r="W98" i="9"/>
  <c r="U98" i="9"/>
  <c r="S98" i="9"/>
  <c r="Q98" i="9"/>
  <c r="O98" i="9"/>
  <c r="M98" i="9"/>
  <c r="K98" i="9"/>
  <c r="I98" i="9"/>
  <c r="G98" i="9"/>
  <c r="E98" i="9"/>
  <c r="CE97" i="9"/>
  <c r="CC97" i="9"/>
  <c r="CA97" i="9"/>
  <c r="BY97" i="9"/>
  <c r="BW97" i="9"/>
  <c r="BU97" i="9"/>
  <c r="BS97" i="9"/>
  <c r="BQ97" i="9"/>
  <c r="BO97" i="9"/>
  <c r="BM97" i="9"/>
  <c r="BK97" i="9"/>
  <c r="BI97" i="9"/>
  <c r="BG97" i="9"/>
  <c r="BE97" i="9"/>
  <c r="BC97" i="9"/>
  <c r="BA97" i="9"/>
  <c r="AY97" i="9"/>
  <c r="AW97" i="9"/>
  <c r="AU97" i="9"/>
  <c r="AS97" i="9"/>
  <c r="AQ97" i="9"/>
  <c r="AO97" i="9"/>
  <c r="AM97" i="9"/>
  <c r="AK97" i="9"/>
  <c r="AI97" i="9"/>
  <c r="AG97" i="9"/>
  <c r="AE97" i="9"/>
  <c r="AC97" i="9"/>
  <c r="AA97" i="9"/>
  <c r="Y97" i="9"/>
  <c r="W97" i="9"/>
  <c r="U97" i="9"/>
  <c r="S97" i="9"/>
  <c r="Q97" i="9"/>
  <c r="O97" i="9"/>
  <c r="M97" i="9"/>
  <c r="K97" i="9"/>
  <c r="I97" i="9"/>
  <c r="G97" i="9"/>
  <c r="E97" i="9"/>
  <c r="CE96" i="9"/>
  <c r="CC96" i="9"/>
  <c r="CA96" i="9"/>
  <c r="BY96" i="9"/>
  <c r="BW96" i="9"/>
  <c r="BU96" i="9"/>
  <c r="BS96" i="9"/>
  <c r="BQ96" i="9"/>
  <c r="BO96" i="9"/>
  <c r="BM96" i="9"/>
  <c r="BK96" i="9"/>
  <c r="BI96" i="9"/>
  <c r="BG96" i="9"/>
  <c r="BE96" i="9"/>
  <c r="BC96" i="9"/>
  <c r="BA96" i="9"/>
  <c r="AY96" i="9"/>
  <c r="AW96" i="9"/>
  <c r="AU96" i="9"/>
  <c r="AS96" i="9"/>
  <c r="AQ96" i="9"/>
  <c r="AO96" i="9"/>
  <c r="AM96" i="9"/>
  <c r="AK96" i="9"/>
  <c r="AI96" i="9"/>
  <c r="AG96" i="9"/>
  <c r="AE96" i="9"/>
  <c r="AC96" i="9"/>
  <c r="AA96" i="9"/>
  <c r="Y96" i="9"/>
  <c r="W96" i="9"/>
  <c r="U96" i="9"/>
  <c r="S96" i="9"/>
  <c r="Q96" i="9"/>
  <c r="O96" i="9"/>
  <c r="M96" i="9"/>
  <c r="K96" i="9"/>
  <c r="I96" i="9"/>
  <c r="G96" i="9"/>
  <c r="E96" i="9"/>
  <c r="CE95" i="9"/>
  <c r="CC95" i="9"/>
  <c r="CA95" i="9"/>
  <c r="BY95" i="9"/>
  <c r="BW95" i="9"/>
  <c r="BU95" i="9"/>
  <c r="BS95" i="9"/>
  <c r="BQ95" i="9"/>
  <c r="BO95" i="9"/>
  <c r="BM95" i="9"/>
  <c r="BK95" i="9"/>
  <c r="BI95" i="9"/>
  <c r="BG95" i="9"/>
  <c r="BE95" i="9"/>
  <c r="BC95" i="9"/>
  <c r="BA95" i="9"/>
  <c r="AY95" i="9"/>
  <c r="AW95" i="9"/>
  <c r="AU95" i="9"/>
  <c r="AS95" i="9"/>
  <c r="AQ95" i="9"/>
  <c r="AO95" i="9"/>
  <c r="AM95" i="9"/>
  <c r="AK95" i="9"/>
  <c r="AI95" i="9"/>
  <c r="AG95" i="9"/>
  <c r="AE95" i="9"/>
  <c r="AC95" i="9"/>
  <c r="AA95" i="9"/>
  <c r="Y95" i="9"/>
  <c r="W95" i="9"/>
  <c r="U95" i="9"/>
  <c r="S95" i="9"/>
  <c r="Q95" i="9"/>
  <c r="O95" i="9"/>
  <c r="M95" i="9"/>
  <c r="K95" i="9"/>
  <c r="I95" i="9"/>
  <c r="G95" i="9"/>
  <c r="E95" i="9"/>
  <c r="CE94" i="9"/>
  <c r="CC94" i="9"/>
  <c r="CA94" i="9"/>
  <c r="BY94" i="9"/>
  <c r="BW94" i="9"/>
  <c r="BU94" i="9"/>
  <c r="BS94" i="9"/>
  <c r="BQ94" i="9"/>
  <c r="BO94" i="9"/>
  <c r="BM94" i="9"/>
  <c r="BK94" i="9"/>
  <c r="BI94" i="9"/>
  <c r="BG94" i="9"/>
  <c r="BE94" i="9"/>
  <c r="BC94" i="9"/>
  <c r="BA94" i="9"/>
  <c r="AY94" i="9"/>
  <c r="AW94" i="9"/>
  <c r="AU94" i="9"/>
  <c r="AS94" i="9"/>
  <c r="AQ94" i="9"/>
  <c r="AO94" i="9"/>
  <c r="AM94" i="9"/>
  <c r="AK94" i="9"/>
  <c r="AI94" i="9"/>
  <c r="AG94" i="9"/>
  <c r="AE94" i="9"/>
  <c r="AC94" i="9"/>
  <c r="AA94" i="9"/>
  <c r="Y94" i="9"/>
  <c r="W94" i="9"/>
  <c r="U94" i="9"/>
  <c r="S94" i="9"/>
  <c r="Q94" i="9"/>
  <c r="O94" i="9"/>
  <c r="M94" i="9"/>
  <c r="K94" i="9"/>
  <c r="I94" i="9"/>
  <c r="G94" i="9"/>
  <c r="E94" i="9"/>
  <c r="CE93" i="9"/>
  <c r="CC93" i="9"/>
  <c r="CA93" i="9"/>
  <c r="BY93" i="9"/>
  <c r="BW93" i="9"/>
  <c r="BU93" i="9"/>
  <c r="BS93" i="9"/>
  <c r="BQ93" i="9"/>
  <c r="BO93" i="9"/>
  <c r="BM93" i="9"/>
  <c r="BK93" i="9"/>
  <c r="BI93" i="9"/>
  <c r="BG93" i="9"/>
  <c r="BE93" i="9"/>
  <c r="BC93" i="9"/>
  <c r="BA93" i="9"/>
  <c r="AY93" i="9"/>
  <c r="AW93" i="9"/>
  <c r="AU93" i="9"/>
  <c r="AS93" i="9"/>
  <c r="AQ93" i="9"/>
  <c r="AO93" i="9"/>
  <c r="AM93" i="9"/>
  <c r="AK93" i="9"/>
  <c r="AI93" i="9"/>
  <c r="AG93" i="9"/>
  <c r="AE93" i="9"/>
  <c r="AC93" i="9"/>
  <c r="AA93" i="9"/>
  <c r="Y93" i="9"/>
  <c r="W93" i="9"/>
  <c r="U93" i="9"/>
  <c r="S93" i="9"/>
  <c r="Q93" i="9"/>
  <c r="O93" i="9"/>
  <c r="M93" i="9"/>
  <c r="K93" i="9"/>
  <c r="I93" i="9"/>
  <c r="G93" i="9"/>
  <c r="E93" i="9"/>
  <c r="CE92" i="9"/>
  <c r="CC92" i="9"/>
  <c r="CA92" i="9"/>
  <c r="BY92" i="9"/>
  <c r="BW92" i="9"/>
  <c r="BU92" i="9"/>
  <c r="BS92" i="9"/>
  <c r="BQ92" i="9"/>
  <c r="BO92" i="9"/>
  <c r="BM92" i="9"/>
  <c r="BK92" i="9"/>
  <c r="BI92" i="9"/>
  <c r="BG92" i="9"/>
  <c r="BE92" i="9"/>
  <c r="BC92" i="9"/>
  <c r="BA92" i="9"/>
  <c r="AY92" i="9"/>
  <c r="AW92" i="9"/>
  <c r="AU92" i="9"/>
  <c r="AS92" i="9"/>
  <c r="AQ92" i="9"/>
  <c r="AO92" i="9"/>
  <c r="AM92" i="9"/>
  <c r="AK92" i="9"/>
  <c r="AI92" i="9"/>
  <c r="AG92" i="9"/>
  <c r="AE92" i="9"/>
  <c r="AC92" i="9"/>
  <c r="AA92" i="9"/>
  <c r="Y92" i="9"/>
  <c r="W92" i="9"/>
  <c r="U92" i="9"/>
  <c r="S92" i="9"/>
  <c r="Q92" i="9"/>
  <c r="O92" i="9"/>
  <c r="M92" i="9"/>
  <c r="K92" i="9"/>
  <c r="I92" i="9"/>
  <c r="G92" i="9"/>
  <c r="E92" i="9"/>
  <c r="CE91" i="9"/>
  <c r="CC91" i="9"/>
  <c r="CA91" i="9"/>
  <c r="BY91" i="9"/>
  <c r="BW91" i="9"/>
  <c r="BU91" i="9"/>
  <c r="BS91" i="9"/>
  <c r="BQ91" i="9"/>
  <c r="BO91" i="9"/>
  <c r="BM91" i="9"/>
  <c r="BK91" i="9"/>
  <c r="BI91" i="9"/>
  <c r="BG91" i="9"/>
  <c r="BE91" i="9"/>
  <c r="BC91" i="9"/>
  <c r="BA91" i="9"/>
  <c r="AY91" i="9"/>
  <c r="AW91" i="9"/>
  <c r="AU91" i="9"/>
  <c r="AS91" i="9"/>
  <c r="AQ91" i="9"/>
  <c r="AO91" i="9"/>
  <c r="AM91" i="9"/>
  <c r="AK91" i="9"/>
  <c r="AI91" i="9"/>
  <c r="AG91" i="9"/>
  <c r="AE91" i="9"/>
  <c r="AC91" i="9"/>
  <c r="AA91" i="9"/>
  <c r="Y91" i="9"/>
  <c r="W91" i="9"/>
  <c r="U91" i="9"/>
  <c r="S91" i="9"/>
  <c r="Q91" i="9"/>
  <c r="O91" i="9"/>
  <c r="M91" i="9"/>
  <c r="K91" i="9"/>
  <c r="I91" i="9"/>
  <c r="G91" i="9"/>
  <c r="E91" i="9"/>
  <c r="CE90" i="9"/>
  <c r="CC90" i="9"/>
  <c r="CA90" i="9"/>
  <c r="BY90" i="9"/>
  <c r="BW90" i="9"/>
  <c r="BU90" i="9"/>
  <c r="BS90" i="9"/>
  <c r="BQ90" i="9"/>
  <c r="BO90" i="9"/>
  <c r="BM90" i="9"/>
  <c r="BK90" i="9"/>
  <c r="BI90" i="9"/>
  <c r="BG90" i="9"/>
  <c r="BE90" i="9"/>
  <c r="BC90" i="9"/>
  <c r="BA90" i="9"/>
  <c r="AY90" i="9"/>
  <c r="AW90" i="9"/>
  <c r="AU90" i="9"/>
  <c r="AS90" i="9"/>
  <c r="AQ90" i="9"/>
  <c r="AO90" i="9"/>
  <c r="AM90" i="9"/>
  <c r="AK90" i="9"/>
  <c r="AI90" i="9"/>
  <c r="AG90" i="9"/>
  <c r="AE90" i="9"/>
  <c r="AC90" i="9"/>
  <c r="AA90" i="9"/>
  <c r="Y90" i="9"/>
  <c r="W90" i="9"/>
  <c r="U90" i="9"/>
  <c r="S90" i="9"/>
  <c r="Q90" i="9"/>
  <c r="O90" i="9"/>
  <c r="M90" i="9"/>
  <c r="K90" i="9"/>
  <c r="I90" i="9"/>
  <c r="G90" i="9"/>
  <c r="E90" i="9"/>
  <c r="CE89" i="9"/>
  <c r="CC89" i="9"/>
  <c r="CA89" i="9"/>
  <c r="BY89" i="9"/>
  <c r="BW89" i="9"/>
  <c r="BU89" i="9"/>
  <c r="BS89" i="9"/>
  <c r="BQ89" i="9"/>
  <c r="BO89" i="9"/>
  <c r="BM89" i="9"/>
  <c r="BK89" i="9"/>
  <c r="BI89" i="9"/>
  <c r="BG89" i="9"/>
  <c r="BE89" i="9"/>
  <c r="BC89" i="9"/>
  <c r="BA89" i="9"/>
  <c r="AY89" i="9"/>
  <c r="AW89" i="9"/>
  <c r="AU89" i="9"/>
  <c r="AS89" i="9"/>
  <c r="AQ89" i="9"/>
  <c r="AO89" i="9"/>
  <c r="AM89" i="9"/>
  <c r="AK89" i="9"/>
  <c r="AI89" i="9"/>
  <c r="AG89" i="9"/>
  <c r="AE89" i="9"/>
  <c r="AC89" i="9"/>
  <c r="AA89" i="9"/>
  <c r="Y89" i="9"/>
  <c r="W89" i="9"/>
  <c r="U89" i="9"/>
  <c r="S89" i="9"/>
  <c r="Q89" i="9"/>
  <c r="O89" i="9"/>
  <c r="M89" i="9"/>
  <c r="K89" i="9"/>
  <c r="I89" i="9"/>
  <c r="G89" i="9"/>
  <c r="E89" i="9"/>
  <c r="CE88" i="9"/>
  <c r="CC88" i="9"/>
  <c r="CA88" i="9"/>
  <c r="BY88" i="9"/>
  <c r="BW88" i="9"/>
  <c r="BU88" i="9"/>
  <c r="BS88" i="9"/>
  <c r="BQ88" i="9"/>
  <c r="BO88" i="9"/>
  <c r="BM88" i="9"/>
  <c r="BK88" i="9"/>
  <c r="BI88" i="9"/>
  <c r="BG88" i="9"/>
  <c r="BE88" i="9"/>
  <c r="BC88" i="9"/>
  <c r="BA88" i="9"/>
  <c r="AY88" i="9"/>
  <c r="AW88" i="9"/>
  <c r="AU88" i="9"/>
  <c r="AS88" i="9"/>
  <c r="AQ88" i="9"/>
  <c r="AO88" i="9"/>
  <c r="AM88" i="9"/>
  <c r="AK88" i="9"/>
  <c r="AI88" i="9"/>
  <c r="AG88" i="9"/>
  <c r="AE88" i="9"/>
  <c r="AC88" i="9"/>
  <c r="AA88" i="9"/>
  <c r="Y88" i="9"/>
  <c r="W88" i="9"/>
  <c r="U88" i="9"/>
  <c r="S88" i="9"/>
  <c r="Q88" i="9"/>
  <c r="O88" i="9"/>
  <c r="M88" i="9"/>
  <c r="K88" i="9"/>
  <c r="I88" i="9"/>
  <c r="G88" i="9"/>
  <c r="E88" i="9"/>
  <c r="CE87" i="9"/>
  <c r="CC87" i="9"/>
  <c r="CA87" i="9"/>
  <c r="BY87" i="9"/>
  <c r="BW87" i="9"/>
  <c r="BU87" i="9"/>
  <c r="BS87" i="9"/>
  <c r="BQ87" i="9"/>
  <c r="BO87" i="9"/>
  <c r="BM87" i="9"/>
  <c r="BK87" i="9"/>
  <c r="BI87" i="9"/>
  <c r="BG87" i="9"/>
  <c r="BE87" i="9"/>
  <c r="BC87" i="9"/>
  <c r="BA87" i="9"/>
  <c r="AY87" i="9"/>
  <c r="AW87" i="9"/>
  <c r="AU87" i="9"/>
  <c r="AS87" i="9"/>
  <c r="AQ87" i="9"/>
  <c r="AO87" i="9"/>
  <c r="AM87" i="9"/>
  <c r="AK87" i="9"/>
  <c r="AI87" i="9"/>
  <c r="AG87" i="9"/>
  <c r="AE87" i="9"/>
  <c r="AC87" i="9"/>
  <c r="AA87" i="9"/>
  <c r="Y87" i="9"/>
  <c r="W87" i="9"/>
  <c r="U87" i="9"/>
  <c r="S87" i="9"/>
  <c r="Q87" i="9"/>
  <c r="O87" i="9"/>
  <c r="M87" i="9"/>
  <c r="K87" i="9"/>
  <c r="I87" i="9"/>
  <c r="G87" i="9"/>
  <c r="E87" i="9"/>
  <c r="CE86" i="9"/>
  <c r="CC86" i="9"/>
  <c r="CA86" i="9"/>
  <c r="BY86" i="9"/>
  <c r="BW86" i="9"/>
  <c r="BU86" i="9"/>
  <c r="BS86" i="9"/>
  <c r="BQ86" i="9"/>
  <c r="BO86" i="9"/>
  <c r="BM86" i="9"/>
  <c r="BK86" i="9"/>
  <c r="BI86" i="9"/>
  <c r="BG86" i="9"/>
  <c r="BE86" i="9"/>
  <c r="BC86" i="9"/>
  <c r="BA86" i="9"/>
  <c r="AY86" i="9"/>
  <c r="AW86" i="9"/>
  <c r="AU86" i="9"/>
  <c r="AS86" i="9"/>
  <c r="AQ86" i="9"/>
  <c r="AO86" i="9"/>
  <c r="AM86" i="9"/>
  <c r="AK86" i="9"/>
  <c r="AI86" i="9"/>
  <c r="AG86" i="9"/>
  <c r="AE86" i="9"/>
  <c r="AC86" i="9"/>
  <c r="AA86" i="9"/>
  <c r="Y86" i="9"/>
  <c r="W86" i="9"/>
  <c r="U86" i="9"/>
  <c r="S86" i="9"/>
  <c r="Q86" i="9"/>
  <c r="O86" i="9"/>
  <c r="M86" i="9"/>
  <c r="K86" i="9"/>
  <c r="I86" i="9"/>
  <c r="G86" i="9"/>
  <c r="E86" i="9"/>
  <c r="CE85" i="9"/>
  <c r="CC85" i="9"/>
  <c r="CA85" i="9"/>
  <c r="BY85" i="9"/>
  <c r="BW85" i="9"/>
  <c r="BU85" i="9"/>
  <c r="BS85" i="9"/>
  <c r="BQ85" i="9"/>
  <c r="BO85" i="9"/>
  <c r="BM85" i="9"/>
  <c r="BK85" i="9"/>
  <c r="BI85" i="9"/>
  <c r="BG85" i="9"/>
  <c r="BE85" i="9"/>
  <c r="BC85" i="9"/>
  <c r="BA85" i="9"/>
  <c r="AY85" i="9"/>
  <c r="AW85" i="9"/>
  <c r="AU85" i="9"/>
  <c r="AS85" i="9"/>
  <c r="AQ85" i="9"/>
  <c r="AO85" i="9"/>
  <c r="AM85" i="9"/>
  <c r="AK85" i="9"/>
  <c r="AI85" i="9"/>
  <c r="AG85" i="9"/>
  <c r="AE85" i="9"/>
  <c r="AC85" i="9"/>
  <c r="AA85" i="9"/>
  <c r="Y85" i="9"/>
  <c r="W85" i="9"/>
  <c r="U85" i="9"/>
  <c r="S85" i="9"/>
  <c r="Q85" i="9"/>
  <c r="O85" i="9"/>
  <c r="M85" i="9"/>
  <c r="K85" i="9"/>
  <c r="I85" i="9"/>
  <c r="G85" i="9"/>
  <c r="E85" i="9"/>
  <c r="CE84" i="9"/>
  <c r="CC84" i="9"/>
  <c r="CA84" i="9"/>
  <c r="BY84" i="9"/>
  <c r="BW84" i="9"/>
  <c r="BU84" i="9"/>
  <c r="BS84" i="9"/>
  <c r="BQ84" i="9"/>
  <c r="BO84" i="9"/>
  <c r="BM84" i="9"/>
  <c r="BK84" i="9"/>
  <c r="BI84" i="9"/>
  <c r="BG84" i="9"/>
  <c r="BE84" i="9"/>
  <c r="BC84" i="9"/>
  <c r="BA84" i="9"/>
  <c r="AY84" i="9"/>
  <c r="AW84" i="9"/>
  <c r="AU84" i="9"/>
  <c r="AS84" i="9"/>
  <c r="AQ84" i="9"/>
  <c r="AO84" i="9"/>
  <c r="AM84" i="9"/>
  <c r="AK84" i="9"/>
  <c r="AI84" i="9"/>
  <c r="AG84" i="9"/>
  <c r="AE84" i="9"/>
  <c r="AC84" i="9"/>
  <c r="AA84" i="9"/>
  <c r="Y84" i="9"/>
  <c r="S84" i="9"/>
  <c r="Q84" i="9"/>
  <c r="O84" i="9"/>
  <c r="M84" i="9"/>
  <c r="K84" i="9"/>
  <c r="I84" i="9"/>
  <c r="G84" i="9"/>
  <c r="E84" i="9"/>
  <c r="CE83" i="9"/>
  <c r="CC83" i="9"/>
  <c r="CA83" i="9"/>
  <c r="BY83" i="9"/>
  <c r="BW83" i="9"/>
  <c r="BU83" i="9"/>
  <c r="BS83" i="9"/>
  <c r="BQ83" i="9"/>
  <c r="BO83" i="9"/>
  <c r="BM83" i="9"/>
  <c r="BK83" i="9"/>
  <c r="BI83" i="9"/>
  <c r="BG83" i="9"/>
  <c r="BE83" i="9"/>
  <c r="BC83" i="9"/>
  <c r="BA83" i="9"/>
  <c r="AY83" i="9"/>
  <c r="AW83" i="9"/>
  <c r="AU83" i="9"/>
  <c r="AS83" i="9"/>
  <c r="AQ83" i="9"/>
  <c r="AO83" i="9"/>
  <c r="AM83" i="9"/>
  <c r="AK83" i="9"/>
  <c r="AI83" i="9"/>
  <c r="AG83" i="9"/>
  <c r="AE83" i="9"/>
  <c r="AC83" i="9"/>
  <c r="AA83" i="9"/>
  <c r="Y83" i="9"/>
  <c r="W83" i="9"/>
  <c r="U83" i="9"/>
  <c r="S83" i="9"/>
  <c r="Q83" i="9"/>
  <c r="O83" i="9"/>
  <c r="M83" i="9"/>
  <c r="K83" i="9"/>
  <c r="I83" i="9"/>
  <c r="G83" i="9"/>
  <c r="E83" i="9"/>
  <c r="CE82" i="9"/>
  <c r="CC82" i="9"/>
  <c r="CA82" i="9"/>
  <c r="BY82" i="9"/>
  <c r="BW82" i="9"/>
  <c r="BU82" i="9"/>
  <c r="BS82" i="9"/>
  <c r="BQ82" i="9"/>
  <c r="BO8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U82" i="9"/>
  <c r="S82" i="9"/>
  <c r="Q82" i="9"/>
  <c r="O82" i="9"/>
  <c r="M82" i="9"/>
  <c r="K82" i="9"/>
  <c r="I82" i="9"/>
  <c r="G82" i="9"/>
  <c r="E82" i="9"/>
  <c r="CE81" i="9"/>
  <c r="CC81" i="9"/>
  <c r="CA81" i="9"/>
  <c r="BY81" i="9"/>
  <c r="BW81" i="9"/>
  <c r="BU81" i="9"/>
  <c r="BS81" i="9"/>
  <c r="BQ81" i="9"/>
  <c r="BO81" i="9"/>
  <c r="BM81" i="9"/>
  <c r="BK81" i="9"/>
  <c r="BI81" i="9"/>
  <c r="BG81" i="9"/>
  <c r="BE81" i="9"/>
  <c r="BC81" i="9"/>
  <c r="BA81" i="9"/>
  <c r="AY81" i="9"/>
  <c r="AW81" i="9"/>
  <c r="AU81" i="9"/>
  <c r="AS81" i="9"/>
  <c r="AQ81" i="9"/>
  <c r="AO81" i="9"/>
  <c r="AM81" i="9"/>
  <c r="AK81" i="9"/>
  <c r="AI81" i="9"/>
  <c r="AG81" i="9"/>
  <c r="AE81" i="9"/>
  <c r="AC81" i="9"/>
  <c r="AA81" i="9"/>
  <c r="Y81" i="9"/>
  <c r="W81" i="9"/>
  <c r="U81" i="9"/>
  <c r="S81" i="9"/>
  <c r="Q81" i="9"/>
  <c r="O81" i="9"/>
  <c r="M81" i="9"/>
  <c r="K81" i="9"/>
  <c r="I81" i="9"/>
  <c r="G81" i="9"/>
  <c r="E81" i="9"/>
  <c r="CE80" i="9"/>
  <c r="CC80" i="9"/>
  <c r="CA80" i="9"/>
  <c r="BY80" i="9"/>
  <c r="BW80" i="9"/>
  <c r="BU80" i="9"/>
  <c r="BS80" i="9"/>
  <c r="BQ80" i="9"/>
  <c r="BO80" i="9"/>
  <c r="BM80" i="9"/>
  <c r="BK80" i="9"/>
  <c r="BI80" i="9"/>
  <c r="BG80" i="9"/>
  <c r="BE80" i="9"/>
  <c r="BC80" i="9"/>
  <c r="BA80" i="9"/>
  <c r="AY80" i="9"/>
  <c r="AW80" i="9"/>
  <c r="AU80" i="9"/>
  <c r="AS80" i="9"/>
  <c r="AQ80" i="9"/>
  <c r="AO80" i="9"/>
  <c r="AM80" i="9"/>
  <c r="AK80" i="9"/>
  <c r="AI80" i="9"/>
  <c r="AG80" i="9"/>
  <c r="AE80" i="9"/>
  <c r="AC80" i="9"/>
  <c r="AA80" i="9"/>
  <c r="Y80" i="9"/>
  <c r="W80" i="9"/>
  <c r="U80" i="9"/>
  <c r="S80" i="9"/>
  <c r="Q80" i="9"/>
  <c r="O80" i="9"/>
  <c r="M80" i="9"/>
  <c r="K80" i="9"/>
  <c r="I80" i="9"/>
  <c r="G80" i="9"/>
  <c r="E80" i="9"/>
  <c r="CE79" i="9"/>
  <c r="CC79" i="9"/>
  <c r="CA79" i="9"/>
  <c r="BY79" i="9"/>
  <c r="BW79" i="9"/>
  <c r="BU79" i="9"/>
  <c r="BS79" i="9"/>
  <c r="BQ79" i="9"/>
  <c r="BO79" i="9"/>
  <c r="BM79" i="9"/>
  <c r="BK79" i="9"/>
  <c r="BI79" i="9"/>
  <c r="BG79" i="9"/>
  <c r="BE79" i="9"/>
  <c r="BC79" i="9"/>
  <c r="BA79" i="9"/>
  <c r="AY79" i="9"/>
  <c r="AW79" i="9"/>
  <c r="AU79" i="9"/>
  <c r="AS79" i="9"/>
  <c r="AQ79" i="9"/>
  <c r="AO79" i="9"/>
  <c r="AM79" i="9"/>
  <c r="AK79" i="9"/>
  <c r="AI79" i="9"/>
  <c r="AG79" i="9"/>
  <c r="AE79" i="9"/>
  <c r="AC79" i="9"/>
  <c r="AA79" i="9"/>
  <c r="Y79" i="9"/>
  <c r="W79" i="9"/>
  <c r="U79" i="9"/>
  <c r="S79" i="9"/>
  <c r="Q79" i="9"/>
  <c r="O79" i="9"/>
  <c r="M79" i="9"/>
  <c r="K79" i="9"/>
  <c r="I79" i="9"/>
  <c r="G79" i="9"/>
  <c r="E79" i="9"/>
  <c r="CE78" i="9"/>
  <c r="CC78" i="9"/>
  <c r="CA78" i="9"/>
  <c r="BY78" i="9"/>
  <c r="BW78" i="9"/>
  <c r="BU78" i="9"/>
  <c r="BS78" i="9"/>
  <c r="BQ78" i="9"/>
  <c r="BO78" i="9"/>
  <c r="BM78" i="9"/>
  <c r="BK78" i="9"/>
  <c r="BI78" i="9"/>
  <c r="BG78" i="9"/>
  <c r="BE78" i="9"/>
  <c r="BC78" i="9"/>
  <c r="BA78" i="9"/>
  <c r="AY78" i="9"/>
  <c r="AW78" i="9"/>
  <c r="AU78" i="9"/>
  <c r="AS78" i="9"/>
  <c r="AQ78" i="9"/>
  <c r="AO78" i="9"/>
  <c r="AM78" i="9"/>
  <c r="AK78" i="9"/>
  <c r="AI78" i="9"/>
  <c r="AG78" i="9"/>
  <c r="AE78" i="9"/>
  <c r="Y78" i="9"/>
  <c r="W78" i="9"/>
  <c r="U78" i="9"/>
  <c r="S78" i="9"/>
  <c r="Q78" i="9"/>
  <c r="O78" i="9"/>
  <c r="M78" i="9"/>
  <c r="K78" i="9"/>
  <c r="I78" i="9"/>
  <c r="G78" i="9"/>
  <c r="E78" i="9"/>
  <c r="CE77" i="9"/>
  <c r="CC77" i="9"/>
  <c r="CA77" i="9"/>
  <c r="BY77" i="9"/>
  <c r="BW77" i="9"/>
  <c r="BU77" i="9"/>
  <c r="BS77" i="9"/>
  <c r="BQ77" i="9"/>
  <c r="BO77" i="9"/>
  <c r="BM77" i="9"/>
  <c r="BK77" i="9"/>
  <c r="BI77" i="9"/>
  <c r="BG77" i="9"/>
  <c r="BE77" i="9"/>
  <c r="BC77" i="9"/>
  <c r="BA77" i="9"/>
  <c r="AY77" i="9"/>
  <c r="AW77" i="9"/>
  <c r="AU77" i="9"/>
  <c r="AS77" i="9"/>
  <c r="AQ77" i="9"/>
  <c r="AO77" i="9"/>
  <c r="AM77" i="9"/>
  <c r="AK77" i="9"/>
  <c r="AI77" i="9"/>
  <c r="AG77" i="9"/>
  <c r="AE77" i="9"/>
  <c r="AC77" i="9"/>
  <c r="AA77" i="9"/>
  <c r="Y77" i="9"/>
  <c r="W77" i="9"/>
  <c r="U77" i="9"/>
  <c r="S77" i="9"/>
  <c r="Q77" i="9"/>
  <c r="O77" i="9"/>
  <c r="M77" i="9"/>
  <c r="K77" i="9"/>
  <c r="I77" i="9"/>
  <c r="G77" i="9"/>
  <c r="E77" i="9"/>
  <c r="CE76" i="9"/>
  <c r="CC76" i="9"/>
  <c r="CA76" i="9"/>
  <c r="BY76" i="9"/>
  <c r="BW76" i="9"/>
  <c r="BU76" i="9"/>
  <c r="BS76" i="9"/>
  <c r="BQ76" i="9"/>
  <c r="BO76" i="9"/>
  <c r="BM76" i="9"/>
  <c r="BK76" i="9"/>
  <c r="BI76" i="9"/>
  <c r="BG76" i="9"/>
  <c r="BE76" i="9"/>
  <c r="BC76" i="9"/>
  <c r="BA76" i="9"/>
  <c r="AY76" i="9"/>
  <c r="AW76" i="9"/>
  <c r="AU76" i="9"/>
  <c r="AS76" i="9"/>
  <c r="AQ76" i="9"/>
  <c r="AO76" i="9"/>
  <c r="AM76" i="9"/>
  <c r="AK76" i="9"/>
  <c r="AI76" i="9"/>
  <c r="AG76" i="9"/>
  <c r="AE76" i="9"/>
  <c r="AC76" i="9"/>
  <c r="AA76" i="9"/>
  <c r="Y76" i="9"/>
  <c r="W76" i="9"/>
  <c r="U76" i="9"/>
  <c r="S76" i="9"/>
  <c r="Q76" i="9"/>
  <c r="O76" i="9"/>
  <c r="M76" i="9"/>
  <c r="K76" i="9"/>
  <c r="I76" i="9"/>
  <c r="G76" i="9"/>
  <c r="E76" i="9"/>
  <c r="CE75" i="9"/>
  <c r="CC75" i="9"/>
  <c r="CA75" i="9"/>
  <c r="BY75" i="9"/>
  <c r="BW75" i="9"/>
  <c r="BU75" i="9"/>
  <c r="BS75" i="9"/>
  <c r="BQ75" i="9"/>
  <c r="BO75" i="9"/>
  <c r="BM75" i="9"/>
  <c r="BK75" i="9"/>
  <c r="BI75" i="9"/>
  <c r="BG75" i="9"/>
  <c r="BE75" i="9"/>
  <c r="BC75" i="9"/>
  <c r="BA75" i="9"/>
  <c r="AY75" i="9"/>
  <c r="AW75" i="9"/>
  <c r="AU75" i="9"/>
  <c r="AS75" i="9"/>
  <c r="AQ75" i="9"/>
  <c r="AO75" i="9"/>
  <c r="AM75" i="9"/>
  <c r="AK75" i="9"/>
  <c r="AI75" i="9"/>
  <c r="AG75" i="9"/>
  <c r="AE75" i="9"/>
  <c r="AC75" i="9"/>
  <c r="AA75" i="9"/>
  <c r="Y75" i="9"/>
  <c r="W75" i="9"/>
  <c r="U75" i="9"/>
  <c r="S75" i="9"/>
  <c r="Q75" i="9"/>
  <c r="O75" i="9"/>
  <c r="M75" i="9"/>
  <c r="K75" i="9"/>
  <c r="I75" i="9"/>
  <c r="G75" i="9"/>
  <c r="E75" i="9"/>
  <c r="CE74" i="9"/>
  <c r="CC74" i="9"/>
  <c r="CA74" i="9"/>
  <c r="BY74" i="9"/>
  <c r="BW74" i="9"/>
  <c r="BU74" i="9"/>
  <c r="BS74" i="9"/>
  <c r="BQ74" i="9"/>
  <c r="BO74" i="9"/>
  <c r="BM74" i="9"/>
  <c r="BK74" i="9"/>
  <c r="BI74" i="9"/>
  <c r="BG74" i="9"/>
  <c r="BE74" i="9"/>
  <c r="BC74" i="9"/>
  <c r="BA74" i="9"/>
  <c r="AY74" i="9"/>
  <c r="AW74" i="9"/>
  <c r="AU74" i="9"/>
  <c r="AS74" i="9"/>
  <c r="AQ74" i="9"/>
  <c r="AO74" i="9"/>
  <c r="AM74" i="9"/>
  <c r="AK74" i="9"/>
  <c r="AI74" i="9"/>
  <c r="AG74" i="9"/>
  <c r="AE74" i="9"/>
  <c r="AC74" i="9"/>
  <c r="AA74" i="9"/>
  <c r="Y74" i="9"/>
  <c r="W74" i="9"/>
  <c r="U74" i="9"/>
  <c r="S74" i="9"/>
  <c r="Q74" i="9"/>
  <c r="O74" i="9"/>
  <c r="M74" i="9"/>
  <c r="K74" i="9"/>
  <c r="I74" i="9"/>
  <c r="G74" i="9"/>
  <c r="E74" i="9"/>
  <c r="CE73" i="9"/>
  <c r="CC73" i="9"/>
  <c r="CA73" i="9"/>
  <c r="BY73" i="9"/>
  <c r="BW73" i="9"/>
  <c r="BU73" i="9"/>
  <c r="BS73" i="9"/>
  <c r="BQ73" i="9"/>
  <c r="BO73" i="9"/>
  <c r="BM73" i="9"/>
  <c r="BK73" i="9"/>
  <c r="BI73" i="9"/>
  <c r="BG73" i="9"/>
  <c r="BE73" i="9"/>
  <c r="BC73" i="9"/>
  <c r="BA73" i="9"/>
  <c r="AY73" i="9"/>
  <c r="AW73" i="9"/>
  <c r="AU73" i="9"/>
  <c r="AS73" i="9"/>
  <c r="AQ73" i="9"/>
  <c r="AO73" i="9"/>
  <c r="AM73" i="9"/>
  <c r="AK73" i="9"/>
  <c r="AI73" i="9"/>
  <c r="AG73" i="9"/>
  <c r="AE73" i="9"/>
  <c r="AC73" i="9"/>
  <c r="AA73" i="9"/>
  <c r="Y73" i="9"/>
  <c r="W73" i="9"/>
  <c r="U73" i="9"/>
  <c r="S73" i="9"/>
  <c r="Q73" i="9"/>
  <c r="O73" i="9"/>
  <c r="M73" i="9"/>
  <c r="K73" i="9"/>
  <c r="I73" i="9"/>
  <c r="G73" i="9"/>
  <c r="E73" i="9"/>
  <c r="CE72" i="9"/>
  <c r="CC72" i="9"/>
  <c r="CA72" i="9"/>
  <c r="BY72" i="9"/>
  <c r="BW72" i="9"/>
  <c r="BU72" i="9"/>
  <c r="BS72" i="9"/>
  <c r="BQ72" i="9"/>
  <c r="BO72" i="9"/>
  <c r="BM72" i="9"/>
  <c r="BK72" i="9"/>
  <c r="BI72" i="9"/>
  <c r="BG72" i="9"/>
  <c r="BE72" i="9"/>
  <c r="BC72" i="9"/>
  <c r="BA72" i="9"/>
  <c r="AY72" i="9"/>
  <c r="AW72" i="9"/>
  <c r="AU72" i="9"/>
  <c r="AS72" i="9"/>
  <c r="AQ72" i="9"/>
  <c r="AO72" i="9"/>
  <c r="AM72" i="9"/>
  <c r="AK72" i="9"/>
  <c r="AI72" i="9"/>
  <c r="AG72" i="9"/>
  <c r="AE72" i="9"/>
  <c r="AC72" i="9"/>
  <c r="AA72" i="9"/>
  <c r="Y72" i="9"/>
  <c r="W72" i="9"/>
  <c r="U72" i="9"/>
  <c r="S72" i="9"/>
  <c r="Q72" i="9"/>
  <c r="O72" i="9"/>
  <c r="M72" i="9"/>
  <c r="K72" i="9"/>
  <c r="I72" i="9"/>
  <c r="G72" i="9"/>
  <c r="E72" i="9"/>
  <c r="CE71" i="9"/>
  <c r="CC71" i="9"/>
  <c r="CA71" i="9"/>
  <c r="BY71" i="9"/>
  <c r="BW71" i="9"/>
  <c r="BU71" i="9"/>
  <c r="BS71" i="9"/>
  <c r="BQ71" i="9"/>
  <c r="BO71" i="9"/>
  <c r="BM71" i="9"/>
  <c r="BK71" i="9"/>
  <c r="BI71" i="9"/>
  <c r="BG71" i="9"/>
  <c r="BE71" i="9"/>
  <c r="BC71" i="9"/>
  <c r="BA71" i="9"/>
  <c r="AY71" i="9"/>
  <c r="AW71" i="9"/>
  <c r="AU71" i="9"/>
  <c r="AS71" i="9"/>
  <c r="AQ71" i="9"/>
  <c r="AO71" i="9"/>
  <c r="AM71" i="9"/>
  <c r="AK71" i="9"/>
  <c r="AI71" i="9"/>
  <c r="AG71" i="9"/>
  <c r="AE71" i="9"/>
  <c r="AC71" i="9"/>
  <c r="AA71" i="9"/>
  <c r="Y71" i="9"/>
  <c r="W71" i="9"/>
  <c r="U71" i="9"/>
  <c r="S71" i="9"/>
  <c r="Q71" i="9"/>
  <c r="O71" i="9"/>
  <c r="M71" i="9"/>
  <c r="K71" i="9"/>
  <c r="I71" i="9"/>
  <c r="G71" i="9"/>
  <c r="E71" i="9"/>
  <c r="CE70" i="9"/>
  <c r="CC70" i="9"/>
  <c r="CA70" i="9"/>
  <c r="BY70" i="9"/>
  <c r="BW70" i="9"/>
  <c r="BU70" i="9"/>
  <c r="BS70" i="9"/>
  <c r="BQ70" i="9"/>
  <c r="BO70" i="9"/>
  <c r="BM70" i="9"/>
  <c r="BK70" i="9"/>
  <c r="BI70" i="9"/>
  <c r="BG70" i="9"/>
  <c r="BE70" i="9"/>
  <c r="BC70" i="9"/>
  <c r="BA70" i="9"/>
  <c r="AY70" i="9"/>
  <c r="AW70" i="9"/>
  <c r="AU70" i="9"/>
  <c r="AS70" i="9"/>
  <c r="AQ70" i="9"/>
  <c r="AO70" i="9"/>
  <c r="AM70" i="9"/>
  <c r="AK70" i="9"/>
  <c r="AI70" i="9"/>
  <c r="AG70" i="9"/>
  <c r="AE70" i="9"/>
  <c r="AC70" i="9"/>
  <c r="AA70" i="9"/>
  <c r="Y70" i="9"/>
  <c r="W70" i="9"/>
  <c r="U70" i="9"/>
  <c r="S70" i="9"/>
  <c r="Q70" i="9"/>
  <c r="O70" i="9"/>
  <c r="M70" i="9"/>
  <c r="K70" i="9"/>
  <c r="I70" i="9"/>
  <c r="G70" i="9"/>
  <c r="E70" i="9"/>
  <c r="CE69" i="9"/>
  <c r="CC69" i="9"/>
  <c r="CA69" i="9"/>
  <c r="BY69" i="9"/>
  <c r="BW69" i="9"/>
  <c r="BU69" i="9"/>
  <c r="BS69" i="9"/>
  <c r="BQ69" i="9"/>
  <c r="BO69" i="9"/>
  <c r="BM69" i="9"/>
  <c r="BK69" i="9"/>
  <c r="BI69" i="9"/>
  <c r="BG69" i="9"/>
  <c r="BE69" i="9"/>
  <c r="BC69" i="9"/>
  <c r="BA69" i="9"/>
  <c r="AY69" i="9"/>
  <c r="AW69" i="9"/>
  <c r="AU69" i="9"/>
  <c r="AS69" i="9"/>
  <c r="AQ69" i="9"/>
  <c r="AO69" i="9"/>
  <c r="AM69" i="9"/>
  <c r="AK69" i="9"/>
  <c r="AI69" i="9"/>
  <c r="AG69" i="9"/>
  <c r="AE69" i="9"/>
  <c r="AC69" i="9"/>
  <c r="AA69" i="9"/>
  <c r="Y69" i="9"/>
  <c r="W69" i="9"/>
  <c r="U69" i="9"/>
  <c r="S69" i="9"/>
  <c r="Q69" i="9"/>
  <c r="O69" i="9"/>
  <c r="M69" i="9"/>
  <c r="K69" i="9"/>
  <c r="I69" i="9"/>
  <c r="G69" i="9"/>
  <c r="E69" i="9"/>
  <c r="CE68" i="9"/>
  <c r="CC68" i="9"/>
  <c r="CA68" i="9"/>
  <c r="BY68" i="9"/>
  <c r="BW68" i="9"/>
  <c r="BU68" i="9"/>
  <c r="BS68" i="9"/>
  <c r="BQ68" i="9"/>
  <c r="BO68" i="9"/>
  <c r="BM68" i="9"/>
  <c r="BK68" i="9"/>
  <c r="BI68" i="9"/>
  <c r="BG68" i="9"/>
  <c r="BE68" i="9"/>
  <c r="BC68" i="9"/>
  <c r="BA68" i="9"/>
  <c r="AY68" i="9"/>
  <c r="AW68" i="9"/>
  <c r="AU68" i="9"/>
  <c r="AS68" i="9"/>
  <c r="AQ68" i="9"/>
  <c r="AO68" i="9"/>
  <c r="AM68" i="9"/>
  <c r="AK68" i="9"/>
  <c r="AI68" i="9"/>
  <c r="AG68" i="9"/>
  <c r="AE68" i="9"/>
  <c r="AC68" i="9"/>
  <c r="AA68" i="9"/>
  <c r="Y68" i="9"/>
  <c r="W68" i="9"/>
  <c r="U68" i="9"/>
  <c r="S68" i="9"/>
  <c r="Q68" i="9"/>
  <c r="O68" i="9"/>
  <c r="M68" i="9"/>
  <c r="K68" i="9"/>
  <c r="I68" i="9"/>
  <c r="G68" i="9"/>
  <c r="E68" i="9"/>
  <c r="CE67" i="9"/>
  <c r="CC67" i="9"/>
  <c r="CA67" i="9"/>
  <c r="BY67" i="9"/>
  <c r="BW67" i="9"/>
  <c r="BU67" i="9"/>
  <c r="BS67" i="9"/>
  <c r="BQ67" i="9"/>
  <c r="BO67" i="9"/>
  <c r="BM67" i="9"/>
  <c r="BK67" i="9"/>
  <c r="BI67" i="9"/>
  <c r="BG67" i="9"/>
  <c r="BE67" i="9"/>
  <c r="BC67" i="9"/>
  <c r="BA67" i="9"/>
  <c r="AY67" i="9"/>
  <c r="AW67" i="9"/>
  <c r="AU67" i="9"/>
  <c r="AS67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CE66" i="9"/>
  <c r="CC66" i="9"/>
  <c r="CA66" i="9"/>
  <c r="BY66" i="9"/>
  <c r="BW66" i="9"/>
  <c r="BU66" i="9"/>
  <c r="BS66" i="9"/>
  <c r="BQ66" i="9"/>
  <c r="BO66" i="9"/>
  <c r="BM66" i="9"/>
  <c r="BK66" i="9"/>
  <c r="BI66" i="9"/>
  <c r="BG66" i="9"/>
  <c r="BE66" i="9"/>
  <c r="BC66" i="9"/>
  <c r="BA66" i="9"/>
  <c r="AY66" i="9"/>
  <c r="AW66" i="9"/>
  <c r="AU66" i="9"/>
  <c r="AS66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CE65" i="9"/>
  <c r="CC65" i="9"/>
  <c r="CA65" i="9"/>
  <c r="BY65" i="9"/>
  <c r="BW65" i="9"/>
  <c r="BU65" i="9"/>
  <c r="BS65" i="9"/>
  <c r="BQ65" i="9"/>
  <c r="BO65" i="9"/>
  <c r="BM65" i="9"/>
  <c r="BK65" i="9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W65" i="9"/>
  <c r="U65" i="9"/>
  <c r="S65" i="9"/>
  <c r="Q65" i="9"/>
  <c r="O65" i="9"/>
  <c r="M65" i="9"/>
  <c r="K65" i="9"/>
  <c r="I65" i="9"/>
  <c r="G65" i="9"/>
  <c r="E65" i="9"/>
  <c r="CE64" i="9"/>
  <c r="CC64" i="9"/>
  <c r="CA64" i="9"/>
  <c r="BY64" i="9"/>
  <c r="BW64" i="9"/>
  <c r="BU64" i="9"/>
  <c r="BS64" i="9"/>
  <c r="BQ64" i="9"/>
  <c r="BO64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CE63" i="9"/>
  <c r="CC63" i="9"/>
  <c r="CA63" i="9"/>
  <c r="BY63" i="9"/>
  <c r="BW63" i="9"/>
  <c r="BU63" i="9"/>
  <c r="BS63" i="9"/>
  <c r="BQ63" i="9"/>
  <c r="BO63" i="9"/>
  <c r="BM63" i="9"/>
  <c r="BK63" i="9"/>
  <c r="BI63" i="9"/>
  <c r="BG63" i="9"/>
  <c r="BE63" i="9"/>
  <c r="BC63" i="9"/>
  <c r="BA63" i="9"/>
  <c r="AY63" i="9"/>
  <c r="AW63" i="9"/>
  <c r="AU63" i="9"/>
  <c r="AS63" i="9"/>
  <c r="AQ63" i="9"/>
  <c r="AO63" i="9"/>
  <c r="AM63" i="9"/>
  <c r="AK63" i="9"/>
  <c r="AI63" i="9"/>
  <c r="AG63" i="9"/>
  <c r="AE63" i="9"/>
  <c r="AC63" i="9"/>
  <c r="AA63" i="9"/>
  <c r="Y63" i="9"/>
  <c r="W63" i="9"/>
  <c r="U63" i="9"/>
  <c r="S63" i="9"/>
  <c r="Q63" i="9"/>
  <c r="O63" i="9"/>
  <c r="M63" i="9"/>
  <c r="K63" i="9"/>
  <c r="I63" i="9"/>
  <c r="G63" i="9"/>
  <c r="E63" i="9"/>
  <c r="CE62" i="9"/>
  <c r="CC62" i="9"/>
  <c r="CA62" i="9"/>
  <c r="BY62" i="9"/>
  <c r="BW62" i="9"/>
  <c r="BU62" i="9"/>
  <c r="BS62" i="9"/>
  <c r="BQ62" i="9"/>
  <c r="BO62" i="9"/>
  <c r="BM62" i="9"/>
  <c r="BK62" i="9"/>
  <c r="BI62" i="9"/>
  <c r="BG62" i="9"/>
  <c r="BE62" i="9"/>
  <c r="BC62" i="9"/>
  <c r="BA62" i="9"/>
  <c r="AY62" i="9"/>
  <c r="AW62" i="9"/>
  <c r="AU62" i="9"/>
  <c r="AS62" i="9"/>
  <c r="AQ62" i="9"/>
  <c r="AO62" i="9"/>
  <c r="AM62" i="9"/>
  <c r="AK62" i="9"/>
  <c r="AI62" i="9"/>
  <c r="AG62" i="9"/>
  <c r="AE62" i="9"/>
  <c r="AC62" i="9"/>
  <c r="AA62" i="9"/>
  <c r="Y62" i="9"/>
  <c r="W62" i="9"/>
  <c r="U62" i="9"/>
  <c r="S62" i="9"/>
  <c r="Q62" i="9"/>
  <c r="O62" i="9"/>
  <c r="M62" i="9"/>
  <c r="K62" i="9"/>
  <c r="I62" i="9"/>
  <c r="G62" i="9"/>
  <c r="E62" i="9"/>
  <c r="CE61" i="9"/>
  <c r="CC61" i="9"/>
  <c r="CA61" i="9"/>
  <c r="BY61" i="9"/>
  <c r="BW61" i="9"/>
  <c r="BU61" i="9"/>
  <c r="BS61" i="9"/>
  <c r="BQ61" i="9"/>
  <c r="BO61" i="9"/>
  <c r="BM61" i="9"/>
  <c r="BK61" i="9"/>
  <c r="BI61" i="9"/>
  <c r="BG61" i="9"/>
  <c r="BE61" i="9"/>
  <c r="BC61" i="9"/>
  <c r="BA61" i="9"/>
  <c r="AY61" i="9"/>
  <c r="AW61" i="9"/>
  <c r="AU61" i="9"/>
  <c r="AS61" i="9"/>
  <c r="AQ61" i="9"/>
  <c r="AO61" i="9"/>
  <c r="AM61" i="9"/>
  <c r="AK61" i="9"/>
  <c r="AI61" i="9"/>
  <c r="AG61" i="9"/>
  <c r="AE61" i="9"/>
  <c r="AC61" i="9"/>
  <c r="AA61" i="9"/>
  <c r="Y61" i="9"/>
  <c r="W61" i="9"/>
  <c r="U61" i="9"/>
  <c r="S61" i="9"/>
  <c r="Q61" i="9"/>
  <c r="O61" i="9"/>
  <c r="M61" i="9"/>
  <c r="K61" i="9"/>
  <c r="I61" i="9"/>
  <c r="G61" i="9"/>
  <c r="E61" i="9"/>
  <c r="CE60" i="9"/>
  <c r="CC60" i="9"/>
  <c r="CA60" i="9"/>
  <c r="BY60" i="9"/>
  <c r="BW60" i="9"/>
  <c r="BU60" i="9"/>
  <c r="BS60" i="9"/>
  <c r="BQ60" i="9"/>
  <c r="BO60" i="9"/>
  <c r="BM60" i="9"/>
  <c r="BK60" i="9"/>
  <c r="BI60" i="9"/>
  <c r="BG60" i="9"/>
  <c r="BE60" i="9"/>
  <c r="BC60" i="9"/>
  <c r="BA60" i="9"/>
  <c r="AY60" i="9"/>
  <c r="AW60" i="9"/>
  <c r="AU60" i="9"/>
  <c r="AS60" i="9"/>
  <c r="AQ60" i="9"/>
  <c r="AO60" i="9"/>
  <c r="AM60" i="9"/>
  <c r="AK60" i="9"/>
  <c r="AI60" i="9"/>
  <c r="AG60" i="9"/>
  <c r="AE60" i="9"/>
  <c r="AC60" i="9"/>
  <c r="AA60" i="9"/>
  <c r="Y60" i="9"/>
  <c r="W60" i="9"/>
  <c r="U60" i="9"/>
  <c r="S60" i="9"/>
  <c r="Q60" i="9"/>
  <c r="O60" i="9"/>
  <c r="M60" i="9"/>
  <c r="K60" i="9"/>
  <c r="I60" i="9"/>
  <c r="G60" i="9"/>
  <c r="E60" i="9"/>
  <c r="CE59" i="9"/>
  <c r="CC59" i="9"/>
  <c r="CA59" i="9"/>
  <c r="BY59" i="9"/>
  <c r="BW59" i="9"/>
  <c r="BU59" i="9"/>
  <c r="BS59" i="9"/>
  <c r="BQ59" i="9"/>
  <c r="BO59" i="9"/>
  <c r="BM59" i="9"/>
  <c r="BK59" i="9"/>
  <c r="BI59" i="9"/>
  <c r="BG59" i="9"/>
  <c r="BE59" i="9"/>
  <c r="BC59" i="9"/>
  <c r="BA59" i="9"/>
  <c r="AY59" i="9"/>
  <c r="AW59" i="9"/>
  <c r="AU59" i="9"/>
  <c r="AS59" i="9"/>
  <c r="AQ59" i="9"/>
  <c r="AO59" i="9"/>
  <c r="AM59" i="9"/>
  <c r="AK59" i="9"/>
  <c r="AI59" i="9"/>
  <c r="AG59" i="9"/>
  <c r="AE59" i="9"/>
  <c r="AC59" i="9"/>
  <c r="AA59" i="9"/>
  <c r="Y59" i="9"/>
  <c r="W59" i="9"/>
  <c r="U59" i="9"/>
  <c r="S59" i="9"/>
  <c r="Q59" i="9"/>
  <c r="O59" i="9"/>
  <c r="M59" i="9"/>
  <c r="K59" i="9"/>
  <c r="I59" i="9"/>
  <c r="G59" i="9"/>
  <c r="E59" i="9"/>
  <c r="CE58" i="9"/>
  <c r="CC58" i="9"/>
  <c r="CA58" i="9"/>
  <c r="BY58" i="9"/>
  <c r="BW58" i="9"/>
  <c r="BU58" i="9"/>
  <c r="BS58" i="9"/>
  <c r="BQ58" i="9"/>
  <c r="BO58" i="9"/>
  <c r="BM58" i="9"/>
  <c r="BK58" i="9"/>
  <c r="BI58" i="9"/>
  <c r="BG58" i="9"/>
  <c r="BE58" i="9"/>
  <c r="BC58" i="9"/>
  <c r="BA58" i="9"/>
  <c r="AY58" i="9"/>
  <c r="AW58" i="9"/>
  <c r="AU58" i="9"/>
  <c r="AS58" i="9"/>
  <c r="AQ58" i="9"/>
  <c r="AO58" i="9"/>
  <c r="AM58" i="9"/>
  <c r="AK58" i="9"/>
  <c r="AI58" i="9"/>
  <c r="AG58" i="9"/>
  <c r="AE58" i="9"/>
  <c r="AC58" i="9"/>
  <c r="AA58" i="9"/>
  <c r="Y58" i="9"/>
  <c r="W58" i="9"/>
  <c r="U58" i="9"/>
  <c r="S58" i="9"/>
  <c r="Q58" i="9"/>
  <c r="O58" i="9"/>
  <c r="M58" i="9"/>
  <c r="K58" i="9"/>
  <c r="I58" i="9"/>
  <c r="G58" i="9"/>
  <c r="E58" i="9"/>
  <c r="CE57" i="9"/>
  <c r="CC57" i="9"/>
  <c r="CA57" i="9"/>
  <c r="BY57" i="9"/>
  <c r="BW57" i="9"/>
  <c r="BU57" i="9"/>
  <c r="BS57" i="9"/>
  <c r="BQ57" i="9"/>
  <c r="BO57" i="9"/>
  <c r="BM57" i="9"/>
  <c r="BK57" i="9"/>
  <c r="BI57" i="9"/>
  <c r="BG57" i="9"/>
  <c r="BE57" i="9"/>
  <c r="BC57" i="9"/>
  <c r="BA57" i="9"/>
  <c r="AY57" i="9"/>
  <c r="AW57" i="9"/>
  <c r="AU57" i="9"/>
  <c r="AS57" i="9"/>
  <c r="AQ57" i="9"/>
  <c r="AO57" i="9"/>
  <c r="AM57" i="9"/>
  <c r="AK57" i="9"/>
  <c r="AI57" i="9"/>
  <c r="AG57" i="9"/>
  <c r="AE57" i="9"/>
  <c r="AC57" i="9"/>
  <c r="AA57" i="9"/>
  <c r="Y57" i="9"/>
  <c r="W57" i="9"/>
  <c r="U57" i="9"/>
  <c r="S57" i="9"/>
  <c r="Q57" i="9"/>
  <c r="O57" i="9"/>
  <c r="M57" i="9"/>
  <c r="K57" i="9"/>
  <c r="I57" i="9"/>
  <c r="G57" i="9"/>
  <c r="E57" i="9"/>
  <c r="CE56" i="9"/>
  <c r="CC56" i="9"/>
  <c r="CA56" i="9"/>
  <c r="BY56" i="9"/>
  <c r="BW56" i="9"/>
  <c r="BU56" i="9"/>
  <c r="BS56" i="9"/>
  <c r="BQ56" i="9"/>
  <c r="BO56" i="9"/>
  <c r="BM56" i="9"/>
  <c r="BK56" i="9"/>
  <c r="BI56" i="9"/>
  <c r="BG56" i="9"/>
  <c r="BE56" i="9"/>
  <c r="BC56" i="9"/>
  <c r="BA56" i="9"/>
  <c r="AY56" i="9"/>
  <c r="AW56" i="9"/>
  <c r="AU56" i="9"/>
  <c r="AS56" i="9"/>
  <c r="AQ56" i="9"/>
  <c r="AO56" i="9"/>
  <c r="AM56" i="9"/>
  <c r="AK56" i="9"/>
  <c r="AI56" i="9"/>
  <c r="AG56" i="9"/>
  <c r="AE56" i="9"/>
  <c r="AC56" i="9"/>
  <c r="AA56" i="9"/>
  <c r="Y56" i="9"/>
  <c r="W56" i="9"/>
  <c r="U56" i="9"/>
  <c r="S56" i="9"/>
  <c r="Q56" i="9"/>
  <c r="O56" i="9"/>
  <c r="M56" i="9"/>
  <c r="K56" i="9"/>
  <c r="I56" i="9"/>
  <c r="G56" i="9"/>
  <c r="E56" i="9"/>
  <c r="CE55" i="9"/>
  <c r="CC55" i="9"/>
  <c r="CA55" i="9"/>
  <c r="BY55" i="9"/>
  <c r="BW55" i="9"/>
  <c r="BU55" i="9"/>
  <c r="BS55" i="9"/>
  <c r="BQ55" i="9"/>
  <c r="BO55" i="9"/>
  <c r="BM55" i="9"/>
  <c r="BK55" i="9"/>
  <c r="BI55" i="9"/>
  <c r="BG55" i="9"/>
  <c r="BE55" i="9"/>
  <c r="BC55" i="9"/>
  <c r="BA55" i="9"/>
  <c r="AY55" i="9"/>
  <c r="AW55" i="9"/>
  <c r="AU55" i="9"/>
  <c r="AS55" i="9"/>
  <c r="AQ55" i="9"/>
  <c r="AO55" i="9"/>
  <c r="AM55" i="9"/>
  <c r="AK55" i="9"/>
  <c r="AI55" i="9"/>
  <c r="AG55" i="9"/>
  <c r="AE55" i="9"/>
  <c r="AC55" i="9"/>
  <c r="AA55" i="9"/>
  <c r="Y55" i="9"/>
  <c r="W55" i="9"/>
  <c r="U55" i="9"/>
  <c r="S55" i="9"/>
  <c r="Q55" i="9"/>
  <c r="O55" i="9"/>
  <c r="M55" i="9"/>
  <c r="K55" i="9"/>
  <c r="I55" i="9"/>
  <c r="G55" i="9"/>
  <c r="E55" i="9"/>
  <c r="CE54" i="9"/>
  <c r="CC54" i="9"/>
  <c r="CA54" i="9"/>
  <c r="BY54" i="9"/>
  <c r="BW54" i="9"/>
  <c r="BU54" i="9"/>
  <c r="BS54" i="9"/>
  <c r="BQ54" i="9"/>
  <c r="BO54" i="9"/>
  <c r="BM54" i="9"/>
  <c r="BK54" i="9"/>
  <c r="BI54" i="9"/>
  <c r="BG54" i="9"/>
  <c r="BE54" i="9"/>
  <c r="BC54" i="9"/>
  <c r="BA54" i="9"/>
  <c r="AY54" i="9"/>
  <c r="AW54" i="9"/>
  <c r="AU54" i="9"/>
  <c r="AS54" i="9"/>
  <c r="AQ54" i="9"/>
  <c r="AO54" i="9"/>
  <c r="AM54" i="9"/>
  <c r="AK54" i="9"/>
  <c r="AI54" i="9"/>
  <c r="AG54" i="9"/>
  <c r="AE54" i="9"/>
  <c r="AC54" i="9"/>
  <c r="AA54" i="9"/>
  <c r="Y54" i="9"/>
  <c r="W54" i="9"/>
  <c r="U54" i="9"/>
  <c r="S54" i="9"/>
  <c r="Q54" i="9"/>
  <c r="O54" i="9"/>
  <c r="M54" i="9"/>
  <c r="K54" i="9"/>
  <c r="I54" i="9"/>
  <c r="G54" i="9"/>
  <c r="E54" i="9"/>
  <c r="CE53" i="9"/>
  <c r="CC53" i="9"/>
  <c r="CA53" i="9"/>
  <c r="BY53" i="9"/>
  <c r="BW53" i="9"/>
  <c r="BU53" i="9"/>
  <c r="BS53" i="9"/>
  <c r="BQ53" i="9"/>
  <c r="BO53" i="9"/>
  <c r="BM53" i="9"/>
  <c r="BK53" i="9"/>
  <c r="BI53" i="9"/>
  <c r="BG53" i="9"/>
  <c r="BE53" i="9"/>
  <c r="BC53" i="9"/>
  <c r="BA53" i="9"/>
  <c r="AY53" i="9"/>
  <c r="AW53" i="9"/>
  <c r="AU53" i="9"/>
  <c r="AS53" i="9"/>
  <c r="AQ53" i="9"/>
  <c r="AO53" i="9"/>
  <c r="AM53" i="9"/>
  <c r="AK53" i="9"/>
  <c r="AI53" i="9"/>
  <c r="AG53" i="9"/>
  <c r="AE53" i="9"/>
  <c r="AC53" i="9"/>
  <c r="AA53" i="9"/>
  <c r="Y53" i="9"/>
  <c r="W53" i="9"/>
  <c r="U53" i="9"/>
  <c r="S53" i="9"/>
  <c r="Q53" i="9"/>
  <c r="O53" i="9"/>
  <c r="M53" i="9"/>
  <c r="K53" i="9"/>
  <c r="I53" i="9"/>
  <c r="G53" i="9"/>
  <c r="E53" i="9"/>
  <c r="CE52" i="9"/>
  <c r="CC52" i="9"/>
  <c r="CA52" i="9"/>
  <c r="BY52" i="9"/>
  <c r="BW52" i="9"/>
  <c r="BU52" i="9"/>
  <c r="BS52" i="9"/>
  <c r="BQ52" i="9"/>
  <c r="BO52" i="9"/>
  <c r="BM52" i="9"/>
  <c r="BK52" i="9"/>
  <c r="BI52" i="9"/>
  <c r="BG52" i="9"/>
  <c r="BE52" i="9"/>
  <c r="BC52" i="9"/>
  <c r="BA52" i="9"/>
  <c r="AY52" i="9"/>
  <c r="AW52" i="9"/>
  <c r="AU52" i="9"/>
  <c r="AS52" i="9"/>
  <c r="AQ52" i="9"/>
  <c r="AO52" i="9"/>
  <c r="AM52" i="9"/>
  <c r="AK52" i="9"/>
  <c r="AI52" i="9"/>
  <c r="AG52" i="9"/>
  <c r="AE52" i="9"/>
  <c r="AC52" i="9"/>
  <c r="AA52" i="9"/>
  <c r="Y52" i="9"/>
  <c r="W52" i="9"/>
  <c r="U52" i="9"/>
  <c r="S52" i="9"/>
  <c r="Q52" i="9"/>
  <c r="O52" i="9"/>
  <c r="M52" i="9"/>
  <c r="K52" i="9"/>
  <c r="I52" i="9"/>
  <c r="G52" i="9"/>
  <c r="E52" i="9"/>
  <c r="CE51" i="9"/>
  <c r="CC51" i="9"/>
  <c r="CA51" i="9"/>
  <c r="BY51" i="9"/>
  <c r="BW51" i="9"/>
  <c r="BU51" i="9"/>
  <c r="BS51" i="9"/>
  <c r="BQ51" i="9"/>
  <c r="BO51" i="9"/>
  <c r="BM51" i="9"/>
  <c r="BK51" i="9"/>
  <c r="BI51" i="9"/>
  <c r="BG51" i="9"/>
  <c r="BE51" i="9"/>
  <c r="BC51" i="9"/>
  <c r="BA51" i="9"/>
  <c r="AY51" i="9"/>
  <c r="AW51" i="9"/>
  <c r="AU51" i="9"/>
  <c r="AS51" i="9"/>
  <c r="AQ51" i="9"/>
  <c r="AO51" i="9"/>
  <c r="AM51" i="9"/>
  <c r="AK51" i="9"/>
  <c r="AI51" i="9"/>
  <c r="AG51" i="9"/>
  <c r="AE51" i="9"/>
  <c r="AC51" i="9"/>
  <c r="AA51" i="9"/>
  <c r="Y51" i="9"/>
  <c r="W51" i="9"/>
  <c r="U51" i="9"/>
  <c r="S51" i="9"/>
  <c r="Q51" i="9"/>
  <c r="O51" i="9"/>
  <c r="M51" i="9"/>
  <c r="K51" i="9"/>
  <c r="I51" i="9"/>
  <c r="G51" i="9"/>
  <c r="E51" i="9"/>
  <c r="CE50" i="9"/>
  <c r="CC50" i="9"/>
  <c r="CA50" i="9"/>
  <c r="BY50" i="9"/>
  <c r="BW50" i="9"/>
  <c r="BU50" i="9"/>
  <c r="BS50" i="9"/>
  <c r="BQ50" i="9"/>
  <c r="BO50" i="9"/>
  <c r="BM50" i="9"/>
  <c r="BK50" i="9"/>
  <c r="BI50" i="9"/>
  <c r="BG50" i="9"/>
  <c r="BE50" i="9"/>
  <c r="BC50" i="9"/>
  <c r="BA50" i="9"/>
  <c r="AY50" i="9"/>
  <c r="AW50" i="9"/>
  <c r="AU50" i="9"/>
  <c r="AS50" i="9"/>
  <c r="AQ50" i="9"/>
  <c r="AO50" i="9"/>
  <c r="AM50" i="9"/>
  <c r="AK50" i="9"/>
  <c r="AI50" i="9"/>
  <c r="AG50" i="9"/>
  <c r="AE50" i="9"/>
  <c r="AC50" i="9"/>
  <c r="AA50" i="9"/>
  <c r="Y50" i="9"/>
  <c r="W50" i="9"/>
  <c r="U50" i="9"/>
  <c r="S50" i="9"/>
  <c r="Q50" i="9"/>
  <c r="O50" i="9"/>
  <c r="M50" i="9"/>
  <c r="K50" i="9"/>
  <c r="I50" i="9"/>
  <c r="G50" i="9"/>
  <c r="E50" i="9"/>
  <c r="CE49" i="9"/>
  <c r="CC49" i="9"/>
  <c r="CA49" i="9"/>
  <c r="BY49" i="9"/>
  <c r="BW49" i="9"/>
  <c r="BU49" i="9"/>
  <c r="BS49" i="9"/>
  <c r="BQ49" i="9"/>
  <c r="BO49" i="9"/>
  <c r="BM49" i="9"/>
  <c r="BK49" i="9"/>
  <c r="BI49" i="9"/>
  <c r="BG49" i="9"/>
  <c r="BE49" i="9"/>
  <c r="BC49" i="9"/>
  <c r="BA49" i="9"/>
  <c r="AY49" i="9"/>
  <c r="AW49" i="9"/>
  <c r="AU49" i="9"/>
  <c r="AS49" i="9"/>
  <c r="AQ49" i="9"/>
  <c r="AO49" i="9"/>
  <c r="AM49" i="9"/>
  <c r="AK49" i="9"/>
  <c r="AI49" i="9"/>
  <c r="AG49" i="9"/>
  <c r="AE49" i="9"/>
  <c r="AC49" i="9"/>
  <c r="AA49" i="9"/>
  <c r="Y49" i="9"/>
  <c r="W49" i="9"/>
  <c r="U49" i="9"/>
  <c r="S49" i="9"/>
  <c r="Q49" i="9"/>
  <c r="O49" i="9"/>
  <c r="M49" i="9"/>
  <c r="K49" i="9"/>
  <c r="I49" i="9"/>
  <c r="G49" i="9"/>
  <c r="E49" i="9"/>
  <c r="CE48" i="9"/>
  <c r="CC48" i="9"/>
  <c r="CA48" i="9"/>
  <c r="BY48" i="9"/>
  <c r="BW48" i="9"/>
  <c r="BU48" i="9"/>
  <c r="BS48" i="9"/>
  <c r="BQ48" i="9"/>
  <c r="BO48" i="9"/>
  <c r="BM48" i="9"/>
  <c r="BK48" i="9"/>
  <c r="BI48" i="9"/>
  <c r="BG48" i="9"/>
  <c r="BE48" i="9"/>
  <c r="BC48" i="9"/>
  <c r="BA48" i="9"/>
  <c r="AY48" i="9"/>
  <c r="AW48" i="9"/>
  <c r="AU48" i="9"/>
  <c r="AS48" i="9"/>
  <c r="AQ48" i="9"/>
  <c r="AO48" i="9"/>
  <c r="AM48" i="9"/>
  <c r="AK48" i="9"/>
  <c r="AI48" i="9"/>
  <c r="AG48" i="9"/>
  <c r="AE48" i="9"/>
  <c r="AC48" i="9"/>
  <c r="AA48" i="9"/>
  <c r="Y48" i="9"/>
  <c r="W48" i="9"/>
  <c r="U48" i="9"/>
  <c r="S48" i="9"/>
  <c r="Q48" i="9"/>
  <c r="O48" i="9"/>
  <c r="M48" i="9"/>
  <c r="K48" i="9"/>
  <c r="I48" i="9"/>
  <c r="G48" i="9"/>
  <c r="E48" i="9"/>
  <c r="CE47" i="9"/>
  <c r="CC47" i="9"/>
  <c r="CA47" i="9"/>
  <c r="BY47" i="9"/>
  <c r="BW47" i="9"/>
  <c r="BU47" i="9"/>
  <c r="BS47" i="9"/>
  <c r="BQ47" i="9"/>
  <c r="BO47" i="9"/>
  <c r="BM47" i="9"/>
  <c r="BK47" i="9"/>
  <c r="BI47" i="9"/>
  <c r="BG47" i="9"/>
  <c r="BE47" i="9"/>
  <c r="BC47" i="9"/>
  <c r="BA47" i="9"/>
  <c r="AY47" i="9"/>
  <c r="AW47" i="9"/>
  <c r="AU47" i="9"/>
  <c r="AS47" i="9"/>
  <c r="AQ47" i="9"/>
  <c r="AO47" i="9"/>
  <c r="AM47" i="9"/>
  <c r="AK47" i="9"/>
  <c r="AI47" i="9"/>
  <c r="AG47" i="9"/>
  <c r="AE47" i="9"/>
  <c r="AC47" i="9"/>
  <c r="AA47" i="9"/>
  <c r="Y47" i="9"/>
  <c r="W47" i="9"/>
  <c r="U47" i="9"/>
  <c r="S47" i="9"/>
  <c r="Q47" i="9"/>
  <c r="O47" i="9"/>
  <c r="M47" i="9"/>
  <c r="K47" i="9"/>
  <c r="I47" i="9"/>
  <c r="G47" i="9"/>
  <c r="E47" i="9"/>
  <c r="CE46" i="9"/>
  <c r="CC46" i="9"/>
  <c r="CA46" i="9"/>
  <c r="BY46" i="9"/>
  <c r="BW46" i="9"/>
  <c r="BU46" i="9"/>
  <c r="BS46" i="9"/>
  <c r="BQ46" i="9"/>
  <c r="BO46" i="9"/>
  <c r="BM46" i="9"/>
  <c r="BK46" i="9"/>
  <c r="BI46" i="9"/>
  <c r="BG46" i="9"/>
  <c r="BE46" i="9"/>
  <c r="BC46" i="9"/>
  <c r="BA46" i="9"/>
  <c r="AY46" i="9"/>
  <c r="AW46" i="9"/>
  <c r="AU46" i="9"/>
  <c r="AS46" i="9"/>
  <c r="AQ46" i="9"/>
  <c r="AO46" i="9"/>
  <c r="AM46" i="9"/>
  <c r="AK46" i="9"/>
  <c r="AI46" i="9"/>
  <c r="AG46" i="9"/>
  <c r="AE46" i="9"/>
  <c r="AC46" i="9"/>
  <c r="AA46" i="9"/>
  <c r="Y46" i="9"/>
  <c r="W46" i="9"/>
  <c r="U46" i="9"/>
  <c r="S46" i="9"/>
  <c r="Q46" i="9"/>
  <c r="O46" i="9"/>
  <c r="M46" i="9"/>
  <c r="K46" i="9"/>
  <c r="I46" i="9"/>
  <c r="G46" i="9"/>
  <c r="E46" i="9"/>
  <c r="CE45" i="9"/>
  <c r="CC45" i="9"/>
  <c r="CA45" i="9"/>
  <c r="BY45" i="9"/>
  <c r="BW45" i="9"/>
  <c r="BU45" i="9"/>
  <c r="BS45" i="9"/>
  <c r="BQ45" i="9"/>
  <c r="BO45" i="9"/>
  <c r="BM45" i="9"/>
  <c r="BK45" i="9"/>
  <c r="BI45" i="9"/>
  <c r="BG45" i="9"/>
  <c r="BE45" i="9"/>
  <c r="BC45" i="9"/>
  <c r="BA45" i="9"/>
  <c r="AY45" i="9"/>
  <c r="AW45" i="9"/>
  <c r="AU45" i="9"/>
  <c r="AS45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CE44" i="9"/>
  <c r="CC44" i="9"/>
  <c r="CA44" i="9"/>
  <c r="BY44" i="9"/>
  <c r="BW44" i="9"/>
  <c r="BU44" i="9"/>
  <c r="BS44" i="9"/>
  <c r="BQ44" i="9"/>
  <c r="BO44" i="9"/>
  <c r="BM44" i="9"/>
  <c r="BK44" i="9"/>
  <c r="BI44" i="9"/>
  <c r="BG44" i="9"/>
  <c r="BE44" i="9"/>
  <c r="BC44" i="9"/>
  <c r="BA44" i="9"/>
  <c r="AY44" i="9"/>
  <c r="AW44" i="9"/>
  <c r="AU44" i="9"/>
  <c r="AS44" i="9"/>
  <c r="AQ44" i="9"/>
  <c r="AO44" i="9"/>
  <c r="AM44" i="9"/>
  <c r="AK44" i="9"/>
  <c r="AI44" i="9"/>
  <c r="AG44" i="9"/>
  <c r="AE44" i="9"/>
  <c r="AC44" i="9"/>
  <c r="AA44" i="9"/>
  <c r="Y44" i="9"/>
  <c r="W44" i="9"/>
  <c r="U44" i="9"/>
  <c r="S44" i="9"/>
  <c r="Q44" i="9"/>
  <c r="O44" i="9"/>
  <c r="M44" i="9"/>
  <c r="K44" i="9"/>
  <c r="I44" i="9"/>
  <c r="G44" i="9"/>
  <c r="E44" i="9"/>
  <c r="CE43" i="9"/>
  <c r="CC43" i="9"/>
  <c r="CA43" i="9"/>
  <c r="BY43" i="9"/>
  <c r="BW43" i="9"/>
  <c r="BU43" i="9"/>
  <c r="BS43" i="9"/>
  <c r="BQ43" i="9"/>
  <c r="BO43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CE42" i="9"/>
  <c r="CC42" i="9"/>
  <c r="CA42" i="9"/>
  <c r="BY42" i="9"/>
  <c r="BW42" i="9"/>
  <c r="BU42" i="9"/>
  <c r="BS42" i="9"/>
  <c r="BQ42" i="9"/>
  <c r="BO42" i="9"/>
  <c r="BM42" i="9"/>
  <c r="BK42" i="9"/>
  <c r="BI42" i="9"/>
  <c r="BG42" i="9"/>
  <c r="BE42" i="9"/>
  <c r="BC42" i="9"/>
  <c r="BA42" i="9"/>
  <c r="AY42" i="9"/>
  <c r="AW42" i="9"/>
  <c r="AU42" i="9"/>
  <c r="AS42" i="9"/>
  <c r="AQ42" i="9"/>
  <c r="AO42" i="9"/>
  <c r="AM42" i="9"/>
  <c r="AK42" i="9"/>
  <c r="AI42" i="9"/>
  <c r="AG42" i="9"/>
  <c r="AE42" i="9"/>
  <c r="AC42" i="9"/>
  <c r="AA42" i="9"/>
  <c r="Y42" i="9"/>
  <c r="W42" i="9"/>
  <c r="U42" i="9"/>
  <c r="S42" i="9"/>
  <c r="Q42" i="9"/>
  <c r="O42" i="9"/>
  <c r="M42" i="9"/>
  <c r="K42" i="9"/>
  <c r="I42" i="9"/>
  <c r="G42" i="9"/>
  <c r="E42" i="9"/>
  <c r="CE41" i="9"/>
  <c r="CC41" i="9"/>
  <c r="CA41" i="9"/>
  <c r="BY41" i="9"/>
  <c r="BW41" i="9"/>
  <c r="BU41" i="9"/>
  <c r="BS41" i="9"/>
  <c r="BQ41" i="9"/>
  <c r="BO41" i="9"/>
  <c r="BM41" i="9"/>
  <c r="BK41" i="9"/>
  <c r="BI41" i="9"/>
  <c r="BG41" i="9"/>
  <c r="BE41" i="9"/>
  <c r="BC41" i="9"/>
  <c r="BA41" i="9"/>
  <c r="AY41" i="9"/>
  <c r="AW41" i="9"/>
  <c r="AU41" i="9"/>
  <c r="AS41" i="9"/>
  <c r="AQ41" i="9"/>
  <c r="AO41" i="9"/>
  <c r="AM41" i="9"/>
  <c r="AK41" i="9"/>
  <c r="AI41" i="9"/>
  <c r="AG41" i="9"/>
  <c r="AE41" i="9"/>
  <c r="AC41" i="9"/>
  <c r="AA41" i="9"/>
  <c r="Y41" i="9"/>
  <c r="W41" i="9"/>
  <c r="U41" i="9"/>
  <c r="S41" i="9"/>
  <c r="Q41" i="9"/>
  <c r="O41" i="9"/>
  <c r="M41" i="9"/>
  <c r="K41" i="9"/>
  <c r="I41" i="9"/>
  <c r="G41" i="9"/>
  <c r="E41" i="9"/>
  <c r="CE40" i="9"/>
  <c r="CC40" i="9"/>
  <c r="CA40" i="9"/>
  <c r="BY40" i="9"/>
  <c r="BW40" i="9"/>
  <c r="BU40" i="9"/>
  <c r="BS40" i="9"/>
  <c r="BQ40" i="9"/>
  <c r="BO40" i="9"/>
  <c r="BM40" i="9"/>
  <c r="BK40" i="9"/>
  <c r="BI40" i="9"/>
  <c r="BG40" i="9"/>
  <c r="BE40" i="9"/>
  <c r="BC40" i="9"/>
  <c r="BA40" i="9"/>
  <c r="AY40" i="9"/>
  <c r="AW40" i="9"/>
  <c r="AU40" i="9"/>
  <c r="AS40" i="9"/>
  <c r="AQ40" i="9"/>
  <c r="AO40" i="9"/>
  <c r="AM40" i="9"/>
  <c r="AK40" i="9"/>
  <c r="AI40" i="9"/>
  <c r="AG40" i="9"/>
  <c r="AE40" i="9"/>
  <c r="AC40" i="9"/>
  <c r="AA40" i="9"/>
  <c r="Y40" i="9"/>
  <c r="W40" i="9"/>
  <c r="U40" i="9"/>
  <c r="S40" i="9"/>
  <c r="Q40" i="9"/>
  <c r="O40" i="9"/>
  <c r="M40" i="9"/>
  <c r="K40" i="9"/>
  <c r="I40" i="9"/>
  <c r="G40" i="9"/>
  <c r="E40" i="9"/>
  <c r="CE39" i="9"/>
  <c r="CC39" i="9"/>
  <c r="CA39" i="9"/>
  <c r="BY39" i="9"/>
  <c r="BW39" i="9"/>
  <c r="BU39" i="9"/>
  <c r="BS39" i="9"/>
  <c r="BQ39" i="9"/>
  <c r="BO39" i="9"/>
  <c r="BM39" i="9"/>
  <c r="BK39" i="9"/>
  <c r="BI39" i="9"/>
  <c r="BG39" i="9"/>
  <c r="BE39" i="9"/>
  <c r="BC39" i="9"/>
  <c r="BA39" i="9"/>
  <c r="AY39" i="9"/>
  <c r="AW39" i="9"/>
  <c r="AU39" i="9"/>
  <c r="AS39" i="9"/>
  <c r="AQ39" i="9"/>
  <c r="AO39" i="9"/>
  <c r="AM39" i="9"/>
  <c r="AK39" i="9"/>
  <c r="AI39" i="9"/>
  <c r="AG39" i="9"/>
  <c r="AE39" i="9"/>
  <c r="AC39" i="9"/>
  <c r="AA39" i="9"/>
  <c r="Y39" i="9"/>
  <c r="W39" i="9"/>
  <c r="U39" i="9"/>
  <c r="S39" i="9"/>
  <c r="Q39" i="9"/>
  <c r="O39" i="9"/>
  <c r="M39" i="9"/>
  <c r="K39" i="9"/>
  <c r="I39" i="9"/>
  <c r="G39" i="9"/>
  <c r="E39" i="9"/>
  <c r="CE38" i="9"/>
  <c r="CC38" i="9"/>
  <c r="CA38" i="9"/>
  <c r="BY38" i="9"/>
  <c r="BW38" i="9"/>
  <c r="BU38" i="9"/>
  <c r="BS38" i="9"/>
  <c r="BQ38" i="9"/>
  <c r="BO38" i="9"/>
  <c r="BM38" i="9"/>
  <c r="BK38" i="9"/>
  <c r="BI38" i="9"/>
  <c r="BG38" i="9"/>
  <c r="BE38" i="9"/>
  <c r="BC38" i="9"/>
  <c r="BA38" i="9"/>
  <c r="AY38" i="9"/>
  <c r="AW38" i="9"/>
  <c r="AU38" i="9"/>
  <c r="AS38" i="9"/>
  <c r="AQ38" i="9"/>
  <c r="AO38" i="9"/>
  <c r="AM38" i="9"/>
  <c r="AK38" i="9"/>
  <c r="AI38" i="9"/>
  <c r="AG38" i="9"/>
  <c r="AE38" i="9"/>
  <c r="AC38" i="9"/>
  <c r="AA38" i="9"/>
  <c r="Y38" i="9"/>
  <c r="W38" i="9"/>
  <c r="U38" i="9"/>
  <c r="S38" i="9"/>
  <c r="Q38" i="9"/>
  <c r="O38" i="9"/>
  <c r="M38" i="9"/>
  <c r="K38" i="9"/>
  <c r="I38" i="9"/>
  <c r="G38" i="9"/>
  <c r="E38" i="9"/>
  <c r="CE37" i="9"/>
  <c r="CC37" i="9"/>
  <c r="CA37" i="9"/>
  <c r="BY37" i="9"/>
  <c r="BW37" i="9"/>
  <c r="BU37" i="9"/>
  <c r="BS37" i="9"/>
  <c r="BQ37" i="9"/>
  <c r="BO37" i="9"/>
  <c r="BM37" i="9"/>
  <c r="BK37" i="9"/>
  <c r="BI37" i="9"/>
  <c r="BG37" i="9"/>
  <c r="BE37" i="9"/>
  <c r="BC37" i="9"/>
  <c r="BA37" i="9"/>
  <c r="AY37" i="9"/>
  <c r="AW37" i="9"/>
  <c r="AU37" i="9"/>
  <c r="AS37" i="9"/>
  <c r="AQ37" i="9"/>
  <c r="AO37" i="9"/>
  <c r="AM37" i="9"/>
  <c r="AK37" i="9"/>
  <c r="AI37" i="9"/>
  <c r="AG37" i="9"/>
  <c r="AE37" i="9"/>
  <c r="AC37" i="9"/>
  <c r="AA37" i="9"/>
  <c r="Y37" i="9"/>
  <c r="W37" i="9"/>
  <c r="U37" i="9"/>
  <c r="S37" i="9"/>
  <c r="Q37" i="9"/>
  <c r="O37" i="9"/>
  <c r="M37" i="9"/>
  <c r="K37" i="9"/>
  <c r="I37" i="9"/>
  <c r="G37" i="9"/>
  <c r="E37" i="9"/>
  <c r="CE36" i="9"/>
  <c r="CC36" i="9"/>
  <c r="CA36" i="9"/>
  <c r="BY36" i="9"/>
  <c r="BW36" i="9"/>
  <c r="BU36" i="9"/>
  <c r="BS36" i="9"/>
  <c r="BQ36" i="9"/>
  <c r="BO36" i="9"/>
  <c r="BM36" i="9"/>
  <c r="BK36" i="9"/>
  <c r="BI36" i="9"/>
  <c r="BG36" i="9"/>
  <c r="BE36" i="9"/>
  <c r="BC36" i="9"/>
  <c r="BA36" i="9"/>
  <c r="AY36" i="9"/>
  <c r="AW36" i="9"/>
  <c r="AU36" i="9"/>
  <c r="AS36" i="9"/>
  <c r="AQ36" i="9"/>
  <c r="AO36" i="9"/>
  <c r="AM36" i="9"/>
  <c r="AK36" i="9"/>
  <c r="AI36" i="9"/>
  <c r="AG36" i="9"/>
  <c r="AE36" i="9"/>
  <c r="AC36" i="9"/>
  <c r="AA36" i="9"/>
  <c r="Y36" i="9"/>
  <c r="W36" i="9"/>
  <c r="U36" i="9"/>
  <c r="S36" i="9"/>
  <c r="Q36" i="9"/>
  <c r="O36" i="9"/>
  <c r="M36" i="9"/>
  <c r="K36" i="9"/>
  <c r="I36" i="9"/>
  <c r="G36" i="9"/>
  <c r="E36" i="9"/>
  <c r="CE35" i="9"/>
  <c r="CC35" i="9"/>
  <c r="CA35" i="9"/>
  <c r="BY35" i="9"/>
  <c r="BW35" i="9"/>
  <c r="BU35" i="9"/>
  <c r="BS35" i="9"/>
  <c r="BQ35" i="9"/>
  <c r="BO35" i="9"/>
  <c r="BM35" i="9"/>
  <c r="BK35" i="9"/>
  <c r="BI35" i="9"/>
  <c r="BG35" i="9"/>
  <c r="BE35" i="9"/>
  <c r="BC35" i="9"/>
  <c r="BA35" i="9"/>
  <c r="AY35" i="9"/>
  <c r="AW35" i="9"/>
  <c r="AU35" i="9"/>
  <c r="AS35" i="9"/>
  <c r="AQ35" i="9"/>
  <c r="AO35" i="9"/>
  <c r="AM35" i="9"/>
  <c r="AK35" i="9"/>
  <c r="AI35" i="9"/>
  <c r="AG35" i="9"/>
  <c r="AE35" i="9"/>
  <c r="AC35" i="9"/>
  <c r="AA35" i="9"/>
  <c r="Y35" i="9"/>
  <c r="W35" i="9"/>
  <c r="U35" i="9"/>
  <c r="S35" i="9"/>
  <c r="Q35" i="9"/>
  <c r="O35" i="9"/>
  <c r="M35" i="9"/>
  <c r="K35" i="9"/>
  <c r="I35" i="9"/>
  <c r="G35" i="9"/>
  <c r="E35" i="9"/>
  <c r="CE34" i="9"/>
  <c r="CC34" i="9"/>
  <c r="CA34" i="9"/>
  <c r="BY34" i="9"/>
  <c r="BW34" i="9"/>
  <c r="BU34" i="9"/>
  <c r="BS34" i="9"/>
  <c r="BQ34" i="9"/>
  <c r="BO34" i="9"/>
  <c r="BM34" i="9"/>
  <c r="BK34" i="9"/>
  <c r="BI34" i="9"/>
  <c r="BG34" i="9"/>
  <c r="BE34" i="9"/>
  <c r="BC34" i="9"/>
  <c r="BA34" i="9"/>
  <c r="AY34" i="9"/>
  <c r="AW34" i="9"/>
  <c r="AU34" i="9"/>
  <c r="AS34" i="9"/>
  <c r="AQ34" i="9"/>
  <c r="AO34" i="9"/>
  <c r="AM34" i="9"/>
  <c r="AK34" i="9"/>
  <c r="AI34" i="9"/>
  <c r="AG34" i="9"/>
  <c r="AE34" i="9"/>
  <c r="AC34" i="9"/>
  <c r="AA34" i="9"/>
  <c r="Y34" i="9"/>
  <c r="W34" i="9"/>
  <c r="U34" i="9"/>
  <c r="S34" i="9"/>
  <c r="Q34" i="9"/>
  <c r="O34" i="9"/>
  <c r="M34" i="9"/>
  <c r="K34" i="9"/>
  <c r="I34" i="9"/>
  <c r="G34" i="9"/>
  <c r="E34" i="9"/>
  <c r="CE33" i="9"/>
  <c r="CC33" i="9"/>
  <c r="CA33" i="9"/>
  <c r="BY33" i="9"/>
  <c r="BW33" i="9"/>
  <c r="BU33" i="9"/>
  <c r="BS33" i="9"/>
  <c r="BQ33" i="9"/>
  <c r="BO33" i="9"/>
  <c r="BM33" i="9"/>
  <c r="BK33" i="9"/>
  <c r="BI33" i="9"/>
  <c r="BG33" i="9"/>
  <c r="BE33" i="9"/>
  <c r="BC33" i="9"/>
  <c r="BA33" i="9"/>
  <c r="AY33" i="9"/>
  <c r="AW33" i="9"/>
  <c r="AU33" i="9"/>
  <c r="AS33" i="9"/>
  <c r="AQ33" i="9"/>
  <c r="AO33" i="9"/>
  <c r="AM33" i="9"/>
  <c r="AK33" i="9"/>
  <c r="AI33" i="9"/>
  <c r="AG33" i="9"/>
  <c r="AE33" i="9"/>
  <c r="AC33" i="9"/>
  <c r="AA33" i="9"/>
  <c r="Y33" i="9"/>
  <c r="W33" i="9"/>
  <c r="U33" i="9"/>
  <c r="S33" i="9"/>
  <c r="Q33" i="9"/>
  <c r="O33" i="9"/>
  <c r="M33" i="9"/>
  <c r="K33" i="9"/>
  <c r="I33" i="9"/>
  <c r="G33" i="9"/>
  <c r="E33" i="9"/>
  <c r="CE32" i="9"/>
  <c r="CC32" i="9"/>
  <c r="CA32" i="9"/>
  <c r="BY32" i="9"/>
  <c r="BW32" i="9"/>
  <c r="BU32" i="9"/>
  <c r="BS32" i="9"/>
  <c r="BQ32" i="9"/>
  <c r="BO32" i="9"/>
  <c r="BM32" i="9"/>
  <c r="BK32" i="9"/>
  <c r="BI32" i="9"/>
  <c r="BG32" i="9"/>
  <c r="BE32" i="9"/>
  <c r="BC32" i="9"/>
  <c r="BA32" i="9"/>
  <c r="AY32" i="9"/>
  <c r="AW32" i="9"/>
  <c r="AU32" i="9"/>
  <c r="AS32" i="9"/>
  <c r="AQ32" i="9"/>
  <c r="AO32" i="9"/>
  <c r="AM32" i="9"/>
  <c r="AK32" i="9"/>
  <c r="AI32" i="9"/>
  <c r="AG32" i="9"/>
  <c r="AE32" i="9"/>
  <c r="AC32" i="9"/>
  <c r="AA32" i="9"/>
  <c r="Y32" i="9"/>
  <c r="W32" i="9"/>
  <c r="U32" i="9"/>
  <c r="S32" i="9"/>
  <c r="Q32" i="9"/>
  <c r="O32" i="9"/>
  <c r="M32" i="9"/>
  <c r="K32" i="9"/>
  <c r="I32" i="9"/>
  <c r="G32" i="9"/>
  <c r="E32" i="9"/>
  <c r="CE31" i="9"/>
  <c r="CC31" i="9"/>
  <c r="CA31" i="9"/>
  <c r="BY31" i="9"/>
  <c r="BW31" i="9"/>
  <c r="BU31" i="9"/>
  <c r="BS31" i="9"/>
  <c r="BQ31" i="9"/>
  <c r="BO31" i="9"/>
  <c r="BM31" i="9"/>
  <c r="BK31" i="9"/>
  <c r="BI31" i="9"/>
  <c r="BG31" i="9"/>
  <c r="BE31" i="9"/>
  <c r="BC31" i="9"/>
  <c r="BA31" i="9"/>
  <c r="AY31" i="9"/>
  <c r="AW31" i="9"/>
  <c r="AU31" i="9"/>
  <c r="AS31" i="9"/>
  <c r="AQ31" i="9"/>
  <c r="AO31" i="9"/>
  <c r="AM31" i="9"/>
  <c r="AK31" i="9"/>
  <c r="AI31" i="9"/>
  <c r="AG31" i="9"/>
  <c r="AE31" i="9"/>
  <c r="AC31" i="9"/>
  <c r="AA31" i="9"/>
  <c r="Y31" i="9"/>
  <c r="W31" i="9"/>
  <c r="U31" i="9"/>
  <c r="S31" i="9"/>
  <c r="Q31" i="9"/>
  <c r="O31" i="9"/>
  <c r="M31" i="9"/>
  <c r="K31" i="9"/>
  <c r="I31" i="9"/>
  <c r="G31" i="9"/>
  <c r="E31" i="9"/>
  <c r="CE30" i="9"/>
  <c r="CC30" i="9"/>
  <c r="CA30" i="9"/>
  <c r="BY30" i="9"/>
  <c r="BW30" i="9"/>
  <c r="BU30" i="9"/>
  <c r="BS30" i="9"/>
  <c r="BQ30" i="9"/>
  <c r="BO30" i="9"/>
  <c r="BM30" i="9"/>
  <c r="BK30" i="9"/>
  <c r="BI30" i="9"/>
  <c r="BG30" i="9"/>
  <c r="BE30" i="9"/>
  <c r="BC30" i="9"/>
  <c r="BA30" i="9"/>
  <c r="AY30" i="9"/>
  <c r="AW30" i="9"/>
  <c r="AU30" i="9"/>
  <c r="AS30" i="9"/>
  <c r="AQ30" i="9"/>
  <c r="AO30" i="9"/>
  <c r="AM30" i="9"/>
  <c r="AK30" i="9"/>
  <c r="AI30" i="9"/>
  <c r="AG30" i="9"/>
  <c r="AE30" i="9"/>
  <c r="AC30" i="9"/>
  <c r="AA30" i="9"/>
  <c r="Y30" i="9"/>
  <c r="W30" i="9"/>
  <c r="U30" i="9"/>
  <c r="S30" i="9"/>
  <c r="Q30" i="9"/>
  <c r="O30" i="9"/>
  <c r="M30" i="9"/>
  <c r="K30" i="9"/>
  <c r="I30" i="9"/>
  <c r="G30" i="9"/>
  <c r="E30" i="9"/>
  <c r="CE29" i="9"/>
  <c r="CC29" i="9"/>
  <c r="CA29" i="9"/>
  <c r="BY29" i="9"/>
  <c r="BW29" i="9"/>
  <c r="BU29" i="9"/>
  <c r="BS29" i="9"/>
  <c r="BQ29" i="9"/>
  <c r="BO29" i="9"/>
  <c r="BM29" i="9"/>
  <c r="BK29" i="9"/>
  <c r="BI29" i="9"/>
  <c r="BG29" i="9"/>
  <c r="BE29" i="9"/>
  <c r="BC29" i="9"/>
  <c r="BA29" i="9"/>
  <c r="AY29" i="9"/>
  <c r="AW29" i="9"/>
  <c r="AU29" i="9"/>
  <c r="AS29" i="9"/>
  <c r="AQ29" i="9"/>
  <c r="AO29" i="9"/>
  <c r="AM29" i="9"/>
  <c r="AK29" i="9"/>
  <c r="AI29" i="9"/>
  <c r="AG29" i="9"/>
  <c r="AE29" i="9"/>
  <c r="AC29" i="9"/>
  <c r="AA29" i="9"/>
  <c r="Y29" i="9"/>
  <c r="W29" i="9"/>
  <c r="U29" i="9"/>
  <c r="S29" i="9"/>
  <c r="Q29" i="9"/>
  <c r="O29" i="9"/>
  <c r="M29" i="9"/>
  <c r="K29" i="9"/>
  <c r="I29" i="9"/>
  <c r="G29" i="9"/>
  <c r="E29" i="9"/>
  <c r="CE28" i="9"/>
  <c r="CC28" i="9"/>
  <c r="CA28" i="9"/>
  <c r="BY28" i="9"/>
  <c r="BW28" i="9"/>
  <c r="BU28" i="9"/>
  <c r="BS28" i="9"/>
  <c r="BQ28" i="9"/>
  <c r="BO28" i="9"/>
  <c r="BM28" i="9"/>
  <c r="BK28" i="9"/>
  <c r="BI28" i="9"/>
  <c r="BG28" i="9"/>
  <c r="BE28" i="9"/>
  <c r="BC28" i="9"/>
  <c r="BA28" i="9"/>
  <c r="AY28" i="9"/>
  <c r="AW28" i="9"/>
  <c r="AU28" i="9"/>
  <c r="AS28" i="9"/>
  <c r="AQ28" i="9"/>
  <c r="AO28" i="9"/>
  <c r="AM28" i="9"/>
  <c r="AK28" i="9"/>
  <c r="AI28" i="9"/>
  <c r="AG28" i="9"/>
  <c r="AE28" i="9"/>
  <c r="AC28" i="9"/>
  <c r="AA28" i="9"/>
  <c r="Y28" i="9"/>
  <c r="W28" i="9"/>
  <c r="U28" i="9"/>
  <c r="S28" i="9"/>
  <c r="Q28" i="9"/>
  <c r="O28" i="9"/>
  <c r="M28" i="9"/>
  <c r="K28" i="9"/>
  <c r="I28" i="9"/>
  <c r="G28" i="9"/>
  <c r="E28" i="9"/>
  <c r="CE27" i="9"/>
  <c r="CC27" i="9"/>
  <c r="CA27" i="9"/>
  <c r="BY27" i="9"/>
  <c r="BW27" i="9"/>
  <c r="BU27" i="9"/>
  <c r="BS27" i="9"/>
  <c r="BQ27" i="9"/>
  <c r="BO27" i="9"/>
  <c r="BM27" i="9"/>
  <c r="BK27" i="9"/>
  <c r="BI27" i="9"/>
  <c r="BG27" i="9"/>
  <c r="BE27" i="9"/>
  <c r="BC27" i="9"/>
  <c r="BA27" i="9"/>
  <c r="AY27" i="9"/>
  <c r="AW27" i="9"/>
  <c r="AU27" i="9"/>
  <c r="AS27" i="9"/>
  <c r="AQ27" i="9"/>
  <c r="AO27" i="9"/>
  <c r="AM27" i="9"/>
  <c r="AK27" i="9"/>
  <c r="AI27" i="9"/>
  <c r="AG27" i="9"/>
  <c r="AE27" i="9"/>
  <c r="AC27" i="9"/>
  <c r="AA27" i="9"/>
  <c r="Y27" i="9"/>
  <c r="W27" i="9"/>
  <c r="U27" i="9"/>
  <c r="S27" i="9"/>
  <c r="Q27" i="9"/>
  <c r="O27" i="9"/>
  <c r="M27" i="9"/>
  <c r="K27" i="9"/>
  <c r="I27" i="9"/>
  <c r="G27" i="9"/>
  <c r="E27" i="9"/>
  <c r="CE26" i="9"/>
  <c r="CC26" i="9"/>
  <c r="CA26" i="9"/>
  <c r="BY26" i="9"/>
  <c r="BW26" i="9"/>
  <c r="BU26" i="9"/>
  <c r="BS26" i="9"/>
  <c r="BQ26" i="9"/>
  <c r="BO26" i="9"/>
  <c r="BM26" i="9"/>
  <c r="BK26" i="9"/>
  <c r="BI26" i="9"/>
  <c r="BG26" i="9"/>
  <c r="BE26" i="9"/>
  <c r="BC26" i="9"/>
  <c r="BA26" i="9"/>
  <c r="AY26" i="9"/>
  <c r="AW26" i="9"/>
  <c r="AU26" i="9"/>
  <c r="AS26" i="9"/>
  <c r="AQ26" i="9"/>
  <c r="AO26" i="9"/>
  <c r="AM26" i="9"/>
  <c r="AK26" i="9"/>
  <c r="AI26" i="9"/>
  <c r="AG26" i="9"/>
  <c r="AE26" i="9"/>
  <c r="AC26" i="9"/>
  <c r="AA26" i="9"/>
  <c r="Y26" i="9"/>
  <c r="W26" i="9"/>
  <c r="U26" i="9"/>
  <c r="S26" i="9"/>
  <c r="Q26" i="9"/>
  <c r="O26" i="9"/>
  <c r="M26" i="9"/>
  <c r="K26" i="9"/>
  <c r="I26" i="9"/>
  <c r="G26" i="9"/>
  <c r="E26" i="9"/>
  <c r="CE25" i="9"/>
  <c r="CC25" i="9"/>
  <c r="CA25" i="9"/>
  <c r="BY25" i="9"/>
  <c r="BW25" i="9"/>
  <c r="BU25" i="9"/>
  <c r="BS25" i="9"/>
  <c r="BQ25" i="9"/>
  <c r="BO25" i="9"/>
  <c r="BM25" i="9"/>
  <c r="BK25" i="9"/>
  <c r="BI25" i="9"/>
  <c r="BG25" i="9"/>
  <c r="BE25" i="9"/>
  <c r="BC25" i="9"/>
  <c r="BA25" i="9"/>
  <c r="AY25" i="9"/>
  <c r="AW25" i="9"/>
  <c r="AU25" i="9"/>
  <c r="AS25" i="9"/>
  <c r="AQ25" i="9"/>
  <c r="AO25" i="9"/>
  <c r="AM25" i="9"/>
  <c r="AK25" i="9"/>
  <c r="AI25" i="9"/>
  <c r="AG25" i="9"/>
  <c r="AE25" i="9"/>
  <c r="AC25" i="9"/>
  <c r="AA25" i="9"/>
  <c r="Y25" i="9"/>
  <c r="W25" i="9"/>
  <c r="U25" i="9"/>
  <c r="S25" i="9"/>
  <c r="Q25" i="9"/>
  <c r="O25" i="9"/>
  <c r="M25" i="9"/>
  <c r="K25" i="9"/>
  <c r="I25" i="9"/>
  <c r="G25" i="9"/>
  <c r="E25" i="9"/>
  <c r="CE24" i="9"/>
  <c r="CC24" i="9"/>
  <c r="CA24" i="9"/>
  <c r="BY24" i="9"/>
  <c r="BW24" i="9"/>
  <c r="BU24" i="9"/>
  <c r="BS24" i="9"/>
  <c r="BQ24" i="9"/>
  <c r="BO24" i="9"/>
  <c r="BM24" i="9"/>
  <c r="BK24" i="9"/>
  <c r="BI24" i="9"/>
  <c r="BG24" i="9"/>
  <c r="BE24" i="9"/>
  <c r="BC24" i="9"/>
  <c r="BA24" i="9"/>
  <c r="AY24" i="9"/>
  <c r="AW24" i="9"/>
  <c r="AU24" i="9"/>
  <c r="AS24" i="9"/>
  <c r="AQ24" i="9"/>
  <c r="AO24" i="9"/>
  <c r="AM24" i="9"/>
  <c r="AK24" i="9"/>
  <c r="AI24" i="9"/>
  <c r="AG24" i="9"/>
  <c r="AE24" i="9"/>
  <c r="AC24" i="9"/>
  <c r="AA24" i="9"/>
  <c r="Y24" i="9"/>
  <c r="W24" i="9"/>
  <c r="U24" i="9"/>
  <c r="S24" i="9"/>
  <c r="Q24" i="9"/>
  <c r="O24" i="9"/>
  <c r="M24" i="9"/>
  <c r="K24" i="9"/>
  <c r="I24" i="9"/>
  <c r="G24" i="9"/>
  <c r="E24" i="9"/>
  <c r="CE23" i="9"/>
  <c r="CC23" i="9"/>
  <c r="CA23" i="9"/>
  <c r="BY23" i="9"/>
  <c r="BW23" i="9"/>
  <c r="BU23" i="9"/>
  <c r="BS23" i="9"/>
  <c r="BQ23" i="9"/>
  <c r="BO23" i="9"/>
  <c r="BM23" i="9"/>
  <c r="BK23" i="9"/>
  <c r="BI23" i="9"/>
  <c r="BG23" i="9"/>
  <c r="BE23" i="9"/>
  <c r="BC23" i="9"/>
  <c r="BA23" i="9"/>
  <c r="AY23" i="9"/>
  <c r="AW23" i="9"/>
  <c r="AU23" i="9"/>
  <c r="AS23" i="9"/>
  <c r="AQ23" i="9"/>
  <c r="AO23" i="9"/>
  <c r="AM23" i="9"/>
  <c r="AK23" i="9"/>
  <c r="AI23" i="9"/>
  <c r="AG23" i="9"/>
  <c r="AE23" i="9"/>
  <c r="AC23" i="9"/>
  <c r="AA23" i="9"/>
  <c r="Y23" i="9"/>
  <c r="W23" i="9"/>
  <c r="U23" i="9"/>
  <c r="S23" i="9"/>
  <c r="Q23" i="9"/>
  <c r="O23" i="9"/>
  <c r="M23" i="9"/>
  <c r="K23" i="9"/>
  <c r="I23" i="9"/>
  <c r="G23" i="9"/>
  <c r="E23" i="9"/>
  <c r="CE22" i="9"/>
  <c r="CC22" i="9"/>
  <c r="CA22" i="9"/>
  <c r="BY22" i="9"/>
  <c r="BW22" i="9"/>
  <c r="BU22" i="9"/>
  <c r="BS22" i="9"/>
  <c r="BQ22" i="9"/>
  <c r="BO22" i="9"/>
  <c r="BM22" i="9"/>
  <c r="BK22" i="9"/>
  <c r="BI22" i="9"/>
  <c r="BG22" i="9"/>
  <c r="BE22" i="9"/>
  <c r="BC22" i="9"/>
  <c r="BA22" i="9"/>
  <c r="AY22" i="9"/>
  <c r="AW22" i="9"/>
  <c r="AU22" i="9"/>
  <c r="AS22" i="9"/>
  <c r="AQ22" i="9"/>
  <c r="AO22" i="9"/>
  <c r="AM22" i="9"/>
  <c r="AK22" i="9"/>
  <c r="AI22" i="9"/>
  <c r="AG22" i="9"/>
  <c r="AE22" i="9"/>
  <c r="AC22" i="9"/>
  <c r="AA22" i="9"/>
  <c r="Y22" i="9"/>
  <c r="W22" i="9"/>
  <c r="U22" i="9"/>
  <c r="S22" i="9"/>
  <c r="Q22" i="9"/>
  <c r="O22" i="9"/>
  <c r="M22" i="9"/>
  <c r="K22" i="9"/>
  <c r="I22" i="9"/>
  <c r="G22" i="9"/>
  <c r="E22" i="9"/>
  <c r="CE21" i="9"/>
  <c r="CC21" i="9"/>
  <c r="CA21" i="9"/>
  <c r="BY21" i="9"/>
  <c r="BW21" i="9"/>
  <c r="BU21" i="9"/>
  <c r="BS21" i="9"/>
  <c r="BQ21" i="9"/>
  <c r="BO21" i="9"/>
  <c r="BM21" i="9"/>
  <c r="BK21" i="9"/>
  <c r="BI21" i="9"/>
  <c r="BG21" i="9"/>
  <c r="BE21" i="9"/>
  <c r="BC21" i="9"/>
  <c r="BA21" i="9"/>
  <c r="AY21" i="9"/>
  <c r="AW21" i="9"/>
  <c r="AU21" i="9"/>
  <c r="AS21" i="9"/>
  <c r="AQ21" i="9"/>
  <c r="AO21" i="9"/>
  <c r="AM21" i="9"/>
  <c r="AK21" i="9"/>
  <c r="AI21" i="9"/>
  <c r="AG21" i="9"/>
  <c r="AE21" i="9"/>
  <c r="AC21" i="9"/>
  <c r="AA21" i="9"/>
  <c r="Y21" i="9"/>
  <c r="W21" i="9"/>
  <c r="U21" i="9"/>
  <c r="S21" i="9"/>
  <c r="Q21" i="9"/>
  <c r="O21" i="9"/>
  <c r="M21" i="9"/>
  <c r="K21" i="9"/>
  <c r="I21" i="9"/>
  <c r="G21" i="9"/>
  <c r="E21" i="9"/>
  <c r="CE20" i="9"/>
  <c r="CC20" i="9"/>
  <c r="CA20" i="9"/>
  <c r="BY20" i="9"/>
  <c r="BW20" i="9"/>
  <c r="BU20" i="9"/>
  <c r="BS20" i="9"/>
  <c r="BQ20" i="9"/>
  <c r="BO20" i="9"/>
  <c r="BM20" i="9"/>
  <c r="BK20" i="9"/>
  <c r="BI20" i="9"/>
  <c r="BG20" i="9"/>
  <c r="BE20" i="9"/>
  <c r="BC20" i="9"/>
  <c r="BA20" i="9"/>
  <c r="AY20" i="9"/>
  <c r="AW20" i="9"/>
  <c r="AU20" i="9"/>
  <c r="AS20" i="9"/>
  <c r="AQ20" i="9"/>
  <c r="AO20" i="9"/>
  <c r="AM20" i="9"/>
  <c r="AK20" i="9"/>
  <c r="AI20" i="9"/>
  <c r="AG20" i="9"/>
  <c r="AE20" i="9"/>
  <c r="AC20" i="9"/>
  <c r="AA20" i="9"/>
  <c r="Y20" i="9"/>
  <c r="W20" i="9"/>
  <c r="U20" i="9"/>
  <c r="S20" i="9"/>
  <c r="Q20" i="9"/>
  <c r="O20" i="9"/>
  <c r="M20" i="9"/>
  <c r="K20" i="9"/>
  <c r="I20" i="9"/>
  <c r="G20" i="9"/>
  <c r="E20" i="9"/>
  <c r="CE19" i="9"/>
  <c r="CC19" i="9"/>
  <c r="CA19" i="9"/>
  <c r="BY19" i="9"/>
  <c r="BW19" i="9"/>
  <c r="BU19" i="9"/>
  <c r="BS19" i="9"/>
  <c r="BQ19" i="9"/>
  <c r="BO19" i="9"/>
  <c r="BM19" i="9"/>
  <c r="BK19" i="9"/>
  <c r="BI19" i="9"/>
  <c r="BG19" i="9"/>
  <c r="BE19" i="9"/>
  <c r="BC19" i="9"/>
  <c r="BA19" i="9"/>
  <c r="AY19" i="9"/>
  <c r="AW19" i="9"/>
  <c r="AU19" i="9"/>
  <c r="AS19" i="9"/>
  <c r="AQ19" i="9"/>
  <c r="AO19" i="9"/>
  <c r="AM19" i="9"/>
  <c r="AK19" i="9"/>
  <c r="AI19" i="9"/>
  <c r="AG19" i="9"/>
  <c r="AE19" i="9"/>
  <c r="AC19" i="9"/>
  <c r="AA19" i="9"/>
  <c r="Y19" i="9"/>
  <c r="W19" i="9"/>
  <c r="U19" i="9"/>
  <c r="S19" i="9"/>
  <c r="Q19" i="9"/>
  <c r="O19" i="9"/>
  <c r="M19" i="9"/>
  <c r="K19" i="9"/>
  <c r="I19" i="9"/>
  <c r="G19" i="9"/>
  <c r="E19" i="9"/>
  <c r="CE18" i="9"/>
  <c r="CC18" i="9"/>
  <c r="CA18" i="9"/>
  <c r="BY18" i="9"/>
  <c r="BW18" i="9"/>
  <c r="BU18" i="9"/>
  <c r="BS18" i="9"/>
  <c r="BQ18" i="9"/>
  <c r="BO18" i="9"/>
  <c r="BM18" i="9"/>
  <c r="BK18" i="9"/>
  <c r="BI18" i="9"/>
  <c r="BG18" i="9"/>
  <c r="BE18" i="9"/>
  <c r="BC18" i="9"/>
  <c r="BA18" i="9"/>
  <c r="AY18" i="9"/>
  <c r="AW18" i="9"/>
  <c r="AU18" i="9"/>
  <c r="AS18" i="9"/>
  <c r="AQ18" i="9"/>
  <c r="AO18" i="9"/>
  <c r="AM18" i="9"/>
  <c r="AK18" i="9"/>
  <c r="AI18" i="9"/>
  <c r="AG18" i="9"/>
  <c r="AE18" i="9"/>
  <c r="AC18" i="9"/>
  <c r="AA18" i="9"/>
  <c r="Y18" i="9"/>
  <c r="W18" i="9"/>
  <c r="U18" i="9"/>
  <c r="S18" i="9"/>
  <c r="Q18" i="9"/>
  <c r="O18" i="9"/>
  <c r="M18" i="9"/>
  <c r="K18" i="9"/>
  <c r="I18" i="9"/>
  <c r="G18" i="9"/>
  <c r="E18" i="9"/>
  <c r="CE17" i="9"/>
  <c r="CC17" i="9"/>
  <c r="CA17" i="9"/>
  <c r="BY17" i="9"/>
  <c r="BW17" i="9"/>
  <c r="BU17" i="9"/>
  <c r="BS17" i="9"/>
  <c r="BQ17" i="9"/>
  <c r="BO17" i="9"/>
  <c r="BM17" i="9"/>
  <c r="BK17" i="9"/>
  <c r="BI17" i="9"/>
  <c r="BG17" i="9"/>
  <c r="BE17" i="9"/>
  <c r="BC17" i="9"/>
  <c r="BA17" i="9"/>
  <c r="AY17" i="9"/>
  <c r="AW17" i="9"/>
  <c r="AU17" i="9"/>
  <c r="AS17" i="9"/>
  <c r="AQ17" i="9"/>
  <c r="AO17" i="9"/>
  <c r="AM17" i="9"/>
  <c r="AK17" i="9"/>
  <c r="AI17" i="9"/>
  <c r="AG17" i="9"/>
  <c r="AE17" i="9"/>
  <c r="AC17" i="9"/>
  <c r="AA17" i="9"/>
  <c r="Y17" i="9"/>
  <c r="W17" i="9"/>
  <c r="U17" i="9"/>
  <c r="S17" i="9"/>
  <c r="Q17" i="9"/>
  <c r="O17" i="9"/>
  <c r="M17" i="9"/>
  <c r="K17" i="9"/>
  <c r="I17" i="9"/>
  <c r="G17" i="9"/>
  <c r="E17" i="9"/>
  <c r="CE16" i="9"/>
  <c r="CC16" i="9"/>
  <c r="CA16" i="9"/>
  <c r="BY16" i="9"/>
  <c r="BW16" i="9"/>
  <c r="BU16" i="9"/>
  <c r="BS16" i="9"/>
  <c r="BQ16" i="9"/>
  <c r="BO16" i="9"/>
  <c r="BM16" i="9"/>
  <c r="BK16" i="9"/>
  <c r="BI16" i="9"/>
  <c r="BG16" i="9"/>
  <c r="BE16" i="9"/>
  <c r="BC16" i="9"/>
  <c r="BA16" i="9"/>
  <c r="AY16" i="9"/>
  <c r="AW16" i="9"/>
  <c r="AU16" i="9"/>
  <c r="AS16" i="9"/>
  <c r="AQ16" i="9"/>
  <c r="AO16" i="9"/>
  <c r="AM16" i="9"/>
  <c r="AK16" i="9"/>
  <c r="AI16" i="9"/>
  <c r="AG16" i="9"/>
  <c r="AE16" i="9"/>
  <c r="AC16" i="9"/>
  <c r="AA16" i="9"/>
  <c r="Y16" i="9"/>
  <c r="W16" i="9"/>
  <c r="U16" i="9"/>
  <c r="S16" i="9"/>
  <c r="Q16" i="9"/>
  <c r="O16" i="9"/>
  <c r="M16" i="9"/>
  <c r="K16" i="9"/>
  <c r="I16" i="9"/>
  <c r="G16" i="9"/>
  <c r="E16" i="9"/>
  <c r="CE15" i="9"/>
  <c r="CC15" i="9"/>
  <c r="CA15" i="9"/>
  <c r="BY15" i="9"/>
  <c r="BW15" i="9"/>
  <c r="BU15" i="9"/>
  <c r="BS15" i="9"/>
  <c r="BQ15" i="9"/>
  <c r="BO15" i="9"/>
  <c r="BM15" i="9"/>
  <c r="BK15" i="9"/>
  <c r="BI15" i="9"/>
  <c r="BG15" i="9"/>
  <c r="BE15" i="9"/>
  <c r="BC15" i="9"/>
  <c r="BA15" i="9"/>
  <c r="AY15" i="9"/>
  <c r="AW15" i="9"/>
  <c r="AU15" i="9"/>
  <c r="AS15" i="9"/>
  <c r="AQ15" i="9"/>
  <c r="AO15" i="9"/>
  <c r="AM15" i="9"/>
  <c r="AK15" i="9"/>
  <c r="AI15" i="9"/>
  <c r="AG15" i="9"/>
  <c r="AE15" i="9"/>
  <c r="AC15" i="9"/>
  <c r="AA15" i="9"/>
  <c r="Y15" i="9"/>
  <c r="W15" i="9"/>
  <c r="U15" i="9"/>
  <c r="S15" i="9"/>
  <c r="Q15" i="9"/>
  <c r="O15" i="9"/>
  <c r="M15" i="9"/>
  <c r="K15" i="9"/>
  <c r="I15" i="9"/>
  <c r="G15" i="9"/>
  <c r="E15" i="9"/>
  <c r="CE14" i="9"/>
  <c r="CC14" i="9"/>
  <c r="CA14" i="9"/>
  <c r="BY14" i="9"/>
  <c r="BW14" i="9"/>
  <c r="BU14" i="9"/>
  <c r="BS14" i="9"/>
  <c r="BQ14" i="9"/>
  <c r="BO14" i="9"/>
  <c r="BM14" i="9"/>
  <c r="BK14" i="9"/>
  <c r="BI14" i="9"/>
  <c r="BG14" i="9"/>
  <c r="BE14" i="9"/>
  <c r="BC14" i="9"/>
  <c r="BA14" i="9"/>
  <c r="AY14" i="9"/>
  <c r="AW14" i="9"/>
  <c r="AU14" i="9"/>
  <c r="AS14" i="9"/>
  <c r="AQ14" i="9"/>
  <c r="AO14" i="9"/>
  <c r="AM14" i="9"/>
  <c r="AK14" i="9"/>
  <c r="AI14" i="9"/>
  <c r="AG14" i="9"/>
  <c r="AE14" i="9"/>
  <c r="AC14" i="9"/>
  <c r="AA14" i="9"/>
  <c r="Y14" i="9"/>
  <c r="W14" i="9"/>
  <c r="U14" i="9"/>
  <c r="S14" i="9"/>
  <c r="Q14" i="9"/>
  <c r="O14" i="9"/>
  <c r="M14" i="9"/>
  <c r="K14" i="9"/>
  <c r="I14" i="9"/>
  <c r="G14" i="9"/>
  <c r="E14" i="9"/>
  <c r="CE13" i="9"/>
  <c r="CC13" i="9"/>
  <c r="CA13" i="9"/>
  <c r="BY13" i="9"/>
  <c r="BW13" i="9"/>
  <c r="BU13" i="9"/>
  <c r="BS13" i="9"/>
  <c r="BQ13" i="9"/>
  <c r="BO13" i="9"/>
  <c r="BM13" i="9"/>
  <c r="BK13" i="9"/>
  <c r="BI13" i="9"/>
  <c r="BG13" i="9"/>
  <c r="BE13" i="9"/>
  <c r="BC13" i="9"/>
  <c r="BA13" i="9"/>
  <c r="AY13" i="9"/>
  <c r="AW13" i="9"/>
  <c r="AU13" i="9"/>
  <c r="AS13" i="9"/>
  <c r="AQ13" i="9"/>
  <c r="AO13" i="9"/>
  <c r="AM13" i="9"/>
  <c r="AK13" i="9"/>
  <c r="AI13" i="9"/>
  <c r="AG13" i="9"/>
  <c r="AE13" i="9"/>
  <c r="AC13" i="9"/>
  <c r="AA13" i="9"/>
  <c r="Y13" i="9"/>
  <c r="W13" i="9"/>
  <c r="U13" i="9"/>
  <c r="S13" i="9"/>
  <c r="Q13" i="9"/>
  <c r="O13" i="9"/>
  <c r="M13" i="9"/>
  <c r="K13" i="9"/>
  <c r="I13" i="9"/>
  <c r="G13" i="9"/>
  <c r="E13" i="9"/>
  <c r="CE12" i="9"/>
  <c r="CC12" i="9"/>
  <c r="CA12" i="9"/>
  <c r="BY12" i="9"/>
  <c r="BW12" i="9"/>
  <c r="BU12" i="9"/>
  <c r="BS12" i="9"/>
  <c r="BQ12" i="9"/>
  <c r="BO12" i="9"/>
  <c r="BM12" i="9"/>
  <c r="BK12" i="9"/>
  <c r="BI12" i="9"/>
  <c r="BG12" i="9"/>
  <c r="BE12" i="9"/>
  <c r="BC12" i="9"/>
  <c r="BA12" i="9"/>
  <c r="AY12" i="9"/>
  <c r="AW12" i="9"/>
  <c r="AU12" i="9"/>
  <c r="AS12" i="9"/>
  <c r="AQ12" i="9"/>
  <c r="AO12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G12" i="9"/>
  <c r="E12" i="9"/>
  <c r="CE10" i="9"/>
  <c r="CC10" i="9"/>
  <c r="CA10" i="9"/>
  <c r="BY10" i="9"/>
  <c r="BW10" i="9"/>
  <c r="BU10" i="9"/>
  <c r="BS10" i="9"/>
  <c r="BQ10" i="9"/>
  <c r="BO10" i="9"/>
  <c r="BM10" i="9"/>
  <c r="BK10" i="9"/>
  <c r="BI10" i="9"/>
  <c r="BG10" i="9"/>
  <c r="BE10" i="9"/>
  <c r="BC10" i="9"/>
  <c r="BA10" i="9"/>
  <c r="AY10" i="9"/>
  <c r="AW10" i="9"/>
  <c r="AU10" i="9"/>
  <c r="AS10" i="9"/>
  <c r="AQ10" i="9"/>
  <c r="AO10" i="9"/>
  <c r="AM10" i="9"/>
  <c r="AK10" i="9"/>
  <c r="AI10" i="9"/>
  <c r="AG10" i="9"/>
  <c r="AE10" i="9"/>
  <c r="AC10" i="9"/>
  <c r="AA10" i="9"/>
  <c r="Y10" i="9"/>
  <c r="W10" i="9"/>
  <c r="U10" i="9"/>
  <c r="S10" i="9"/>
  <c r="Q10" i="9"/>
  <c r="O10" i="9"/>
  <c r="M10" i="9"/>
  <c r="K10" i="9"/>
  <c r="I10" i="9"/>
  <c r="G10" i="9"/>
  <c r="E10" i="9"/>
  <c r="E19" i="6" l="1"/>
  <c r="C4" i="8" l="1"/>
  <c r="C4" i="7"/>
  <c r="H5" i="7" s="1"/>
  <c r="J5" i="7" s="1"/>
  <c r="G23" i="7"/>
  <c r="J23" i="8"/>
  <c r="M27" i="7"/>
  <c r="J26" i="8"/>
  <c r="I26" i="8"/>
  <c r="I23" i="8"/>
  <c r="C21" i="8"/>
  <c r="C23" i="8" s="1"/>
  <c r="K13" i="8" s="1"/>
  <c r="J21" i="8"/>
  <c r="L19" i="8"/>
  <c r="I19" i="8"/>
  <c r="J16" i="8"/>
  <c r="K12" i="8"/>
  <c r="L8" i="8"/>
  <c r="M31" i="7"/>
  <c r="L31" i="7"/>
  <c r="M28" i="7"/>
  <c r="L28" i="7"/>
  <c r="I26" i="7"/>
  <c r="L27" i="7"/>
  <c r="M25" i="7"/>
  <c r="M24" i="7"/>
  <c r="N22" i="7"/>
  <c r="N21" i="7"/>
  <c r="H21" i="7"/>
  <c r="B21" i="7"/>
  <c r="N20" i="7"/>
  <c r="N19" i="7"/>
  <c r="N11" i="7"/>
  <c r="C19" i="7"/>
  <c r="I12" i="7" s="1"/>
  <c r="B19" i="7"/>
  <c r="N18" i="7"/>
  <c r="B18" i="7"/>
  <c r="N8" i="7"/>
  <c r="C17" i="7"/>
  <c r="B17" i="7"/>
  <c r="B15" i="7"/>
  <c r="M15" i="7"/>
  <c r="B14" i="7"/>
  <c r="B13" i="7"/>
  <c r="I13" i="7"/>
  <c r="N12" i="7"/>
  <c r="G12" i="7"/>
  <c r="L11" i="7"/>
  <c r="I11" i="7"/>
  <c r="N9" i="7"/>
  <c r="N7" i="7"/>
  <c r="G7" i="7"/>
  <c r="L7" i="7" s="1"/>
  <c r="N6" i="7"/>
  <c r="L6" i="7"/>
  <c r="G6" i="7"/>
  <c r="N5" i="7"/>
  <c r="M5" i="7"/>
  <c r="O3" i="7"/>
  <c r="O20" i="7" s="1"/>
  <c r="J3" i="7"/>
  <c r="J5" i="8" l="1"/>
  <c r="L5" i="8" s="1"/>
  <c r="C4" i="12"/>
  <c r="G5" i="12" s="1"/>
  <c r="I5" i="12" s="1"/>
  <c r="K11" i="8"/>
  <c r="K14" i="8"/>
  <c r="N10" i="7"/>
  <c r="N13" i="7"/>
  <c r="I14" i="7"/>
  <c r="C22" i="7"/>
  <c r="O21" i="7"/>
  <c r="O22" i="7"/>
  <c r="O5" i="7"/>
  <c r="O18" i="7"/>
  <c r="O19" i="7"/>
  <c r="O25" i="7"/>
  <c r="D14" i="6" l="1"/>
  <c r="E13" i="6"/>
  <c r="E12" i="6"/>
  <c r="E11" i="6"/>
  <c r="E9" i="6"/>
  <c r="E8" i="6"/>
  <c r="E7" i="6"/>
  <c r="BW22" i="5" l="1"/>
  <c r="BV22" i="5"/>
  <c r="BU22" i="5"/>
  <c r="BT22" i="5"/>
  <c r="BS22" i="5"/>
  <c r="BR22" i="5"/>
  <c r="BQ22" i="5"/>
  <c r="BP22" i="5"/>
  <c r="BY22" i="5" s="1"/>
  <c r="BY24" i="5" s="1"/>
  <c r="BW21" i="5"/>
  <c r="BV21" i="5"/>
  <c r="BU21" i="5"/>
  <c r="BT21" i="5"/>
  <c r="BS21" i="5"/>
  <c r="BR21" i="5"/>
  <c r="BQ21" i="5"/>
  <c r="BP21" i="5"/>
  <c r="BY18" i="5"/>
  <c r="BP18" i="5"/>
  <c r="BP17" i="5"/>
  <c r="D40" i="3" l="1"/>
  <c r="C21" i="3"/>
  <c r="H19" i="3" s="1"/>
  <c r="E19" i="3"/>
  <c r="E18" i="3"/>
  <c r="H17" i="3"/>
  <c r="J17" i="3" s="1"/>
  <c r="H16" i="3"/>
  <c r="J16" i="3" s="1"/>
  <c r="C15" i="3"/>
  <c r="B15" i="3"/>
  <c r="C14" i="3"/>
  <c r="H13" i="3"/>
  <c r="H12" i="3"/>
  <c r="G12" i="3"/>
  <c r="C12" i="3"/>
  <c r="D11" i="3"/>
  <c r="C11" i="3"/>
  <c r="H9" i="3" s="1"/>
  <c r="H10" i="3"/>
  <c r="C10" i="3"/>
  <c r="H8" i="3" s="1"/>
  <c r="C9" i="3"/>
  <c r="D8" i="3"/>
  <c r="I7" i="3"/>
  <c r="D7" i="3"/>
  <c r="B7" i="3"/>
  <c r="G7" i="3" s="1"/>
  <c r="C24" i="2"/>
  <c r="H23" i="2"/>
  <c r="D23" i="2"/>
  <c r="D24" i="2" s="1"/>
  <c r="C22" i="2"/>
  <c r="H21" i="2"/>
  <c r="D21" i="2"/>
  <c r="D22" i="2" s="1"/>
  <c r="C20" i="2"/>
  <c r="H19" i="2"/>
  <c r="D19" i="2"/>
  <c r="D20" i="2" s="1"/>
  <c r="C18" i="2"/>
  <c r="H17" i="2"/>
  <c r="D17" i="2"/>
  <c r="D18" i="2" s="1"/>
  <c r="C16" i="2"/>
  <c r="H15" i="2"/>
  <c r="D15" i="2"/>
  <c r="D16" i="2" s="1"/>
  <c r="C14" i="2"/>
  <c r="H13" i="2"/>
  <c r="D13" i="2"/>
  <c r="D14" i="2" s="1"/>
  <c r="C12" i="2"/>
  <c r="D11" i="2"/>
  <c r="D12" i="2" s="1"/>
  <c r="C10" i="2"/>
  <c r="H9" i="2"/>
  <c r="D9" i="2"/>
  <c r="D10" i="2" s="1"/>
  <c r="C8" i="2"/>
  <c r="H7" i="2"/>
  <c r="D7" i="2"/>
  <c r="D8" i="2" s="1"/>
  <c r="C6" i="2"/>
  <c r="H5" i="2"/>
  <c r="D5" i="2"/>
  <c r="D6" i="2" s="1"/>
  <c r="C6" i="12" l="1"/>
  <c r="G7" i="12" s="1"/>
  <c r="I7" i="12" s="1"/>
  <c r="C6" i="8"/>
  <c r="J6" i="8" s="1"/>
  <c r="L6" i="8" s="1"/>
  <c r="H8" i="7"/>
  <c r="J8" i="7" s="1"/>
  <c r="C8" i="12"/>
  <c r="G9" i="12" s="1"/>
  <c r="I9" i="12" s="1"/>
  <c r="C9" i="12"/>
  <c r="G10" i="12" s="1"/>
  <c r="I10" i="12" s="1"/>
  <c r="C7" i="12"/>
  <c r="G8" i="12" s="1"/>
  <c r="I8" i="12" s="1"/>
  <c r="C12" i="8"/>
  <c r="J13" i="8" s="1"/>
  <c r="L13" i="8" s="1"/>
  <c r="C10" i="8"/>
  <c r="J11" i="8" s="1"/>
  <c r="L11" i="8" s="1"/>
  <c r="C9" i="8"/>
  <c r="J10" i="8" s="1"/>
  <c r="L10" i="8" s="1"/>
  <c r="C10" i="7"/>
  <c r="C11" i="7"/>
  <c r="C9" i="7"/>
  <c r="C11" i="8"/>
  <c r="J12" i="8" s="1"/>
  <c r="L12" i="8" s="1"/>
  <c r="C10" i="6"/>
  <c r="E10" i="6" s="1"/>
  <c r="E14" i="6" s="1"/>
  <c r="C8" i="8"/>
  <c r="J9" i="8" s="1"/>
  <c r="L9" i="8" s="1"/>
  <c r="C8" i="7"/>
  <c r="M9" i="7" s="1"/>
  <c r="O9" i="7" s="1"/>
  <c r="H10" i="7"/>
  <c r="J10" i="7" s="1"/>
  <c r="C5" i="7"/>
  <c r="C7" i="7"/>
  <c r="H6" i="7"/>
  <c r="J6" i="7" s="1"/>
  <c r="C6" i="7"/>
  <c r="D13" i="3"/>
  <c r="J10" i="3"/>
  <c r="E9" i="3"/>
  <c r="E11" i="3"/>
  <c r="E7" i="3"/>
  <c r="E8" i="3"/>
  <c r="J8" i="3"/>
  <c r="E10" i="3"/>
  <c r="J9" i="3"/>
  <c r="H7" i="3"/>
  <c r="J7" i="3" s="1"/>
  <c r="J5" i="2"/>
  <c r="J9" i="2"/>
  <c r="J13" i="2"/>
  <c r="J17" i="2"/>
  <c r="J21" i="2"/>
  <c r="J7" i="2"/>
  <c r="J15" i="2"/>
  <c r="J19" i="2"/>
  <c r="J23" i="2"/>
  <c r="M7" i="7" l="1"/>
  <c r="O7" i="7" s="1"/>
  <c r="H7" i="7"/>
  <c r="J7" i="7" s="1"/>
  <c r="J14" i="7" s="1"/>
  <c r="C7" i="8"/>
  <c r="H9" i="7"/>
  <c r="J9" i="7" s="1"/>
  <c r="M8" i="7"/>
  <c r="O8" i="7" s="1"/>
  <c r="H11" i="7"/>
  <c r="J11" i="7" s="1"/>
  <c r="M10" i="7"/>
  <c r="O10" i="7" s="1"/>
  <c r="H12" i="7"/>
  <c r="J12" i="7" s="1"/>
  <c r="M11" i="7"/>
  <c r="O11" i="7" s="1"/>
  <c r="C5" i="8"/>
  <c r="M6" i="7"/>
  <c r="O6" i="7" s="1"/>
  <c r="E16" i="6"/>
  <c r="E15" i="6"/>
  <c r="E17" i="6" s="1"/>
  <c r="E21" i="6" s="1"/>
  <c r="H13" i="7"/>
  <c r="J13" i="7" s="1"/>
  <c r="M12" i="7"/>
  <c r="O12" i="7" s="1"/>
  <c r="I11" i="3"/>
  <c r="E12" i="3"/>
  <c r="E13" i="3" s="1"/>
  <c r="E14" i="3" s="1"/>
  <c r="J11" i="3"/>
  <c r="J15" i="7" l="1"/>
  <c r="J16" i="7"/>
  <c r="J17" i="7" s="1"/>
  <c r="J20" i="7" s="1"/>
  <c r="J21" i="7" s="1"/>
  <c r="J22" i="7" s="1"/>
  <c r="J23" i="7" s="1"/>
  <c r="J24" i="7" s="1"/>
  <c r="J25" i="7" s="1"/>
  <c r="J26" i="7" s="1"/>
  <c r="E23" i="6"/>
  <c r="E22" i="6"/>
  <c r="E24" i="6" s="1"/>
  <c r="E25" i="6" s="1"/>
  <c r="E26" i="6" s="1"/>
  <c r="C5" i="12"/>
  <c r="G6" i="12" s="1"/>
  <c r="I6" i="12" s="1"/>
  <c r="I11" i="12" s="1"/>
  <c r="J7" i="8"/>
  <c r="L7" i="8" s="1"/>
  <c r="L14" i="8" s="1"/>
  <c r="O13" i="7"/>
  <c r="E15" i="3"/>
  <c r="E16" i="3" s="1"/>
  <c r="J13" i="3"/>
  <c r="J12" i="3"/>
  <c r="L15" i="8" l="1"/>
  <c r="L16" i="8"/>
  <c r="L17" i="8" s="1"/>
  <c r="L20" i="8" s="1"/>
  <c r="L21" i="8" s="1"/>
  <c r="L22" i="8" s="1"/>
  <c r="L23" i="8" s="1"/>
  <c r="L24" i="8" s="1"/>
  <c r="L25" i="8" s="1"/>
  <c r="L26" i="8" s="1"/>
  <c r="O32" i="7"/>
  <c r="O15" i="7"/>
  <c r="O16" i="7" s="1"/>
  <c r="O23" i="7" s="1"/>
  <c r="O24" i="7" s="1"/>
  <c r="O26" i="7" s="1"/>
  <c r="O27" i="7" s="1"/>
  <c r="O29" i="7" s="1"/>
  <c r="O30" i="7" s="1"/>
  <c r="O31" i="7" s="1"/>
  <c r="O28" i="7"/>
  <c r="I12" i="12"/>
  <c r="I13" i="12"/>
  <c r="I14" i="12"/>
  <c r="I17" i="12" s="1"/>
  <c r="I18" i="12" s="1"/>
  <c r="I20" i="12" s="1"/>
  <c r="I21" i="12" s="1"/>
  <c r="I22" i="12" s="1"/>
  <c r="I23" i="12" s="1"/>
  <c r="I24" i="12" s="1"/>
  <c r="E20" i="3"/>
  <c r="J14" i="3"/>
  <c r="J18" i="3" s="1"/>
  <c r="J20" i="3" l="1"/>
  <c r="J19" i="3"/>
  <c r="E21" i="3"/>
  <c r="E23" i="3" s="1"/>
  <c r="E24" i="3" s="1"/>
  <c r="J21" i="3" l="1"/>
  <c r="E25" i="3"/>
  <c r="E26" i="3" s="1"/>
  <c r="E22" i="3"/>
  <c r="J22" i="3" l="1"/>
  <c r="J23" i="3"/>
  <c r="J28" i="3" s="1"/>
</calcChain>
</file>

<file path=xl/comments1.xml><?xml version="1.0" encoding="utf-8"?>
<comments xmlns="http://schemas.openxmlformats.org/spreadsheetml/2006/main">
  <authors>
    <author>Rohmann, Mayeli (EHS)</author>
  </authors>
  <commentList>
    <comment ref="O32" authorId="0">
      <text>
        <r>
          <rPr>
            <b/>
            <sz val="9"/>
            <color indexed="81"/>
            <rFont val="Tahoma"/>
            <family val="2"/>
          </rPr>
          <t>(EHS):</t>
        </r>
        <r>
          <rPr>
            <sz val="9"/>
            <color indexed="81"/>
            <rFont val="Tahoma"/>
            <family val="2"/>
          </rPr>
          <t xml:space="preserve">
(EHS):
kara:
the decision was made to have both models at the same rate. Therefore this model was benchmarked to the higher rate </t>
        </r>
      </text>
    </comment>
  </commentList>
</comments>
</file>

<file path=xl/comments2.xml><?xml version="1.0" encoding="utf-8"?>
<comments xmlns="http://schemas.openxmlformats.org/spreadsheetml/2006/main">
  <authors>
    <author>Andrea Deeker</author>
  </authors>
  <commentList>
    <comment ref="K4" authorId="0">
      <text>
        <r>
          <rPr>
            <b/>
            <sz val="10"/>
            <color rgb="FF000000"/>
            <rFont val="Tahoma"/>
            <family val="2"/>
          </rPr>
          <t>Andrea Deeker: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Entire program turns over every 2 weeks. 18 staff required for 10 hours to bring in new cohort of clients. </t>
        </r>
      </text>
    </comment>
  </commentList>
</comments>
</file>

<file path=xl/comments3.xml><?xml version="1.0" encoding="utf-8"?>
<comments xmlns="http://schemas.openxmlformats.org/spreadsheetml/2006/main">
  <authors>
    <author>CVillacorta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CVillacorta:</t>
        </r>
        <r>
          <rPr>
            <sz val="8"/>
            <color indexed="81"/>
            <rFont val="Tahoma"/>
            <family val="2"/>
          </rPr>
          <t xml:space="preserve">
2 programs: one with 7 family unit capacity and one with 8 family unit capacity.</t>
        </r>
      </text>
    </comment>
  </commentList>
</comments>
</file>

<file path=xl/comments4.xml><?xml version="1.0" encoding="utf-8"?>
<comments xmlns="http://schemas.openxmlformats.org/spreadsheetml/2006/main">
  <authors>
    <author>Andrea Deeker</author>
  </authors>
  <commentList>
    <comment ref="C10" authorId="0">
      <text>
        <r>
          <rPr>
            <b/>
            <sz val="10"/>
            <color rgb="FF000000"/>
            <rFont val="Tahoma"/>
            <family val="2"/>
          </rPr>
          <t>Andrea Deeker: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50% RN / 50% LPN</t>
        </r>
      </text>
    </comment>
  </commentList>
</comments>
</file>

<file path=xl/comments5.xml><?xml version="1.0" encoding="utf-8"?>
<comments xmlns="http://schemas.openxmlformats.org/spreadsheetml/2006/main">
  <authors>
    <author>Andrea Deeker</author>
  </authors>
  <commentList>
    <comment ref="Q7" authorId="0">
      <text>
        <r>
          <rPr>
            <b/>
            <sz val="10"/>
            <color rgb="FF000000"/>
            <rFont val="Tahoma"/>
            <family val="2"/>
          </rPr>
          <t>Andrea Deeker: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40% of FTE level of full program</t>
        </r>
      </text>
    </comment>
    <comment ref="Q8" authorId="0">
      <text>
        <r>
          <rPr>
            <b/>
            <sz val="10"/>
            <color rgb="FF000000"/>
            <rFont val="Tahoma"/>
            <family val="2"/>
          </rPr>
          <t>Andrea Deeker: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40% of FTE level of full program</t>
        </r>
      </text>
    </comment>
    <comment ref="Q39" authorId="0">
      <text>
        <r>
          <rPr>
            <b/>
            <sz val="10"/>
            <color rgb="FF000000"/>
            <rFont val="Tahoma"/>
            <family val="2"/>
          </rPr>
          <t>Andrea Deeker: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48% of FTE level of full program</t>
        </r>
      </text>
    </comment>
    <comment ref="Q40" authorId="0">
      <text>
        <r>
          <rPr>
            <b/>
            <sz val="10"/>
            <color rgb="FF000000"/>
            <rFont val="Tahoma"/>
            <family val="2"/>
          </rPr>
          <t>Andrea Deeker: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48% of FTE level of full program</t>
        </r>
      </text>
    </comment>
  </commentList>
</comments>
</file>

<file path=xl/sharedStrings.xml><?xml version="1.0" encoding="utf-8"?>
<sst xmlns="http://schemas.openxmlformats.org/spreadsheetml/2006/main" count="2749" uniqueCount="756">
  <si>
    <t>Residential Rehab: Clinical Rate</t>
  </si>
  <si>
    <t>Adult Residential Rehabilitation: Clinical rate</t>
  </si>
  <si>
    <t>H0019</t>
  </si>
  <si>
    <t>Avg Bed Size</t>
  </si>
  <si>
    <t>Days Per Year</t>
  </si>
  <si>
    <t>Salary Per FTE</t>
  </si>
  <si>
    <t>FTE</t>
  </si>
  <si>
    <t>Expense</t>
  </si>
  <si>
    <t>Counselor</t>
  </si>
  <si>
    <t>Recovery Specialist</t>
  </si>
  <si>
    <t>Support Staffing</t>
  </si>
  <si>
    <t>Direct Care Relief</t>
  </si>
  <si>
    <t>Total Program Staff</t>
  </si>
  <si>
    <t>Taxes &amp; Fringe</t>
  </si>
  <si>
    <t>Total Staffing Costs</t>
  </si>
  <si>
    <t>Per Bed Day</t>
  </si>
  <si>
    <t>Total Reimbursable Exp. Excl. Admin.</t>
  </si>
  <si>
    <t xml:space="preserve">Admin. Alloc. </t>
  </si>
  <si>
    <t>Total</t>
  </si>
  <si>
    <t>Per Diem Rate</t>
  </si>
  <si>
    <t>Utilization Rate</t>
  </si>
  <si>
    <t>Source:</t>
  </si>
  <si>
    <t>2017 / 2018</t>
  </si>
  <si>
    <t>BLS / OES</t>
  </si>
  <si>
    <t>BLS MA</t>
  </si>
  <si>
    <t>Position</t>
  </si>
  <si>
    <t>Median</t>
  </si>
  <si>
    <t>Avg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</si>
  <si>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</si>
  <si>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</si>
  <si>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</si>
  <si>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</si>
  <si>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</si>
  <si>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</si>
  <si>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</si>
  <si>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</si>
  <si>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</si>
  <si>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</si>
  <si>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</si>
  <si>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</si>
  <si>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</si>
  <si>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</si>
  <si>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</si>
  <si>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</si>
  <si>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</si>
  <si>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</si>
  <si>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</si>
  <si>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</si>
  <si>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</si>
  <si>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</si>
  <si>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</si>
  <si>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</si>
  <si>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</si>
  <si>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</si>
  <si>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</si>
  <si>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</si>
  <si>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</si>
  <si>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</si>
  <si>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</si>
  <si>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</si>
  <si>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</si>
  <si>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</si>
  <si>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</si>
  <si>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</si>
  <si>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</si>
  <si>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</si>
  <si>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</si>
  <si>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</si>
  <si>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</si>
  <si>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</si>
  <si>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</si>
  <si>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&amp; Direct Care Relief Staff are benched to Direct Care</t>
  </si>
  <si>
    <t xml:space="preserve">Overnight staff (asleep or awake) benchmarked to $14.25 / hr </t>
  </si>
  <si>
    <t>CY20 min. wage = $13.50 and CY20 min. wage = $14.25</t>
  </si>
  <si>
    <t xml:space="preserve">Tax and Fringe  =  </t>
  </si>
  <si>
    <t xml:space="preserve"> leave, retirement and Paid Family Medical Leave tax</t>
  </si>
  <si>
    <t xml:space="preserve">Benchmarked to FY21 Commonwealth (office of the Comptroller) T&amp;F rate, less </t>
  </si>
  <si>
    <t>Residential Rehabilitation - Pregnant &amp; Postpartum Enhancement</t>
  </si>
  <si>
    <t>Residential Rehabilitation - 
Pregnant Enhancement</t>
  </si>
  <si>
    <t>Residential Rehabilitation - 
Postpartum Enhancement</t>
  </si>
  <si>
    <t>H0019-TH</t>
  </si>
  <si>
    <t>H0019-HD</t>
  </si>
  <si>
    <t>Recovery Specialist Relief</t>
  </si>
  <si>
    <t>Meals</t>
  </si>
  <si>
    <t>Child Model H0019-HV</t>
  </si>
  <si>
    <t>Per diem rate w CAF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</si>
  <si>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</si>
  <si>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</si>
  <si>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</si>
  <si>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</si>
  <si>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</si>
  <si>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</si>
  <si>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</si>
  <si>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</si>
  <si>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</si>
  <si>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</si>
  <si>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</si>
  <si>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</si>
  <si>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</si>
  <si>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</si>
  <si>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</si>
  <si>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</si>
  <si>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</si>
  <si>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</si>
  <si>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</si>
  <si>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</si>
  <si>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</si>
  <si>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</si>
  <si>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</si>
  <si>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</si>
  <si>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</si>
  <si>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</si>
  <si>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</si>
  <si>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</si>
  <si>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</si>
  <si>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</si>
  <si>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</si>
  <si>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</si>
  <si>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</si>
  <si>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</si>
  <si>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</si>
  <si>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</si>
  <si>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</si>
  <si>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</si>
  <si>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</si>
  <si>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</si>
  <si>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</si>
  <si>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OrganizationName</t>
  </si>
  <si>
    <t>Sum of FTE</t>
  </si>
  <si>
    <t>Sum of Actual</t>
  </si>
  <si>
    <t>Bay Cove Human Services, Inc.</t>
  </si>
  <si>
    <t>CAF</t>
  </si>
  <si>
    <t>BLS Benchmark</t>
  </si>
  <si>
    <t>FY21 Benchmark</t>
  </si>
  <si>
    <t>C.257 Benchmark</t>
  </si>
  <si>
    <t>Source</t>
  </si>
  <si>
    <t>Massachusetts Economic Indicators</t>
  </si>
  <si>
    <t>IHS Markit, Fall 2020 Forecast</t>
  </si>
  <si>
    <t>Prepared by Michael Lynch, 781-301-9129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</si>
  <si>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</si>
  <si>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</si>
  <si>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</si>
  <si>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</si>
  <si>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</si>
  <si>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</si>
  <si>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</si>
  <si>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</si>
  <si>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</si>
  <si>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</si>
  <si>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</si>
  <si>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</si>
  <si>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</si>
  <si>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</si>
  <si>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</si>
  <si>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</si>
  <si>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</si>
  <si>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</si>
  <si>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</si>
  <si>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</si>
  <si>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</si>
  <si>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</si>
  <si>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</si>
  <si>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</si>
  <si>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</si>
  <si>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</si>
  <si>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</si>
  <si>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</si>
  <si>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</si>
  <si>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</si>
  <si>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</si>
  <si>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</si>
  <si>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</si>
  <si>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</si>
  <si>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</si>
  <si>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</si>
  <si>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</si>
  <si>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</si>
  <si>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</si>
  <si>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</si>
  <si>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</si>
  <si>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</si>
  <si>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</si>
  <si>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</si>
  <si>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</si>
  <si>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</si>
  <si>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</si>
  <si>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</si>
  <si>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</si>
  <si>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</si>
  <si>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</si>
  <si>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</si>
  <si>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</si>
  <si>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</si>
  <si>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</si>
  <si>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</si>
  <si>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</si>
  <si>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</si>
  <si>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</si>
  <si>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</si>
  <si>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</si>
  <si>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</si>
  <si>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</si>
  <si>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</si>
  <si>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</si>
  <si>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</si>
  <si>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</si>
  <si>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</si>
  <si>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</si>
  <si>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</si>
  <si>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</si>
  <si>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</si>
  <si>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</si>
  <si>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</si>
  <si>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</si>
  <si>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</si>
  <si>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</si>
  <si>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</si>
  <si>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</si>
  <si>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</si>
  <si>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</si>
  <si>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</si>
  <si>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</si>
  <si>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</si>
  <si>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</si>
  <si>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</si>
  <si>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</si>
  <si>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</si>
  <si>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</si>
  <si>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</si>
  <si>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</si>
  <si>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</si>
  <si>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</si>
  <si>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</si>
  <si>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</si>
  <si>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</si>
  <si>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</si>
  <si>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 July  1, 2021</t>
  </si>
  <si>
    <t xml:space="preserve">Base period: </t>
  </si>
  <si>
    <t>FY21Q4</t>
  </si>
  <si>
    <t>Average</t>
  </si>
  <si>
    <t xml:space="preserve">Prospective rate period: </t>
  </si>
  <si>
    <t>7/1/21 - 12/31/23</t>
  </si>
  <si>
    <t>(FY22 and FY23)</t>
  </si>
  <si>
    <t>CAF:</t>
  </si>
  <si>
    <t>Program Manager / Director</t>
  </si>
  <si>
    <t>Medication Specialist</t>
  </si>
  <si>
    <t>Acute Treatment Services - Master Data Look-up Table</t>
  </si>
  <si>
    <t>Acute Treatment Services (ATS) 3395</t>
  </si>
  <si>
    <t>Acute Treatment Services (ATS) 3395 - More than 37 Bed Model</t>
  </si>
  <si>
    <t>Benchmark Salaries</t>
  </si>
  <si>
    <t xml:space="preserve">Median bed size: </t>
  </si>
  <si>
    <t xml:space="preserve">Bed days: </t>
  </si>
  <si>
    <t>Program Manager</t>
  </si>
  <si>
    <t>Salary</t>
  </si>
  <si>
    <t>MD/Physician Assistant</t>
  </si>
  <si>
    <t>Nurse Practitioner</t>
  </si>
  <si>
    <t>Medical / Nursing</t>
  </si>
  <si>
    <t>Case Manager</t>
  </si>
  <si>
    <t>Clinical Director</t>
  </si>
  <si>
    <t>Direct Relief</t>
  </si>
  <si>
    <t>Support</t>
  </si>
  <si>
    <t>Benchmark FTEs</t>
  </si>
  <si>
    <t>Staffing Costs</t>
  </si>
  <si>
    <t>Total Compensation</t>
  </si>
  <si>
    <t>Unit Cost</t>
  </si>
  <si>
    <t>Occupancy (per unit)</t>
  </si>
  <si>
    <t>Other Expense (per unit)</t>
  </si>
  <si>
    <t>Meals (per unit)</t>
  </si>
  <si>
    <t>Subtotal Program Costs</t>
  </si>
  <si>
    <t>Travel (per unit)</t>
  </si>
  <si>
    <t>Administrative Allocation</t>
  </si>
  <si>
    <t>TOTAL FTES</t>
  </si>
  <si>
    <t>Direct Admin (per unit)</t>
  </si>
  <si>
    <t>Incidental Medical (per unit)</t>
  </si>
  <si>
    <t>Benchmark Expenses</t>
  </si>
  <si>
    <t>Total excl M &amp; G</t>
  </si>
  <si>
    <t>Tax &amp; Fringe</t>
  </si>
  <si>
    <t>Purchaser recommendation</t>
  </si>
  <si>
    <t>Rate</t>
  </si>
  <si>
    <t>Rate with Utilization</t>
  </si>
  <si>
    <t>PFMLA Trust Contribution</t>
  </si>
  <si>
    <t>Per the Grand Bargain Agreement</t>
  </si>
  <si>
    <t>FY20 Rate Review CAF</t>
  </si>
  <si>
    <t>Clinical Stabilization Services - Master Data Look-up Table</t>
  </si>
  <si>
    <t>Clinical Stabilization Services (CSS) - 4931</t>
  </si>
  <si>
    <t>Clinician</t>
  </si>
  <si>
    <t>Counselor (LDAC)</t>
  </si>
  <si>
    <t>Care Coordinator</t>
  </si>
  <si>
    <t>Recovery  Specialist</t>
  </si>
  <si>
    <t>Purchaser Recommendation</t>
  </si>
  <si>
    <t>Benchmarked to ATS model</t>
  </si>
  <si>
    <t>Per the Grand Bargain agreement</t>
  </si>
  <si>
    <t>Updated Utilization Rate</t>
  </si>
  <si>
    <t>Case Worker</t>
  </si>
  <si>
    <t>Rate(s) effective 7/1/21</t>
  </si>
  <si>
    <t>Clinical Supervisor/Director</t>
  </si>
  <si>
    <t>PFMLA</t>
  </si>
  <si>
    <t>FY19 UFR Data</t>
  </si>
  <si>
    <t>Other Program Expenses</t>
  </si>
  <si>
    <t>Travel</t>
  </si>
  <si>
    <t>FY22Q2</t>
  </si>
  <si>
    <t>PFLMA</t>
  </si>
  <si>
    <t>USDA Nov20</t>
  </si>
  <si>
    <t>FY22 Rate Review CAF</t>
  </si>
  <si>
    <t>50% NP 50% MD Bench to 101 CMR 413</t>
  </si>
  <si>
    <t>Clinial Director</t>
  </si>
  <si>
    <t>14.6% Recovery Specialist workers</t>
  </si>
  <si>
    <t>14.6% of Counselor, Care Coordinator, Recovery Specialist FTEs</t>
  </si>
  <si>
    <t xml:space="preserve"> Program Expense, per bed day</t>
  </si>
  <si>
    <t xml:space="preserve">Direct Care III </t>
  </si>
  <si>
    <t>Direct Care III</t>
  </si>
  <si>
    <t>Add On Rate at 90%</t>
  </si>
  <si>
    <t>Difference from 90 Resi Rate</t>
  </si>
  <si>
    <t>Transitional Support Services (TSS)  - 3434 - Master Data Look-up Table</t>
  </si>
  <si>
    <t xml:space="preserve">Transitional Support Services (TSS)  - 3434 </t>
  </si>
  <si>
    <t>Average number Beds:</t>
  </si>
  <si>
    <t>Management</t>
  </si>
  <si>
    <t>Direct Care</t>
  </si>
  <si>
    <t xml:space="preserve">Clinical Director </t>
  </si>
  <si>
    <t>Relief</t>
  </si>
  <si>
    <t xml:space="preserve"> Direct Care</t>
  </si>
  <si>
    <t>Program Expenses (per unit)</t>
  </si>
  <si>
    <t>FY 21 Rate Review CAF</t>
  </si>
  <si>
    <t>14.6%  Direct Care workers</t>
  </si>
  <si>
    <t>FY19 UFR Wtg Avg</t>
  </si>
  <si>
    <t>H0019-HR</t>
  </si>
  <si>
    <t>Nursing</t>
  </si>
  <si>
    <t>25%NP 25%RN 50% LPN BLS Benckmarks</t>
  </si>
  <si>
    <t>FY22 and FY23</t>
  </si>
  <si>
    <t>Source Data</t>
  </si>
  <si>
    <t>Average from FY19 UFR Data</t>
  </si>
  <si>
    <t>Residential Rehab: Second Offender Model</t>
  </si>
  <si>
    <t xml:space="preserve">2nd Offender </t>
  </si>
  <si>
    <t>H0018-H9</t>
  </si>
  <si>
    <t xml:space="preserve">Number of  Beds </t>
  </si>
  <si>
    <t>Turnover Day - every 14 days</t>
  </si>
  <si>
    <t>People</t>
  </si>
  <si>
    <t>Hours</t>
  </si>
  <si>
    <t>/2</t>
  </si>
  <si>
    <t>Clinical Supervisor</t>
  </si>
  <si>
    <t>Nurse</t>
  </si>
  <si>
    <t>Shift Supervisor</t>
  </si>
  <si>
    <t>Clinical Supervisor - Master's</t>
  </si>
  <si>
    <t>Counselor MA</t>
  </si>
  <si>
    <t>Counselor BA</t>
  </si>
  <si>
    <t>Shift Supervisor  (Counselor &amp; Rec Sp)</t>
  </si>
  <si>
    <t>DC III</t>
  </si>
  <si>
    <t>Counselor (MA Level)</t>
  </si>
  <si>
    <t>Support Staffing Detail from BSAS</t>
  </si>
  <si>
    <t>Counselor (BA Level)</t>
  </si>
  <si>
    <t>Data entry office Asst</t>
  </si>
  <si>
    <t>Assumes 3 Rec Spec already on schedule</t>
  </si>
  <si>
    <t>Secretary</t>
  </si>
  <si>
    <t>Business Manager</t>
  </si>
  <si>
    <t>Cook</t>
  </si>
  <si>
    <t>Maintenance</t>
  </si>
  <si>
    <t xml:space="preserve">total </t>
  </si>
  <si>
    <t xml:space="preserve">BSAS Staffing Guidelines </t>
  </si>
  <si>
    <t>Beds</t>
  </si>
  <si>
    <t>Total Hrs</t>
  </si>
  <si>
    <t>Program Mgmt</t>
  </si>
  <si>
    <t>Occupancy</t>
  </si>
  <si>
    <t>All Program Expense (Line 36E)</t>
  </si>
  <si>
    <t xml:space="preserve">Per Diem Utilization Rate </t>
  </si>
  <si>
    <t>Residential Rehab: Family Sober Living Model</t>
  </si>
  <si>
    <t>Family Supportive Housing previously called Family Sober Living (4919)</t>
  </si>
  <si>
    <t>Family Units</t>
  </si>
  <si>
    <t>Days</t>
  </si>
  <si>
    <t>RFR Program Staff Requirements</t>
  </si>
  <si>
    <t xml:space="preserve"> UFR  Salary/FTE</t>
  </si>
  <si>
    <t>FY10 RFR 
FTE Staff Guidelines</t>
  </si>
  <si>
    <t>Expenditure</t>
  </si>
  <si>
    <t>Clinical (Supervisor) MA Level</t>
  </si>
  <si>
    <t>Child Services Coordinator (CSC)</t>
  </si>
  <si>
    <t>Recovery Specialist (RS)</t>
  </si>
  <si>
    <t>Relief for RS, CM, CSC</t>
  </si>
  <si>
    <t xml:space="preserve">Total Direct Program Staff </t>
  </si>
  <si>
    <t>Per Family Unit</t>
  </si>
  <si>
    <t>Program Supplies &amp; Materials</t>
  </si>
  <si>
    <t>Other Program Expense w/o above expenses</t>
  </si>
  <si>
    <t>Total Reimbursable Expense</t>
  </si>
  <si>
    <t>M&amp;G</t>
  </si>
  <si>
    <t>CAF`</t>
  </si>
  <si>
    <t>Program Total</t>
  </si>
  <si>
    <t>Unit Rate</t>
  </si>
  <si>
    <t>Unit Rate per day per family</t>
  </si>
  <si>
    <t>Jail Diversion:  1st and 2nd Phase Models</t>
  </si>
  <si>
    <t xml:space="preserve">Jail Diversion - 1st Phase </t>
  </si>
  <si>
    <t xml:space="preserve">Jail Diversion - Phase 2 </t>
  </si>
  <si>
    <t>Clinically Intensive 90 Days</t>
  </si>
  <si>
    <t>Case Management Phase</t>
  </si>
  <si>
    <t>H0019-H9</t>
  </si>
  <si>
    <t xml:space="preserve">Number of  Beds Model </t>
  </si>
  <si>
    <t>H0006-H9</t>
  </si>
  <si>
    <t>Yearly Hrs Per Person</t>
  </si>
  <si>
    <t xml:space="preserve">Days Per Year </t>
  </si>
  <si>
    <t>Clinical Supervisor / Director</t>
  </si>
  <si>
    <t>none</t>
  </si>
  <si>
    <t xml:space="preserve">Direct Care Relief </t>
  </si>
  <si>
    <t>Recovery Specialist Supervisor</t>
  </si>
  <si>
    <t>Factor</t>
  </si>
  <si>
    <t>Counselor (BA level)</t>
  </si>
  <si>
    <t xml:space="preserve">Recovery Specialist </t>
  </si>
  <si>
    <t>Amt Per FTE</t>
  </si>
  <si>
    <t>Travel (for DC Non-Master's)</t>
  </si>
  <si>
    <t>Other Program Expense</t>
  </si>
  <si>
    <t>Admin Allocation</t>
  </si>
  <si>
    <t>Hourly Rate w CAF</t>
  </si>
  <si>
    <t>Program Supplies and Materials</t>
  </si>
  <si>
    <t>current rate</t>
  </si>
  <si>
    <t>Other Program Expense without Meals and Program Supplies or Travel</t>
  </si>
  <si>
    <t>% change</t>
  </si>
  <si>
    <t>Per Rec Spec FTE/day</t>
  </si>
  <si>
    <t>Phase II Travel Calculation</t>
  </si>
  <si>
    <t>Commonwealth of MA - Reimbursement Rate per Mile</t>
  </si>
  <si>
    <t>Mileage Estimate</t>
  </si>
  <si>
    <t>Mileage Per Day</t>
  </si>
  <si>
    <t>Hrs</t>
  </si>
  <si>
    <t>Total Travel/yr</t>
  </si>
  <si>
    <t>Per Diem Rate with CAF</t>
  </si>
  <si>
    <t>Assume 5 days/week for 45 wks</t>
  </si>
  <si>
    <t>Per Diem Utilization Rate</t>
  </si>
  <si>
    <t>Case Management Productivity 
(Sxn 35 Clinical Case Mgmt Non-Masters standard, per Direct Care FTE)</t>
  </si>
  <si>
    <t>Explanation</t>
  </si>
  <si>
    <t>Total Hours</t>
  </si>
  <si>
    <t>Vacation</t>
  </si>
  <si>
    <t>3 weeks</t>
  </si>
  <si>
    <t>Sick &amp; Personal</t>
  </si>
  <si>
    <t>8 days</t>
  </si>
  <si>
    <t>Holidays</t>
  </si>
  <si>
    <t>10 days</t>
  </si>
  <si>
    <t>Training</t>
  </si>
  <si>
    <t>5 days</t>
  </si>
  <si>
    <t xml:space="preserve">5 hrs/week </t>
  </si>
  <si>
    <t>Supervision</t>
  </si>
  <si>
    <t>1.0 hrs/every other week</t>
  </si>
  <si>
    <t>Admin</t>
  </si>
  <si>
    <t>3 hrs/wk admin</t>
  </si>
  <si>
    <t xml:space="preserve">Subtotal </t>
  </si>
  <si>
    <t>Yearly Hours</t>
  </si>
  <si>
    <t>per FTE</t>
  </si>
  <si>
    <t>average pre-exclusions</t>
  </si>
  <si>
    <t>floor</t>
  </si>
  <si>
    <t>ceiling</t>
  </si>
  <si>
    <t>average</t>
  </si>
  <si>
    <t>weighted average</t>
  </si>
  <si>
    <t>average incl. zeroes</t>
  </si>
  <si>
    <t>BEHAVIORAL HEALTH NETWORK</t>
  </si>
  <si>
    <t>High Point Treatment Center, Inc.</t>
  </si>
  <si>
    <t>3380 Family Residential Treatment Models</t>
  </si>
  <si>
    <t>H0019-HR (All models)</t>
  </si>
  <si>
    <t>Family Residential Treatment</t>
  </si>
  <si>
    <t>11 Family</t>
  </si>
  <si>
    <t>12 Family H0019-</t>
  </si>
  <si>
    <t xml:space="preserve">13 Family </t>
  </si>
  <si>
    <t xml:space="preserve">14 Family </t>
  </si>
  <si>
    <t xml:space="preserve">15 Family </t>
  </si>
  <si>
    <t xml:space="preserve">16 Family </t>
  </si>
  <si>
    <t xml:space="preserve"> RFR FTE Staff Guidelines</t>
  </si>
  <si>
    <t>Family Therapist</t>
  </si>
  <si>
    <t>Recovery Specialists</t>
  </si>
  <si>
    <t xml:space="preserve">Child Service Coordinator  </t>
  </si>
  <si>
    <t>Child Service Assistant</t>
  </si>
  <si>
    <t>Relief for Counselors &amp; Recovery Specialists</t>
  </si>
  <si>
    <t>Sub-total Taxes &amp; Fringe</t>
  </si>
  <si>
    <t>Other Program Expense (UFR Lines 18E - 35E)</t>
  </si>
  <si>
    <t>Sub-total Program Costs</t>
  </si>
  <si>
    <t>Rate Review CAF 7/1/21-6/30/23</t>
  </si>
  <si>
    <t>Utilization Factor</t>
  </si>
  <si>
    <t>2nd Partner Residential Enhancement Model H0047-HR</t>
  </si>
  <si>
    <t>Per diem rate</t>
  </si>
  <si>
    <t>3389</t>
  </si>
  <si>
    <t>FTE/ Shift (8 hrs /day; 7 days/ week)</t>
  </si>
  <si>
    <t>24/7 Individual Shelter / Substance Abuse Shelter for Individuals - FY22 Rate Review</t>
  </si>
  <si>
    <t>Engagement Staffing</t>
  </si>
  <si>
    <r>
      <t>Engagement Staffing</t>
    </r>
    <r>
      <rPr>
        <b/>
        <sz val="10"/>
        <color theme="1"/>
        <rFont val="Calibri (Body)"/>
      </rPr>
      <t xml:space="preserve"> </t>
    </r>
    <r>
      <rPr>
        <b/>
        <i/>
        <sz val="10"/>
        <color theme="1"/>
        <rFont val="Calibri (Body)"/>
      </rPr>
      <t>DAY PROGRAM</t>
    </r>
  </si>
  <si>
    <t>Monthly Accom. Rate</t>
  </si>
  <si>
    <t>Shift</t>
  </si>
  <si>
    <t>Capacity</t>
  </si>
  <si>
    <t>Months</t>
  </si>
  <si>
    <t>Direct Care Triage Specialist</t>
  </si>
  <si>
    <t>Case Worker Manager</t>
  </si>
  <si>
    <t>DC Staff</t>
  </si>
  <si>
    <t>Direct Care III Triage Specialist</t>
  </si>
  <si>
    <t>Food Staff</t>
  </si>
  <si>
    <t>Laundry Staff</t>
  </si>
  <si>
    <t>Direct Care Staff</t>
  </si>
  <si>
    <t>-</t>
  </si>
  <si>
    <t>Clerical (5 days/wk)</t>
  </si>
  <si>
    <t>RELIEF - DC &amp; Sup</t>
  </si>
  <si>
    <t>Support Staff (food)</t>
  </si>
  <si>
    <t>Support Staff (laundry)</t>
  </si>
  <si>
    <t>Client to staff Ratio</t>
  </si>
  <si>
    <t>Clerical</t>
  </si>
  <si>
    <t>Tax and Fringe</t>
  </si>
  <si>
    <t>Total Expenses</t>
  </si>
  <si>
    <t>Total Reimb excl M&amp;G</t>
  </si>
  <si>
    <t>Admin. Allocation</t>
  </si>
  <si>
    <t xml:space="preserve"> PROGRAM COST</t>
  </si>
  <si>
    <t>Cost Adjustment Factor (Rate Review CAF)-est</t>
  </si>
  <si>
    <t xml:space="preserve">TOTAL PROGRAM COST </t>
  </si>
  <si>
    <t>Monthly Unit Rate</t>
  </si>
  <si>
    <t>Monthly Unit Rate per slot</t>
  </si>
  <si>
    <t>Daily Per person Rate</t>
  </si>
  <si>
    <t xml:space="preserve">24/7 Individual Shelter / Substance Abuse Shelter for Individuals - FY22 Rate Review
</t>
  </si>
  <si>
    <t>Cost Adjustment Factor (Rate Review CAF)</t>
  </si>
  <si>
    <t>TOTAL PROGRAM COST</t>
  </si>
  <si>
    <t>Per Day/ Client</t>
  </si>
  <si>
    <t xml:space="preserve">Monthly Add-on Rates </t>
  </si>
  <si>
    <t>Certified Nursing Assistant</t>
  </si>
  <si>
    <t>Occupantional Therapist</t>
  </si>
  <si>
    <t>Occupantional Therapist Assistant</t>
  </si>
  <si>
    <t>Case Manager, Social Worker, Clinician (MA level-not Indep Licensed)</t>
  </si>
  <si>
    <t>LPN</t>
  </si>
  <si>
    <t>Registered Nurse</t>
  </si>
  <si>
    <t>Clinician w/Independent License</t>
  </si>
  <si>
    <t>Social / Caseworker (BA Level)</t>
  </si>
  <si>
    <t>BLS /OES Massachusetts Median 2018</t>
  </si>
  <si>
    <t>Commonwealth FY20 Rate</t>
  </si>
  <si>
    <t>Total Tax &amp; Fringe</t>
  </si>
  <si>
    <t>Subtotal Compensation</t>
  </si>
  <si>
    <t>TOTAL COMPENSATION</t>
  </si>
  <si>
    <t>Proposed FY22 Monthly Rates (1.0 FTE)</t>
  </si>
  <si>
    <t>Proposed FY22 Monthly Rates (0.75FTE)</t>
  </si>
  <si>
    <t>Proposed FY22 Monthly Rates (0.50FTE)</t>
  </si>
  <si>
    <t>Proposed FY22 Monthly Rates (0.25FTE)</t>
  </si>
  <si>
    <t xml:space="preserve">  </t>
  </si>
  <si>
    <t>Hourly Add-on Rates</t>
  </si>
  <si>
    <t>Direct Care
Peer Coordinator
Care Coordinator
Support Staff</t>
  </si>
  <si>
    <t>Case Mgr, Social Worker, Clinician (MA level but not Indep Lic)</t>
  </si>
  <si>
    <t>Clinician w/Independent Lic</t>
  </si>
  <si>
    <t>Nurse Practioner / APRN</t>
  </si>
  <si>
    <t>Psycologist / Phychiatrist (PhD Lvl)</t>
  </si>
  <si>
    <t>Billable Hours</t>
  </si>
  <si>
    <t>Proposed FY21 Rates (per hour)</t>
  </si>
  <si>
    <t>Monthly Rate (1.0 FTE Add-on)</t>
  </si>
  <si>
    <t>Monthly Rate (0.75 FTE Add-on)</t>
  </si>
  <si>
    <t>Monthly Rate (0.50 FTE Add-on)</t>
  </si>
  <si>
    <t>Monthly Rate (0.25 FTE Add-on)</t>
  </si>
  <si>
    <t>Direct Care Productivity Chart</t>
  </si>
  <si>
    <t>Nursing and Other Staff Productivity Chart</t>
  </si>
  <si>
    <t>Paid Time Off (PTO)</t>
  </si>
  <si>
    <t>Training (not OJT)</t>
  </si>
  <si>
    <t>Travel / Admin / Supervision / Training / Misc</t>
  </si>
  <si>
    <t>Total Hours per FTE:</t>
  </si>
  <si>
    <t>The above "add-on's can be used as a Cultural Facilitator and/or "as needed" clinical / clinical type consultation services</t>
  </si>
  <si>
    <t>Chart for Regulation</t>
  </si>
  <si>
    <t>Monthly Rates</t>
  </si>
  <si>
    <t>Hourly</t>
  </si>
  <si>
    <t>Title</t>
  </si>
  <si>
    <t>1.0 FTE</t>
  </si>
  <si>
    <t>0.75 FTE</t>
  </si>
  <si>
    <t>0.50 FTE</t>
  </si>
  <si>
    <t>0.25 FTE</t>
  </si>
  <si>
    <t>Case Mgr, Social Worker, Clinician (MA level not Indep Lic)</t>
  </si>
  <si>
    <t>STAFF TITLE</t>
  </si>
  <si>
    <t xml:space="preserve">BENCHMARK </t>
  </si>
  <si>
    <t>T &amp; F</t>
  </si>
  <si>
    <t>Monthly</t>
  </si>
  <si>
    <t>Peer Service Coordinator</t>
  </si>
  <si>
    <t>Social Worker LCSW</t>
  </si>
  <si>
    <t>Support Staff</t>
  </si>
  <si>
    <t>Occupancy per FTE (FY19 UFR)</t>
  </si>
  <si>
    <t>Program Expenses per client per FTE (FY19)</t>
  </si>
  <si>
    <t>Occupancy per FTE (FY19UFR)</t>
  </si>
  <si>
    <t>Permanent Case Management</t>
  </si>
  <si>
    <t>Activity Code 4956</t>
  </si>
  <si>
    <t>Permanent Case Management Benchmarks</t>
  </si>
  <si>
    <t xml:space="preserve">Permanent - Adult </t>
  </si>
  <si>
    <t>Permanent - Family/Special Populations/High Acuity</t>
  </si>
  <si>
    <t xml:space="preserve">Permanent - Youth </t>
  </si>
  <si>
    <t>FOR RATE</t>
  </si>
  <si>
    <t>SOURCE</t>
  </si>
  <si>
    <t>Clients</t>
  </si>
  <si>
    <t>Days per Year</t>
  </si>
  <si>
    <t>Supervisor/Program Director</t>
  </si>
  <si>
    <t>Weighted Average - FY19 UFR Data (Lines 1S-3S)</t>
  </si>
  <si>
    <t>Supervisor/Prog. Dir.</t>
  </si>
  <si>
    <t>Salary Benchmarks 60th Percentile (UFR 30S - 34S)</t>
  </si>
  <si>
    <t>Sub-Total Staff</t>
  </si>
  <si>
    <t>Taxes and Fringe</t>
  </si>
  <si>
    <t>EOHHS FY21 Benchmark</t>
  </si>
  <si>
    <t xml:space="preserve">Total Staffing Costs </t>
  </si>
  <si>
    <t>Operating Expenses</t>
  </si>
  <si>
    <t>Per FTE</t>
  </si>
  <si>
    <t>Unit Cost/</t>
  </si>
  <si>
    <t>Per Client Day</t>
  </si>
  <si>
    <t>USDA Nov 2020 Reported avg (applied here to BSAS youth benchmark for 365 bed days)</t>
  </si>
  <si>
    <t>Sq. Ft.</t>
  </si>
  <si>
    <t>Travel / Transportation</t>
  </si>
  <si>
    <t>FY19 SCM UFR data per FTE</t>
  </si>
  <si>
    <t>Occupancy (Offices)</t>
  </si>
  <si>
    <t>Benchmarked to 101 CMR 426: ACCS (Office Space)</t>
  </si>
  <si>
    <t>Staff Training</t>
  </si>
  <si>
    <t>Chapter 257 Benchmark (reported average = $97.39)+ compounding CAF's</t>
  </si>
  <si>
    <t>Program Supplies (Adult)</t>
  </si>
  <si>
    <t>Chapter 257 Benchmark based on FY15 Adult SCM UFR data per FTE (reported average = $447)+ compounding CAF's</t>
  </si>
  <si>
    <t>Program Supplies</t>
  </si>
  <si>
    <t>Program Supplies (Family)</t>
  </si>
  <si>
    <t>Chapter 257 Benchmark based on FY15 Family SCM UFR data per FTE (reported average = $992)+ compounding CAF's</t>
  </si>
  <si>
    <t>Program Supplies (Youth)</t>
  </si>
  <si>
    <t>Chapter 257 Benchmark based on FY15 Youth SCM UFR data per FTE (reported average =  $1,488)+ compounding CAF's</t>
  </si>
  <si>
    <t>Admin. Alloc. (M&amp;G)</t>
  </si>
  <si>
    <t>MA EOHHS C.257 Benchmark</t>
  </si>
  <si>
    <t>CAF 1</t>
  </si>
  <si>
    <t>FY15 Data for July 2017 Implementation</t>
  </si>
  <si>
    <t xml:space="preserve">Enrolled Client Day Rate </t>
  </si>
  <si>
    <t>Rate review CAF FY20</t>
  </si>
  <si>
    <t>Base: FY19Q4 Prospective: FY20 &amp; FY21</t>
  </si>
  <si>
    <t>Effective 7/1/19</t>
  </si>
  <si>
    <t>Transitional Case Management</t>
  </si>
  <si>
    <t>Transitional Case Management Benchmarks</t>
  </si>
  <si>
    <t>House Manager Add-On (Monthly)</t>
  </si>
  <si>
    <t>Status</t>
  </si>
  <si>
    <t>Comments</t>
  </si>
  <si>
    <t>Monthly Payments Issued</t>
  </si>
  <si>
    <t>House Manager</t>
  </si>
  <si>
    <t>Occupancy (Office)</t>
  </si>
  <si>
    <t>Calculated Add-On Rate</t>
  </si>
  <si>
    <t>Calculated Add-On with FY22 CAF (EST)</t>
  </si>
  <si>
    <t>Monthly Add-On Rate</t>
  </si>
  <si>
    <t>Monthly Add-On Rate (Rate review)</t>
  </si>
  <si>
    <t>101 CMR 420 (applied here to BSAS youth benchmark for 365 bed days)</t>
  </si>
  <si>
    <t>Average of FY15 SCM UFR data per FTE</t>
  </si>
  <si>
    <t>GSA space allocation benchmarks, DTA leasing price per square foot</t>
  </si>
  <si>
    <t>Occupancy (Common Space)</t>
  </si>
  <si>
    <t>Chapter 257 Benchmark, DTA leasing price per square foot</t>
  </si>
  <si>
    <t xml:space="preserve">Transitional - Adult </t>
  </si>
  <si>
    <t>Transitional - Family/Special Populations/High Acuity</t>
  </si>
  <si>
    <t xml:space="preserve">Transitional - Youth </t>
  </si>
  <si>
    <t>Chapter 257 Benchmark (reported average = $97.39)</t>
  </si>
  <si>
    <t>Chapter 257 Benchmark based on FY15 Adult SCM UFR data per FTE (reported average = $447)</t>
  </si>
  <si>
    <t>Chapter 257 Benchmark based on FY15 Family SCM UFR data per FTE (reported average = $992)</t>
  </si>
  <si>
    <t>Chapter 257 Benchmark based on FY15 Youth SCM UFR data per FTE (reported average =  $1,488)</t>
  </si>
  <si>
    <t>Admin. Alloc. (M&amp;G)**</t>
  </si>
  <si>
    <t>Rate Review CAF FY20</t>
  </si>
  <si>
    <t>Rate review CAF FY22 (ESTIMATE)</t>
  </si>
  <si>
    <t>Per Client</t>
  </si>
  <si>
    <t>RATE : Rate Review FY22</t>
  </si>
  <si>
    <t>Low Threshold Case Management</t>
  </si>
  <si>
    <t>Low Threshold Case Management Benchmarks</t>
  </si>
  <si>
    <r>
      <t xml:space="preserve">Low Threshold - </t>
    </r>
    <r>
      <rPr>
        <i/>
        <sz val="11"/>
        <color theme="1"/>
        <rFont val="Calibri"/>
        <family val="2"/>
        <scheme val="minor"/>
      </rPr>
      <t>Single Adult Only</t>
    </r>
  </si>
  <si>
    <t>Supervisor</t>
  </si>
  <si>
    <t xml:space="preserve">CM FTE: 12hrs/day, 5 days/week, 12 hrs/weekend </t>
  </si>
  <si>
    <t>Relief Assumptions</t>
  </si>
  <si>
    <t>Subtotal</t>
  </si>
  <si>
    <t>Outreach and Staffing Supports</t>
  </si>
  <si>
    <t>Activiy codes 3382 &amp; 4633</t>
  </si>
  <si>
    <t>Outreach and Staffing Supports Benchmarks</t>
  </si>
  <si>
    <t>Single FTE Accomodation Rate</t>
  </si>
  <si>
    <t>Direct Care Worker</t>
  </si>
  <si>
    <t xml:space="preserve">BLS Benchmark DC  </t>
  </si>
  <si>
    <t>BLS Benchmark DC  III</t>
  </si>
  <si>
    <t>Taxes and Fringe*</t>
  </si>
  <si>
    <t>(Per FTE)</t>
  </si>
  <si>
    <t xml:space="preserve">Occupancy </t>
  </si>
  <si>
    <t xml:space="preserve">Program Supplies </t>
  </si>
  <si>
    <t>Base: FY21Q4 Prospective: FY22 &amp; FY23</t>
  </si>
  <si>
    <t xml:space="preserve">MassSTART </t>
  </si>
  <si>
    <t>Activity Code 4936</t>
  </si>
  <si>
    <t>School-based Targeted Prevention Benchmarks</t>
  </si>
  <si>
    <t>School-based Targeted Prevention MODEL</t>
  </si>
  <si>
    <t xml:space="preserve">One School </t>
  </si>
  <si>
    <t>Program Director</t>
  </si>
  <si>
    <t>Subtotal Staffing</t>
  </si>
  <si>
    <t>Operating Costs</t>
  </si>
  <si>
    <t>MassSTART FY19 UFR data per FTE</t>
  </si>
  <si>
    <t>Admin. Alloc. (M &amp; G)</t>
  </si>
  <si>
    <t>RATE : Rate Review FY20 &amp;FY21</t>
  </si>
  <si>
    <t>Master Data Look-Up Table - FQHC Wraparound (Based on 1 FTE Medical Assistant Tier 5)</t>
  </si>
  <si>
    <t>DPH OBOT 4929 - FQHC Model - Wraparound Tier 1</t>
  </si>
  <si>
    <t>DPH OBOT 4929 - FQHC Model - Wraparound Tier 2</t>
  </si>
  <si>
    <t>TIER</t>
  </si>
  <si>
    <t>MA Ratio</t>
  </si>
  <si>
    <t>Annual</t>
  </si>
  <si>
    <t>Service Unit</t>
  </si>
  <si>
    <t>Month</t>
  </si>
  <si>
    <t>Total Months</t>
  </si>
  <si>
    <t>Tier 1</t>
  </si>
  <si>
    <t>Up to 25 Clients</t>
  </si>
  <si>
    <t>FY19 UFR wtg Avg</t>
  </si>
  <si>
    <t>Tier 2</t>
  </si>
  <si>
    <t>26-50 Clients</t>
  </si>
  <si>
    <t xml:space="preserve">Medical Assistant </t>
  </si>
  <si>
    <t>Tier 3</t>
  </si>
  <si>
    <t>51-75 Clients</t>
  </si>
  <si>
    <t>Clerical Support</t>
  </si>
  <si>
    <t>Tier 4</t>
  </si>
  <si>
    <t>76-100 Clients</t>
  </si>
  <si>
    <t>FTEs</t>
  </si>
  <si>
    <t>Tier 5</t>
  </si>
  <si>
    <t>101-125 Clients</t>
  </si>
  <si>
    <t>Tier 6</t>
  </si>
  <si>
    <t>126-150 Clients</t>
  </si>
  <si>
    <t>Tier 7</t>
  </si>
  <si>
    <t>151-175 Clients</t>
  </si>
  <si>
    <t>Tier 8</t>
  </si>
  <si>
    <t>176-200 Clients</t>
  </si>
  <si>
    <t>Tier 9</t>
  </si>
  <si>
    <t>201-225 Clients</t>
  </si>
  <si>
    <t>Tier 10</t>
  </si>
  <si>
    <t>226-250 Clients</t>
  </si>
  <si>
    <t>Occupancy (Per FTE)</t>
  </si>
  <si>
    <t>25 Client Add-On (&gt;250)</t>
  </si>
  <si>
    <t>Staff Training (per MA FTE)</t>
  </si>
  <si>
    <t>Program Supplies and Materials (per FTE)</t>
  </si>
  <si>
    <t>CAF (Original)</t>
  </si>
  <si>
    <t>Base Period  FY 15 - Prospective Period 7/1/2017 - 6/30/2019</t>
  </si>
  <si>
    <t>CAF Rate Review FY20</t>
  </si>
  <si>
    <t>Base Period  FY19Q4 - Prospective Period 7/1/2019 - 6/30/2021</t>
  </si>
  <si>
    <t>CAF Rate Review FY22</t>
  </si>
  <si>
    <t>Base Period  FY21Q4 - Prospective Period 7/1/2021 - 6/30/2023</t>
  </si>
  <si>
    <t>Trust fund contribution for PFMLA</t>
  </si>
  <si>
    <t>NOTE: Models are based on Tier 5 staffing of 1 FTE Medical Assistant. Tiers 1 through 4 maintain consistent staffing values for Program</t>
  </si>
  <si>
    <t>Manager at .05 FTE and Clerical Support at .25 FTE, while the Medical Assistant FTE is adjusted by increments</t>
  </si>
  <si>
    <t>of .2 FTE. Rates for Tiers 6 through 10 are scaled exactly as multiples of the Monthly Accommodation rate</t>
  </si>
  <si>
    <t>derived for Tier 5, using the total Medical Assistant FTE for Tiers 6 through 10 respectively as multipliers.</t>
  </si>
  <si>
    <t>Monthly Accommodation Rate</t>
  </si>
  <si>
    <t>DPH OBOT 4929 - FQHC Model - Wraparound Tier 3</t>
  </si>
  <si>
    <t>DPH OBOT 4929 - FQHC Model - Wraparound Tier 4</t>
  </si>
  <si>
    <t>DPH OBOT 4929 - FQHC Model - Wraparound Tier 5</t>
  </si>
  <si>
    <t>DPH OBOT 4929 - FQHC Model - 25 Client Add-On</t>
  </si>
  <si>
    <t>Master Data Look-Up Table - Outpaitient Clinic (Based on 1 FTE Medical Assistant Tier 5)</t>
  </si>
  <si>
    <t>DPH OBOT 4929 - Outpaitient Clinic - Wraparound Tier 1</t>
  </si>
  <si>
    <t>DPH OBOT 4929 - Outpaitient Clinic- Wraparound Tier 2</t>
  </si>
  <si>
    <t>Rebased w/ original CAF - Purchaser Recommendation</t>
  </si>
  <si>
    <t>101 CMR 346.00: Rates for Substance Related and Addictive Disorders Programs</t>
  </si>
  <si>
    <t>DPH OBOT 4929 - Outpaitient Clinic Model - Wraparound Tier 3</t>
  </si>
  <si>
    <t>DPH OBOT 4929 - Outpaitient Clinic Model - Wraparound Tier 4</t>
  </si>
  <si>
    <t>DPH OBOT 4929 - Outpaitient Clinic Model - Wraparound Tier 5</t>
  </si>
  <si>
    <t>FY15 UFR Wt. Avg. of FQHC Program Assistant Director and Supervising Professional</t>
  </si>
  <si>
    <t>FY15 UFR Wt. Avg. of FQHC Direct Care II Staff</t>
  </si>
  <si>
    <t>FY15 UFR St. Avg. of FQHC Direct Care I Staff</t>
  </si>
  <si>
    <t>101 CMR 346.00: Rates for Substance Related and Addictive Disorders Services</t>
  </si>
  <si>
    <t>101 CMR 421.00: Rates for Adult Housing and Community Support Services</t>
  </si>
  <si>
    <t>Master Data Look-Up Table - Hospital Wraparound (Based on 1 FTE RN and Medical Assistant Tier 5)</t>
  </si>
  <si>
    <t>DPH OBOT 4929 - Hospital Model - Wraparound Tier 1</t>
  </si>
  <si>
    <t>DPH OBOT 4929 - Hospital Model - Wraparound Tier 2</t>
  </si>
  <si>
    <t>RN/MA Ratio</t>
  </si>
  <si>
    <t>Registered Nurse(Masters)</t>
  </si>
  <si>
    <t>Medical Assistant /Case Worker</t>
  </si>
  <si>
    <t>BLS Medical Assistant and Caseworker 50/50 blend</t>
  </si>
  <si>
    <t>NOTE: Models are based on Tier 5 staffing of 1 RN and 1 FTE Medical Assistant. Tiers 1 through 4 maintain consistent staffing values for Program</t>
  </si>
  <si>
    <t>Manager at .05 FTE and Clerical Support at .25 FTE, while theRN and Medical Assistant FTEs are adjusted by increments</t>
  </si>
  <si>
    <t>derived for Tier 5, using the total RN and Medical Assistant FTEs for Tiers 6 through 10 respectively as multipliers.</t>
  </si>
  <si>
    <t>DPH OBOT 4929 - Hospital Model - Wraparound Tier 3</t>
  </si>
  <si>
    <t>DPH OBOT 4929 - Hospital Model - Wraparound Tier 4</t>
  </si>
  <si>
    <t>DPH OBOT 4929 - Hospital Model - Wraparound Tier 5</t>
  </si>
  <si>
    <t>DPH OBOT 4929 - Hospital Model - Wraparound 25 Client Add-On</t>
  </si>
  <si>
    <t>Master Data Look-Up Table  - FQHC Start-Up Model</t>
  </si>
  <si>
    <t>DPH OBOT 4929 - FQHC Start-up Model with .50 RN</t>
  </si>
  <si>
    <t>DPH OBOT 4929 - FQHC Start-up Model with .75 RN</t>
  </si>
  <si>
    <t>Total Units</t>
  </si>
  <si>
    <t>Staff Training (RN + MA FTE)</t>
  </si>
  <si>
    <t>Monthly Rate</t>
  </si>
  <si>
    <t xml:space="preserve"> 24/7 position to oversee meds management, required to have training in meds management but not a BA
salary = 60% Certified Nurse Asst and 40% DC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</si>
</sst>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_(* #,##0_);_(* \(#,##0\);_(* &quot;-&quot;??_);_(@_)"/>
    <numFmt numFmtId="166" formatCode="0.00_);[Red]\(0.00\)"/>
    <numFmt numFmtId="167" formatCode="0.0"/>
    <numFmt numFmtId="168" formatCode="&quot;$&quot;#,##0.00"/>
    <numFmt numFmtId="169" formatCode="[$-409]mmmm\ d\,\ yyyy;@"/>
    <numFmt numFmtId="170" formatCode="&quot;$&quot;#,##0"/>
    <numFmt numFmtId="171" formatCode="0.000"/>
    <numFmt numFmtId="172" formatCode="0.0%"/>
    <numFmt numFmtId="173" formatCode="\$#,##0.00"/>
    <numFmt numFmtId="174" formatCode="_(&quot;$&quot;* #,##0_);_(&quot;$&quot;* \(#,##0\);_(&quot;$&quot;* &quot;-&quot;??_);_(@_)"/>
    <numFmt numFmtId="175" formatCode="_(&quot;$&quot;* #,##0.000_);_(&quot;$&quot;* \(#,##0.000\);_(&quot;$&quot;* &quot;-&quot;??_);_(@_)"/>
    <numFmt numFmtId="176" formatCode="0.0000"/>
    <numFmt numFmtId="177" formatCode="\$#,##0.0000"/>
    <numFmt numFmtId="178" formatCode="&quot;$&quot;#,##0.000"/>
    <numFmt numFmtId="179" formatCode="_(&quot;$&quot;* #,##0.00_);_(&quot;$&quot;* \(#,##0.00\);_(&quot;$&quot;* &quot;-&quot;_);_(@_)"/>
    <numFmt numFmtId="180" formatCode="_(* #,##0.0_);_(* \(#,##0.0\);_(* &quot;-&quot;??_);_(@_)"/>
  </numFmts>
  <fonts count="17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i/>
      <sz val="11"/>
      <color theme="1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0"/>
      <color theme="1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30"/>
      <name val="Calibri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942EF"/>
      <name val="Calibri"/>
      <family val="2"/>
    </font>
    <font>
      <b/>
      <i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Arial"/>
      <family val="2"/>
    </font>
    <font>
      <sz val="10"/>
      <color theme="0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1"/>
      <color theme="0"/>
      <name val="Calibri"/>
      <family val="2"/>
    </font>
    <font>
      <i/>
      <sz val="11"/>
      <color theme="0"/>
      <name val="Calibri"/>
      <family val="2"/>
    </font>
    <font>
      <i/>
      <sz val="9"/>
      <color rgb="FFFF0000"/>
      <name val="Arial"/>
      <family val="2"/>
    </font>
    <font>
      <b/>
      <sz val="12"/>
      <color theme="0"/>
      <name val="Arial"/>
      <family val="2"/>
    </font>
    <font>
      <b/>
      <sz val="8"/>
      <color indexed="8"/>
      <name val="Geneva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Geneva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0070C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14"/>
      <color theme="1"/>
      <name val="Calibri"/>
      <family val="2"/>
      <scheme val="minor"/>
    </font>
    <font>
      <b/>
      <sz val="10"/>
      <color theme="1"/>
      <name val="Calibri (Body)"/>
    </font>
    <font>
      <b/>
      <i/>
      <sz val="10"/>
      <color theme="1"/>
      <name val="Calibri (Body)"/>
    </font>
    <font>
      <i/>
      <sz val="11"/>
      <color theme="1"/>
      <name val="Calibri"/>
      <family val="2"/>
      <scheme val="minor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</font>
    <font>
      <i/>
      <sz val="9"/>
      <name val="Calibri"/>
      <family val="2"/>
    </font>
    <font>
      <sz val="9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8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sz val="10"/>
      <color theme="3"/>
      <name val="Arial"/>
      <family val="2"/>
    </font>
    <font>
      <b/>
      <i/>
      <sz val="10"/>
      <color rgb="FFFF0000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2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.5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/>
      </left>
      <right/>
      <top style="thin">
        <color rgb="FFFF0000"/>
      </top>
      <bottom style="thin">
        <color theme="0"/>
      </bottom>
      <diagonal/>
    </border>
    <border>
      <left style="thin">
        <color theme="0"/>
      </left>
      <right/>
      <top style="thin">
        <color rgb="FF00B05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3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43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7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36" fillId="7" borderId="0" applyNumberFormat="0" applyBorder="0" applyAlignment="0" applyProtection="0"/>
    <xf numFmtId="0" fontId="37" fillId="24" borderId="33" applyNumberFormat="0" applyAlignment="0" applyProtection="0"/>
    <xf numFmtId="0" fontId="38" fillId="25" borderId="34" applyNumberFormat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6" fillId="0" borderId="3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11" borderId="33" applyNumberFormat="0" applyAlignment="0" applyProtection="0"/>
    <xf numFmtId="0" fontId="49" fillId="0" borderId="38" applyNumberFormat="0" applyFill="0" applyAlignment="0" applyProtection="0"/>
    <xf numFmtId="0" fontId="5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52" fillId="0" borderId="0"/>
    <xf numFmtId="0" fontId="52" fillId="0" borderId="0" applyAlignment="0"/>
    <xf numFmtId="0" fontId="18" fillId="0" borderId="0"/>
    <xf numFmtId="0" fontId="39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7" fillId="0" borderId="0"/>
    <xf numFmtId="0" fontId="53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54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2" borderId="1" applyNumberFormat="0" applyFont="0" applyAlignment="0" applyProtection="0"/>
    <xf numFmtId="0" fontId="55" fillId="24" borderId="39" applyNumberForma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40" applyNumberFormat="0" applyFill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83" fillId="28" borderId="0" applyNumberFormat="0" applyBorder="0" applyAlignment="0" applyProtection="0"/>
    <xf numFmtId="0" fontId="84" fillId="0" borderId="90" applyNumberFormat="0" applyFont="0" applyProtection="0">
      <alignment wrapText="1"/>
    </xf>
    <xf numFmtId="0" fontId="37" fillId="24" borderId="33" applyNumberFormat="0" applyAlignment="0" applyProtection="0"/>
    <xf numFmtId="0" fontId="37" fillId="24" borderId="33" applyNumberFormat="0" applyAlignment="0" applyProtection="0"/>
    <xf numFmtId="41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91" applyNumberFormat="0" applyProtection="0">
      <alignment wrapText="1"/>
    </xf>
    <xf numFmtId="0" fontId="85" fillId="0" borderId="92" applyNumberFormat="0" applyProtection="0">
      <alignment wrapText="1"/>
    </xf>
    <xf numFmtId="0" fontId="72" fillId="0" borderId="69" applyNumberFormat="0" applyFill="0" applyAlignment="0" applyProtection="0"/>
    <xf numFmtId="0" fontId="44" fillId="0" borderId="35" applyNumberFormat="0" applyFill="0" applyAlignment="0" applyProtection="0"/>
    <xf numFmtId="0" fontId="73" fillId="0" borderId="70" applyNumberFormat="0" applyFill="0" applyAlignment="0" applyProtection="0"/>
    <xf numFmtId="0" fontId="45" fillId="0" borderId="36" applyNumberFormat="0" applyFill="0" applyAlignment="0" applyProtection="0"/>
    <xf numFmtId="0" fontId="74" fillId="0" borderId="71" applyNumberFormat="0" applyFill="0" applyAlignment="0" applyProtection="0"/>
    <xf numFmtId="0" fontId="46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11" borderId="33" applyNumberFormat="0" applyAlignment="0" applyProtection="0"/>
    <xf numFmtId="0" fontId="48" fillId="11" borderId="33" applyNumberFormat="0" applyAlignment="0" applyProtection="0"/>
    <xf numFmtId="0" fontId="75" fillId="0" borderId="72" applyNumberFormat="0" applyFill="0" applyAlignment="0" applyProtection="0"/>
    <xf numFmtId="0" fontId="49" fillId="0" borderId="38" applyNumberFormat="0" applyFill="0" applyAlignment="0" applyProtection="0"/>
    <xf numFmtId="0" fontId="10" fillId="0" borderId="0"/>
    <xf numFmtId="0" fontId="28" fillId="0" borderId="0"/>
    <xf numFmtId="0" fontId="1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86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34" borderId="93" applyNumberFormat="0" applyFont="0" applyAlignment="0" applyProtection="0"/>
    <xf numFmtId="0" fontId="18" fillId="34" borderId="93" applyNumberFormat="0" applyFont="0" applyAlignment="0" applyProtection="0"/>
    <xf numFmtId="0" fontId="55" fillId="24" borderId="39" applyNumberFormat="0" applyAlignment="0" applyProtection="0"/>
    <xf numFmtId="0" fontId="55" fillId="24" borderId="39" applyNumberFormat="0" applyAlignment="0" applyProtection="0"/>
    <xf numFmtId="0" fontId="85" fillId="0" borderId="94" applyNumberFormat="0" applyProtection="0">
      <alignment wrapText="1"/>
    </xf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7" fillId="0" borderId="0" applyNumberFormat="0" applyProtection="0">
      <alignment horizontal="lef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73" applyNumberFormat="0" applyFill="0" applyAlignment="0" applyProtection="0"/>
    <xf numFmtId="0" fontId="57" fillId="0" borderId="40" applyNumberFormat="0" applyFill="0" applyAlignment="0" applyProtection="0"/>
    <xf numFmtId="0" fontId="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2" borderId="1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39">
    <xf numFmtId="0" fontId="0" fillId="0" borderId="0" xfId="0"/>
    <xf numFmtId="0" fontId="0" fillId="0" borderId="0" xfId="0" applyBorder="1"/>
    <xf numFmtId="0" fontId="0" fillId="0" borderId="7" xfId="0" applyBorder="1"/>
    <xf numFmtId="0" fontId="14" fillId="4" borderId="7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1" fontId="16" fillId="4" borderId="14" xfId="0" applyNumberFormat="1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164" fontId="17" fillId="0" borderId="16" xfId="0" applyNumberFormat="1" applyFont="1" applyBorder="1" applyAlignment="1">
      <alignment wrapText="1"/>
    </xf>
    <xf numFmtId="165" fontId="17" fillId="4" borderId="18" xfId="3" applyNumberFormat="1" applyFont="1" applyFill="1" applyBorder="1" applyAlignment="1">
      <alignment wrapText="1"/>
    </xf>
    <xf numFmtId="164" fontId="18" fillId="4" borderId="15" xfId="0" applyNumberFormat="1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164" fontId="19" fillId="4" borderId="17" xfId="2" applyNumberFormat="1" applyFont="1" applyFill="1" applyBorder="1" applyAlignment="1">
      <alignment horizontal="center" wrapText="1"/>
    </xf>
    <xf numFmtId="164" fontId="16" fillId="4" borderId="17" xfId="2" applyNumberFormat="1" applyFont="1" applyFill="1" applyBorder="1" applyAlignment="1">
      <alignment horizontal="center" wrapText="1"/>
    </xf>
    <xf numFmtId="42" fontId="16" fillId="4" borderId="18" xfId="2" applyNumberFormat="1" applyFont="1" applyFill="1" applyBorder="1" applyAlignment="1">
      <alignment horizontal="center" wrapText="1"/>
    </xf>
    <xf numFmtId="0" fontId="18" fillId="4" borderId="15" xfId="0" applyFont="1" applyFill="1" applyBorder="1" applyAlignment="1">
      <alignment wrapText="1"/>
    </xf>
    <xf numFmtId="6" fontId="17" fillId="0" borderId="17" xfId="0" applyNumberFormat="1" applyFont="1" applyFill="1" applyBorder="1"/>
    <xf numFmtId="166" fontId="20" fillId="0" borderId="17" xfId="0" applyNumberFormat="1" applyFont="1" applyFill="1" applyBorder="1" applyAlignment="1">
      <alignment horizontal="right"/>
    </xf>
    <xf numFmtId="6" fontId="17" fillId="4" borderId="18" xfId="0" applyNumberFormat="1" applyFont="1" applyFill="1" applyBorder="1" applyAlignment="1">
      <alignment horizontal="right" wrapText="1"/>
    </xf>
    <xf numFmtId="164" fontId="21" fillId="4" borderId="15" xfId="0" applyNumberFormat="1" applyFont="1" applyFill="1" applyBorder="1" applyAlignment="1">
      <alignment wrapText="1"/>
    </xf>
    <xf numFmtId="0" fontId="22" fillId="0" borderId="16" xfId="2" applyFont="1" applyFill="1" applyBorder="1" applyAlignment="1">
      <alignment wrapText="1"/>
    </xf>
    <xf numFmtId="8" fontId="23" fillId="4" borderId="15" xfId="0" applyNumberFormat="1" applyFont="1" applyFill="1" applyBorder="1" applyAlignment="1">
      <alignment wrapText="1"/>
    </xf>
    <xf numFmtId="0" fontId="22" fillId="0" borderId="16" xfId="2" applyFont="1" applyFill="1" applyBorder="1"/>
    <xf numFmtId="167" fontId="21" fillId="4" borderId="15" xfId="0" applyNumberFormat="1" applyFont="1" applyFill="1" applyBorder="1" applyAlignment="1">
      <alignment wrapText="1"/>
    </xf>
    <xf numFmtId="0" fontId="24" fillId="4" borderId="15" xfId="0" applyFont="1" applyFill="1" applyBorder="1" applyAlignment="1">
      <alignment wrapText="1"/>
    </xf>
    <xf numFmtId="0" fontId="21" fillId="4" borderId="15" xfId="0" applyFont="1" applyFill="1" applyBorder="1" applyAlignment="1">
      <alignment wrapText="1"/>
    </xf>
    <xf numFmtId="166" fontId="20" fillId="0" borderId="20" xfId="0" applyNumberFormat="1" applyFont="1" applyFill="1" applyBorder="1" applyAlignment="1">
      <alignment horizontal="right"/>
    </xf>
    <xf numFmtId="6" fontId="17" fillId="4" borderId="21" xfId="0" applyNumberFormat="1" applyFont="1" applyFill="1" applyBorder="1" applyAlignment="1">
      <alignment horizontal="right" wrapText="1"/>
    </xf>
    <xf numFmtId="0" fontId="25" fillId="4" borderId="7" xfId="0" applyFont="1" applyFill="1" applyBorder="1" applyAlignment="1">
      <alignment wrapText="1"/>
    </xf>
    <xf numFmtId="164" fontId="26" fillId="0" borderId="23" xfId="0" applyNumberFormat="1" applyFont="1" applyFill="1" applyBorder="1" applyAlignment="1">
      <alignment horizontal="right" wrapText="1"/>
    </xf>
    <xf numFmtId="2" fontId="16" fillId="0" borderId="23" xfId="0" applyNumberFormat="1" applyFont="1" applyFill="1" applyBorder="1" applyAlignment="1">
      <alignment horizontal="right" wrapText="1"/>
    </xf>
    <xf numFmtId="6" fontId="16" fillId="4" borderId="24" xfId="0" applyNumberFormat="1" applyFont="1" applyFill="1" applyBorder="1" applyAlignment="1">
      <alignment horizontal="right" wrapText="1"/>
    </xf>
    <xf numFmtId="9" fontId="27" fillId="4" borderId="17" xfId="0" applyNumberFormat="1" applyFont="1" applyFill="1" applyBorder="1" applyAlignment="1">
      <alignment horizontal="right" wrapText="1"/>
    </xf>
    <xf numFmtId="0" fontId="16" fillId="0" borderId="16" xfId="2" applyFont="1" applyBorder="1" applyAlignment="1">
      <alignment wrapText="1"/>
    </xf>
    <xf numFmtId="164" fontId="26" fillId="4" borderId="17" xfId="0" applyNumberFormat="1" applyFont="1" applyFill="1" applyBorder="1" applyAlignment="1">
      <alignment horizontal="right" wrapText="1"/>
    </xf>
    <xf numFmtId="6" fontId="16" fillId="0" borderId="18" xfId="4" applyNumberFormat="1" applyFont="1" applyFill="1" applyBorder="1" applyAlignment="1">
      <alignment horizontal="right" wrapText="1"/>
    </xf>
    <xf numFmtId="0" fontId="29" fillId="4" borderId="17" xfId="2" applyFont="1" applyFill="1" applyBorder="1" applyAlignment="1">
      <alignment horizontal="right" wrapText="1"/>
    </xf>
    <xf numFmtId="6" fontId="0" fillId="0" borderId="0" xfId="0" applyNumberFormat="1"/>
    <xf numFmtId="0" fontId="17" fillId="0" borderId="16" xfId="2" applyFont="1" applyBorder="1" applyAlignment="1">
      <alignment wrapText="1"/>
    </xf>
    <xf numFmtId="39" fontId="30" fillId="4" borderId="17" xfId="0" applyNumberFormat="1" applyFont="1" applyFill="1" applyBorder="1" applyAlignment="1">
      <alignment horizontal="right" wrapText="1"/>
    </xf>
    <xf numFmtId="6" fontId="17" fillId="4" borderId="18" xfId="4" applyNumberFormat="1" applyFont="1" applyFill="1" applyBorder="1" applyAlignment="1">
      <alignment horizontal="right" wrapText="1"/>
    </xf>
    <xf numFmtId="0" fontId="0" fillId="4" borderId="7" xfId="0" applyFill="1" applyBorder="1"/>
    <xf numFmtId="0" fontId="21" fillId="4" borderId="7" xfId="0" applyFont="1" applyFill="1" applyBorder="1" applyAlignment="1">
      <alignment wrapText="1"/>
    </xf>
    <xf numFmtId="6" fontId="17" fillId="4" borderId="28" xfId="4" applyNumberFormat="1" applyFont="1" applyFill="1" applyBorder="1" applyAlignment="1">
      <alignment horizontal="right" wrapText="1"/>
    </xf>
    <xf numFmtId="6" fontId="21" fillId="4" borderId="7" xfId="0" applyNumberFormat="1" applyFont="1" applyFill="1" applyBorder="1" applyAlignment="1">
      <alignment wrapText="1"/>
    </xf>
    <xf numFmtId="10" fontId="27" fillId="4" borderId="17" xfId="0" applyNumberFormat="1" applyFont="1" applyFill="1" applyBorder="1" applyAlignment="1">
      <alignment horizontal="right" wrapText="1"/>
    </xf>
    <xf numFmtId="0" fontId="27" fillId="4" borderId="17" xfId="0" applyFont="1" applyFill="1" applyBorder="1" applyAlignment="1">
      <alignment horizontal="right" wrapText="1"/>
    </xf>
    <xf numFmtId="6" fontId="16" fillId="4" borderId="18" xfId="4" applyNumberFormat="1" applyFont="1" applyFill="1" applyBorder="1" applyAlignment="1">
      <alignment horizontal="right" wrapText="1"/>
    </xf>
    <xf numFmtId="0" fontId="16" fillId="0" borderId="22" xfId="0" applyFont="1" applyBorder="1" applyAlignment="1">
      <alignment wrapText="1"/>
    </xf>
    <xf numFmtId="0" fontId="27" fillId="4" borderId="23" xfId="0" applyFont="1" applyFill="1" applyBorder="1" applyAlignment="1">
      <alignment horizontal="right" wrapText="1"/>
    </xf>
    <xf numFmtId="10" fontId="16" fillId="0" borderId="0" xfId="0" applyNumberFormat="1" applyFont="1" applyFill="1" applyBorder="1" applyAlignment="1">
      <alignment horizontal="right" wrapText="1"/>
    </xf>
    <xf numFmtId="8" fontId="16" fillId="4" borderId="18" xfId="4" applyNumberFormat="1" applyFont="1" applyFill="1" applyBorder="1" applyAlignment="1">
      <alignment horizontal="right" wrapText="1"/>
    </xf>
    <xf numFmtId="0" fontId="27" fillId="4" borderId="27" xfId="0" applyFont="1" applyFill="1" applyBorder="1" applyAlignment="1">
      <alignment horizontal="right" wrapText="1"/>
    </xf>
    <xf numFmtId="8" fontId="16" fillId="4" borderId="24" xfId="0" applyNumberFormat="1" applyFont="1" applyFill="1" applyBorder="1" applyAlignment="1">
      <alignment horizontal="right" wrapText="1"/>
    </xf>
    <xf numFmtId="8" fontId="0" fillId="0" borderId="0" xfId="0" applyNumberFormat="1"/>
    <xf numFmtId="0" fontId="0" fillId="0" borderId="0" xfId="0" applyAlignment="1">
      <alignment horizontal="right"/>
    </xf>
    <xf numFmtId="168" fontId="32" fillId="0" borderId="0" xfId="0" applyNumberFormat="1" applyFont="1"/>
    <xf numFmtId="10" fontId="0" fillId="0" borderId="0" xfId="1" applyNumberFormat="1" applyFont="1"/>
    <xf numFmtId="10" fontId="33" fillId="0" borderId="0" xfId="1" applyNumberFormat="1" applyFont="1" applyFill="1" applyBorder="1"/>
    <xf numFmtId="0" fontId="0" fillId="0" borderId="0" xfId="0" applyAlignment="1"/>
    <xf numFmtId="0" fontId="0" fillId="0" borderId="0" xfId="0" applyFill="1"/>
    <xf numFmtId="0" fontId="0" fillId="0" borderId="7" xfId="0" applyFill="1" applyBorder="1"/>
    <xf numFmtId="0" fontId="31" fillId="0" borderId="0" xfId="5" applyFont="1" applyFill="1" applyBorder="1"/>
    <xf numFmtId="0" fontId="31" fillId="0" borderId="0" xfId="0" applyFont="1" applyFill="1" applyBorder="1"/>
    <xf numFmtId="0" fontId="34" fillId="0" borderId="0" xfId="0" applyFont="1" applyFill="1" applyBorder="1"/>
    <xf numFmtId="10" fontId="34" fillId="0" borderId="0" xfId="0" applyNumberFormat="1" applyFont="1" applyFill="1" applyBorder="1"/>
    <xf numFmtId="0" fontId="31" fillId="0" borderId="0" xfId="0" applyFont="1"/>
    <xf numFmtId="0" fontId="33" fillId="0" borderId="0" xfId="5" applyFont="1" applyFill="1" applyBorder="1" applyAlignment="1">
      <alignment wrapText="1"/>
    </xf>
    <xf numFmtId="2" fontId="31" fillId="0" borderId="0" xfId="5" applyNumberFormat="1" applyFont="1" applyFill="1" applyBorder="1"/>
    <xf numFmtId="0" fontId="34" fillId="0" borderId="0" xfId="5" applyFont="1" applyFill="1" applyBorder="1"/>
    <xf numFmtId="0" fontId="9" fillId="0" borderId="0" xfId="5" applyFont="1" applyFill="1" applyBorder="1"/>
    <xf numFmtId="2" fontId="7" fillId="0" borderId="0" xfId="5" applyNumberFormat="1" applyFill="1" applyBorder="1"/>
    <xf numFmtId="0" fontId="7" fillId="0" borderId="0" xfId="5" applyFill="1" applyBorder="1"/>
    <xf numFmtId="2" fontId="34" fillId="0" borderId="0" xfId="5" applyNumberFormat="1" applyFont="1" applyFill="1" applyBorder="1" applyAlignment="1">
      <alignment horizontal="right" wrapText="1"/>
    </xf>
    <xf numFmtId="0" fontId="7" fillId="0" borderId="0" xfId="108"/>
    <xf numFmtId="0" fontId="59" fillId="0" borderId="0" xfId="108" applyFont="1" applyAlignment="1">
      <alignment horizontal="center"/>
    </xf>
    <xf numFmtId="0" fontId="7" fillId="0" borderId="0" xfId="108" applyAlignment="1">
      <alignment wrapText="1"/>
    </xf>
    <xf numFmtId="0" fontId="9" fillId="0" borderId="0" xfId="108" applyFont="1" applyAlignment="1">
      <alignment horizontal="center"/>
    </xf>
    <xf numFmtId="169" fontId="60" fillId="0" borderId="0" xfId="108" applyNumberFormat="1" applyFont="1" applyAlignment="1">
      <alignment horizontal="left" vertical="top"/>
    </xf>
    <xf numFmtId="0" fontId="60" fillId="0" borderId="0" xfId="108" applyFont="1" applyAlignment="1">
      <alignment horizontal="center"/>
    </xf>
    <xf numFmtId="0" fontId="61" fillId="0" borderId="0" xfId="108" applyFont="1"/>
    <xf numFmtId="0" fontId="61" fillId="0" borderId="0" xfId="108" applyFont="1" applyAlignment="1">
      <alignment wrapText="1"/>
    </xf>
    <xf numFmtId="0" fontId="60" fillId="0" borderId="0" xfId="108" applyFont="1"/>
    <xf numFmtId="9" fontId="60" fillId="0" borderId="0" xfId="108" applyNumberFormat="1" applyFont="1" applyAlignment="1">
      <alignment horizontal="center"/>
    </xf>
    <xf numFmtId="0" fontId="60" fillId="0" borderId="0" xfId="108" applyFont="1" applyAlignment="1">
      <alignment horizontal="left" wrapText="1"/>
    </xf>
    <xf numFmtId="0" fontId="61" fillId="0" borderId="2" xfId="108" applyFont="1" applyBorder="1"/>
    <xf numFmtId="168" fontId="61" fillId="0" borderId="41" xfId="108" applyNumberFormat="1" applyFont="1" applyBorder="1" applyAlignment="1">
      <alignment horizontal="center"/>
    </xf>
    <xf numFmtId="0" fontId="61" fillId="0" borderId="3" xfId="108" applyFont="1" applyBorder="1"/>
    <xf numFmtId="168" fontId="7" fillId="0" borderId="42" xfId="108" applyNumberFormat="1" applyBorder="1"/>
    <xf numFmtId="168" fontId="7" fillId="0" borderId="0" xfId="108" applyNumberFormat="1"/>
    <xf numFmtId="0" fontId="61" fillId="0" borderId="5" xfId="108" applyFont="1" applyBorder="1"/>
    <xf numFmtId="170" fontId="61" fillId="0" borderId="0" xfId="108" applyNumberFormat="1" applyFont="1" applyAlignment="1">
      <alignment horizontal="center"/>
    </xf>
    <xf numFmtId="170" fontId="7" fillId="0" borderId="45" xfId="108" applyNumberFormat="1" applyBorder="1"/>
    <xf numFmtId="0" fontId="61" fillId="0" borderId="46" xfId="108" applyFont="1" applyBorder="1"/>
    <xf numFmtId="170" fontId="61" fillId="0" borderId="43" xfId="108" applyNumberFormat="1" applyFont="1" applyBorder="1" applyAlignment="1">
      <alignment horizontal="center"/>
    </xf>
    <xf numFmtId="0" fontId="61" fillId="0" borderId="43" xfId="108" applyFont="1" applyBorder="1"/>
    <xf numFmtId="168" fontId="8" fillId="0" borderId="0" xfId="108" applyNumberFormat="1" applyFont="1"/>
    <xf numFmtId="0" fontId="61" fillId="0" borderId="5" xfId="108" applyFont="1" applyBorder="1" applyAlignment="1">
      <alignment wrapText="1"/>
    </xf>
    <xf numFmtId="168" fontId="61" fillId="0" borderId="47" xfId="108" applyNumberFormat="1" applyFont="1" applyBorder="1" applyAlignment="1">
      <alignment horizontal="center"/>
    </xf>
    <xf numFmtId="168" fontId="7" fillId="0" borderId="48" xfId="108" applyNumberFormat="1" applyBorder="1"/>
    <xf numFmtId="0" fontId="61" fillId="0" borderId="0" xfId="108" applyFont="1" applyAlignment="1">
      <alignment horizontal="right" wrapText="1"/>
    </xf>
    <xf numFmtId="0" fontId="61" fillId="0" borderId="0" xfId="108" applyFont="1" applyAlignment="1">
      <alignment horizontal="right"/>
    </xf>
    <xf numFmtId="10" fontId="61" fillId="0" borderId="0" xfId="108" applyNumberFormat="1" applyFont="1" applyAlignment="1">
      <alignment horizontal="center"/>
    </xf>
    <xf numFmtId="0" fontId="11" fillId="0" borderId="0" xfId="0" applyFont="1"/>
    <xf numFmtId="0" fontId="62" fillId="0" borderId="0" xfId="102" applyFont="1"/>
    <xf numFmtId="0" fontId="15" fillId="4" borderId="11" xfId="2" applyFont="1" applyFill="1" applyBorder="1" applyAlignment="1">
      <alignment horizontal="center"/>
    </xf>
    <xf numFmtId="0" fontId="7" fillId="0" borderId="0" xfId="0" applyFont="1"/>
    <xf numFmtId="164" fontId="17" fillId="0" borderId="16" xfId="2" applyNumberFormat="1" applyFont="1" applyBorder="1" applyAlignment="1">
      <alignment wrapText="1"/>
    </xf>
    <xf numFmtId="164" fontId="63" fillId="4" borderId="16" xfId="2" applyNumberFormat="1" applyFont="1" applyFill="1" applyBorder="1" applyAlignment="1">
      <alignment wrapText="1"/>
    </xf>
    <xf numFmtId="6" fontId="17" fillId="4" borderId="17" xfId="2" applyNumberFormat="1" applyFont="1" applyFill="1" applyBorder="1"/>
    <xf numFmtId="166" fontId="20" fillId="4" borderId="17" xfId="2" applyNumberFormat="1" applyFont="1" applyFill="1" applyBorder="1" applyAlignment="1"/>
    <xf numFmtId="6" fontId="17" fillId="4" borderId="18" xfId="2" applyNumberFormat="1" applyFont="1" applyFill="1" applyBorder="1" applyAlignment="1">
      <alignment horizontal="right" wrapText="1"/>
    </xf>
    <xf numFmtId="6" fontId="17" fillId="4" borderId="17" xfId="0" applyNumberFormat="1" applyFont="1" applyFill="1" applyBorder="1"/>
    <xf numFmtId="166" fontId="20" fillId="4" borderId="17" xfId="0" applyNumberFormat="1" applyFont="1" applyFill="1" applyBorder="1"/>
    <xf numFmtId="0" fontId="64" fillId="0" borderId="16" xfId="2" applyFont="1" applyBorder="1" applyAlignment="1">
      <alignment wrapText="1"/>
    </xf>
    <xf numFmtId="6" fontId="17" fillId="0" borderId="17" xfId="2" applyNumberFormat="1" applyFont="1" applyFill="1" applyBorder="1"/>
    <xf numFmtId="166" fontId="20" fillId="0" borderId="17" xfId="2" applyNumberFormat="1" applyFont="1" applyFill="1" applyBorder="1" applyAlignment="1"/>
    <xf numFmtId="0" fontId="64" fillId="0" borderId="16" xfId="2" applyFont="1" applyBorder="1"/>
    <xf numFmtId="6" fontId="17" fillId="0" borderId="17" xfId="0" applyNumberFormat="1" applyFont="1" applyFill="1" applyBorder="1" applyAlignment="1">
      <alignment horizontal="right"/>
    </xf>
    <xf numFmtId="166" fontId="20" fillId="0" borderId="17" xfId="0" applyNumberFormat="1" applyFont="1" applyFill="1" applyBorder="1"/>
    <xf numFmtId="2" fontId="31" fillId="4" borderId="0" xfId="0" applyNumberFormat="1" applyFont="1" applyFill="1" applyBorder="1"/>
    <xf numFmtId="167" fontId="63" fillId="0" borderId="16" xfId="2" applyNumberFormat="1" applyFont="1" applyFill="1" applyBorder="1" applyAlignment="1">
      <alignment wrapText="1"/>
    </xf>
    <xf numFmtId="6" fontId="17" fillId="0" borderId="17" xfId="2" applyNumberFormat="1" applyFont="1" applyFill="1" applyBorder="1" applyAlignment="1">
      <alignment horizontal="right"/>
    </xf>
    <xf numFmtId="0" fontId="65" fillId="0" borderId="19" xfId="0" applyFont="1" applyBorder="1" applyAlignment="1">
      <alignment wrapText="1"/>
    </xf>
    <xf numFmtId="6" fontId="17" fillId="0" borderId="20" xfId="0" applyNumberFormat="1" applyFont="1" applyFill="1" applyBorder="1" applyAlignment="1">
      <alignment horizontal="right"/>
    </xf>
    <xf numFmtId="166" fontId="20" fillId="0" borderId="17" xfId="0" applyNumberFormat="1" applyFont="1" applyFill="1" applyBorder="1" applyAlignment="1"/>
    <xf numFmtId="0" fontId="63" fillId="0" borderId="22" xfId="0" applyFont="1" applyBorder="1" applyAlignment="1">
      <alignment wrapText="1"/>
    </xf>
    <xf numFmtId="0" fontId="65" fillId="0" borderId="19" xfId="2" applyFont="1" applyBorder="1" applyAlignment="1">
      <alignment wrapText="1"/>
    </xf>
    <xf numFmtId="6" fontId="17" fillId="0" borderId="20" xfId="2" applyNumberFormat="1" applyFont="1" applyFill="1" applyBorder="1" applyAlignment="1">
      <alignment horizontal="right"/>
    </xf>
    <xf numFmtId="6" fontId="17" fillId="4" borderId="21" xfId="2" applyNumberFormat="1" applyFont="1" applyFill="1" applyBorder="1" applyAlignment="1">
      <alignment horizontal="right" wrapText="1"/>
    </xf>
    <xf numFmtId="10" fontId="17" fillId="0" borderId="20" xfId="0" applyNumberFormat="1" applyFont="1" applyFill="1" applyBorder="1" applyAlignment="1">
      <alignment horizontal="right" wrapText="1"/>
    </xf>
    <xf numFmtId="2" fontId="16" fillId="0" borderId="27" xfId="0" applyNumberFormat="1" applyFont="1" applyFill="1" applyBorder="1" applyAlignment="1">
      <alignment horizontal="right" wrapText="1"/>
    </xf>
    <xf numFmtId="6" fontId="16" fillId="4" borderId="49" xfId="0" applyNumberFormat="1" applyFont="1" applyFill="1" applyBorder="1" applyAlignment="1">
      <alignment horizontal="right" wrapText="1"/>
    </xf>
    <xf numFmtId="164" fontId="26" fillId="0" borderId="23" xfId="2" applyNumberFormat="1" applyFont="1" applyFill="1" applyBorder="1" applyAlignment="1">
      <alignment horizontal="right" wrapText="1"/>
    </xf>
    <xf numFmtId="2" fontId="16" fillId="0" borderId="23" xfId="2" applyNumberFormat="1" applyFont="1" applyFill="1" applyBorder="1" applyAlignment="1">
      <alignment horizontal="right" wrapText="1"/>
    </xf>
    <xf numFmtId="6" fontId="16" fillId="4" borderId="24" xfId="2" applyNumberFormat="1" applyFont="1" applyFill="1" applyBorder="1" applyAlignment="1">
      <alignment horizontal="right" wrapText="1"/>
    </xf>
    <xf numFmtId="0" fontId="66" fillId="0" borderId="16" xfId="2" applyFont="1" applyFill="1" applyBorder="1" applyAlignment="1">
      <alignment wrapText="1"/>
    </xf>
    <xf numFmtId="9" fontId="27" fillId="0" borderId="20" xfId="0" applyNumberFormat="1" applyFont="1" applyFill="1" applyBorder="1" applyAlignment="1">
      <alignment horizontal="right" wrapText="1"/>
    </xf>
    <xf numFmtId="10" fontId="17" fillId="0" borderId="17" xfId="2" applyNumberFormat="1" applyFont="1" applyFill="1" applyBorder="1" applyAlignment="1">
      <alignment horizontal="right" wrapText="1"/>
    </xf>
    <xf numFmtId="9" fontId="27" fillId="0" borderId="17" xfId="2" applyNumberFormat="1" applyFont="1" applyFill="1" applyBorder="1" applyAlignment="1">
      <alignment horizontal="right" wrapText="1"/>
    </xf>
    <xf numFmtId="10" fontId="26" fillId="0" borderId="23" xfId="0" applyNumberFormat="1" applyFont="1" applyFill="1" applyBorder="1" applyAlignment="1">
      <alignment horizontal="right" wrapText="1"/>
    </xf>
    <xf numFmtId="6" fontId="16" fillId="4" borderId="24" xfId="4" applyNumberFormat="1" applyFont="1" applyFill="1" applyBorder="1" applyAlignment="1">
      <alignment horizontal="right" wrapText="1"/>
    </xf>
    <xf numFmtId="0" fontId="66" fillId="0" borderId="16" xfId="0" applyFont="1" applyBorder="1" applyAlignment="1">
      <alignment wrapText="1"/>
    </xf>
    <xf numFmtId="10" fontId="16" fillId="0" borderId="50" xfId="2" applyNumberFormat="1" applyFont="1" applyFill="1" applyBorder="1" applyAlignment="1">
      <alignment horizontal="right" wrapText="1"/>
    </xf>
    <xf numFmtId="0" fontId="29" fillId="0" borderId="17" xfId="2" applyFont="1" applyFill="1" applyBorder="1" applyAlignment="1">
      <alignment horizontal="right" wrapText="1"/>
    </xf>
    <xf numFmtId="0" fontId="63" fillId="0" borderId="16" xfId="2" applyFont="1" applyBorder="1" applyAlignment="1">
      <alignment wrapText="1"/>
    </xf>
    <xf numFmtId="10" fontId="26" fillId="0" borderId="17" xfId="2" applyNumberFormat="1" applyFont="1" applyFill="1" applyBorder="1" applyAlignment="1">
      <alignment horizontal="right" wrapText="1"/>
    </xf>
    <xf numFmtId="164" fontId="26" fillId="0" borderId="17" xfId="2" applyNumberFormat="1" applyFont="1" applyFill="1" applyBorder="1" applyAlignment="1">
      <alignment horizontal="right" wrapText="1"/>
    </xf>
    <xf numFmtId="0" fontId="66" fillId="0" borderId="51" xfId="2" applyFont="1" applyBorder="1" applyAlignment="1">
      <alignment wrapText="1"/>
    </xf>
    <xf numFmtId="8" fontId="7" fillId="0" borderId="17" xfId="51" applyNumberFormat="1" applyFont="1" applyFill="1" applyBorder="1"/>
    <xf numFmtId="39" fontId="30" fillId="0" borderId="52" xfId="0" applyNumberFormat="1" applyFont="1" applyFill="1" applyBorder="1" applyAlignment="1">
      <alignment horizontal="right" wrapText="1"/>
    </xf>
    <xf numFmtId="0" fontId="66" fillId="0" borderId="16" xfId="2" applyFont="1" applyBorder="1" applyAlignment="1">
      <alignment wrapText="1"/>
    </xf>
    <xf numFmtId="10" fontId="16" fillId="0" borderId="17" xfId="2" applyNumberFormat="1" applyFont="1" applyFill="1" applyBorder="1" applyAlignment="1">
      <alignment horizontal="right" wrapText="1"/>
    </xf>
    <xf numFmtId="168" fontId="7" fillId="0" borderId="17" xfId="51" applyNumberFormat="1" applyFont="1" applyFill="1" applyBorder="1"/>
    <xf numFmtId="39" fontId="30" fillId="0" borderId="17" xfId="2" applyNumberFormat="1" applyFont="1" applyFill="1" applyBorder="1" applyAlignment="1">
      <alignment horizontal="right" wrapText="1"/>
    </xf>
    <xf numFmtId="168" fontId="20" fillId="0" borderId="17" xfId="2" applyNumberFormat="1" applyFont="1" applyFill="1" applyBorder="1"/>
    <xf numFmtId="0" fontId="63" fillId="0" borderId="22" xfId="2" applyFont="1" applyBorder="1" applyAlignment="1">
      <alignment wrapText="1"/>
    </xf>
    <xf numFmtId="10" fontId="27" fillId="4" borderId="23" xfId="0" applyNumberFormat="1" applyFont="1" applyFill="1" applyBorder="1" applyAlignment="1">
      <alignment horizontal="right" wrapText="1"/>
    </xf>
    <xf numFmtId="0" fontId="63" fillId="0" borderId="17" xfId="2" applyFont="1" applyBorder="1" applyAlignment="1">
      <alignment wrapText="1"/>
    </xf>
    <xf numFmtId="10" fontId="27" fillId="4" borderId="17" xfId="2" applyNumberFormat="1" applyFont="1" applyFill="1" applyBorder="1" applyAlignment="1">
      <alignment horizontal="right" wrapText="1"/>
    </xf>
    <xf numFmtId="0" fontId="27" fillId="4" borderId="17" xfId="2" applyFont="1" applyFill="1" applyBorder="1" applyAlignment="1">
      <alignment horizontal="right" wrapText="1"/>
    </xf>
    <xf numFmtId="6" fontId="16" fillId="4" borderId="17" xfId="4" applyNumberFormat="1" applyFont="1" applyFill="1" applyBorder="1" applyAlignment="1">
      <alignment horizontal="right" wrapText="1"/>
    </xf>
    <xf numFmtId="0" fontId="66" fillId="0" borderId="19" xfId="2" applyFont="1" applyBorder="1" applyAlignment="1">
      <alignment wrapText="1"/>
    </xf>
    <xf numFmtId="10" fontId="17" fillId="4" borderId="20" xfId="0" applyNumberFormat="1" applyFont="1" applyFill="1" applyBorder="1" applyAlignment="1">
      <alignment horizontal="right" wrapText="1"/>
    </xf>
    <xf numFmtId="0" fontId="27" fillId="4" borderId="20" xfId="0" applyFont="1" applyFill="1" applyBorder="1" applyAlignment="1">
      <alignment horizontal="right" wrapText="1"/>
    </xf>
    <xf numFmtId="6" fontId="16" fillId="4" borderId="21" xfId="4" applyNumberFormat="1" applyFont="1" applyFill="1" applyBorder="1" applyAlignment="1">
      <alignment horizontal="right" wrapText="1"/>
    </xf>
    <xf numFmtId="0" fontId="66" fillId="0" borderId="17" xfId="2" applyFont="1" applyBorder="1" applyAlignment="1">
      <alignment wrapText="1"/>
    </xf>
    <xf numFmtId="10" fontId="17" fillId="4" borderId="17" xfId="2" applyNumberFormat="1" applyFont="1" applyFill="1" applyBorder="1" applyAlignment="1">
      <alignment horizontal="right" wrapText="1"/>
    </xf>
    <xf numFmtId="0" fontId="63" fillId="4" borderId="25" xfId="2" applyFont="1" applyFill="1" applyBorder="1" applyAlignment="1">
      <alignment wrapText="1"/>
    </xf>
    <xf numFmtId="10" fontId="27" fillId="4" borderId="50" xfId="142" applyNumberFormat="1" applyFont="1" applyFill="1" applyBorder="1" applyAlignment="1">
      <alignment horizontal="right" wrapText="1"/>
    </xf>
    <xf numFmtId="10" fontId="26" fillId="4" borderId="50" xfId="142" applyNumberFormat="1" applyFont="1" applyFill="1" applyBorder="1" applyAlignment="1">
      <alignment horizontal="right" wrapText="1"/>
    </xf>
    <xf numFmtId="8" fontId="16" fillId="4" borderId="28" xfId="2" applyNumberFormat="1" applyFont="1" applyFill="1" applyBorder="1" applyAlignment="1">
      <alignment horizontal="right" wrapText="1"/>
    </xf>
    <xf numFmtId="0" fontId="21" fillId="4" borderId="55" xfId="0" applyFont="1" applyFill="1" applyBorder="1" applyAlignment="1">
      <alignment wrapText="1"/>
    </xf>
    <xf numFmtId="0" fontId="63" fillId="0" borderId="23" xfId="2" applyFont="1" applyBorder="1" applyAlignment="1">
      <alignment wrapText="1"/>
    </xf>
    <xf numFmtId="0" fontId="27" fillId="4" borderId="23" xfId="2" applyFont="1" applyFill="1" applyBorder="1" applyAlignment="1">
      <alignment horizontal="right" wrapText="1"/>
    </xf>
    <xf numFmtId="6" fontId="16" fillId="4" borderId="23" xfId="2" applyNumberFormat="1" applyFont="1" applyFill="1" applyBorder="1" applyAlignment="1">
      <alignment horizontal="right" wrapText="1"/>
    </xf>
    <xf numFmtId="0" fontId="7" fillId="0" borderId="56" xfId="0" applyFont="1" applyFill="1" applyBorder="1"/>
    <xf numFmtId="0" fontId="63" fillId="4" borderId="25" xfId="0" applyFont="1" applyFill="1" applyBorder="1" applyAlignment="1">
      <alignment wrapText="1"/>
    </xf>
    <xf numFmtId="9" fontId="16" fillId="4" borderId="50" xfId="142" applyNumberFormat="1" applyFont="1" applyFill="1" applyBorder="1" applyAlignment="1">
      <alignment horizontal="right" wrapText="1"/>
    </xf>
    <xf numFmtId="0" fontId="0" fillId="0" borderId="57" xfId="0" applyFill="1" applyBorder="1"/>
    <xf numFmtId="0" fontId="21" fillId="4" borderId="29" xfId="0" applyFont="1" applyFill="1" applyBorder="1" applyAlignment="1">
      <alignment wrapText="1"/>
    </xf>
    <xf numFmtId="0" fontId="7" fillId="0" borderId="0" xfId="0" applyFont="1" applyFill="1" applyBorder="1"/>
    <xf numFmtId="8" fontId="16" fillId="4" borderId="28" xfId="4" applyNumberFormat="1" applyFont="1" applyFill="1" applyBorder="1" applyAlignment="1">
      <alignment horizontal="right" wrapText="1"/>
    </xf>
    <xf numFmtId="0" fontId="21" fillId="4" borderId="29" xfId="2" applyFont="1" applyFill="1" applyBorder="1" applyAlignment="1">
      <alignment horizontal="center" wrapText="1"/>
    </xf>
    <xf numFmtId="0" fontId="63" fillId="4" borderId="58" xfId="2" applyFont="1" applyFill="1" applyBorder="1" applyAlignment="1">
      <alignment wrapText="1"/>
    </xf>
    <xf numFmtId="9" fontId="68" fillId="0" borderId="0" xfId="0" applyNumberFormat="1" applyFont="1" applyFill="1" applyBorder="1" applyAlignment="1">
      <alignment horizontal="right" wrapText="1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10" xfId="0" applyFont="1" applyFill="1" applyBorder="1" applyAlignment="1">
      <alignment horizontal="center" vertical="center"/>
    </xf>
    <xf numFmtId="0" fontId="7" fillId="0" borderId="62" xfId="0" applyFont="1" applyFill="1" applyBorder="1"/>
    <xf numFmtId="0" fontId="0" fillId="4" borderId="29" xfId="0" applyFill="1" applyBorder="1"/>
    <xf numFmtId="0" fontId="63" fillId="4" borderId="30" xfId="0" applyFont="1" applyFill="1" applyBorder="1" applyAlignment="1">
      <alignment wrapText="1"/>
    </xf>
    <xf numFmtId="9" fontId="16" fillId="4" borderId="31" xfId="142" applyNumberFormat="1" applyFont="1" applyFill="1" applyBorder="1" applyAlignment="1">
      <alignment horizontal="right" wrapText="1"/>
    </xf>
    <xf numFmtId="10" fontId="26" fillId="4" borderId="31" xfId="142" applyNumberFormat="1" applyFont="1" applyFill="1" applyBorder="1" applyAlignment="1">
      <alignment horizontal="right" wrapText="1"/>
    </xf>
    <xf numFmtId="0" fontId="7" fillId="0" borderId="0" xfId="0" applyFont="1" applyBorder="1"/>
    <xf numFmtId="10" fontId="27" fillId="0" borderId="0" xfId="1" applyNumberFormat="1" applyFont="1" applyFill="1" applyBorder="1" applyAlignment="1">
      <alignment horizontal="right" wrapText="1"/>
    </xf>
    <xf numFmtId="7" fontId="59" fillId="0" borderId="0" xfId="0" applyNumberFormat="1" applyFont="1" applyFill="1" applyBorder="1" applyAlignment="1">
      <alignment horizontal="right" wrapText="1"/>
    </xf>
    <xf numFmtId="8" fontId="16" fillId="5" borderId="61" xfId="2" applyNumberFormat="1" applyFont="1" applyFill="1" applyBorder="1" applyAlignment="1">
      <alignment horizontal="right" wrapText="1"/>
    </xf>
    <xf numFmtId="9" fontId="70" fillId="0" borderId="0" xfId="1" applyFont="1" applyFill="1" applyBorder="1"/>
    <xf numFmtId="7" fontId="9" fillId="0" borderId="0" xfId="51" applyNumberFormat="1" applyFont="1" applyFill="1" applyBorder="1"/>
    <xf numFmtId="0" fontId="7" fillId="0" borderId="0" xfId="0" applyFont="1" applyFill="1"/>
    <xf numFmtId="10" fontId="9" fillId="0" borderId="0" xfId="1" applyNumberFormat="1" applyFont="1" applyFill="1" applyBorder="1"/>
    <xf numFmtId="8" fontId="14" fillId="0" borderId="0" xfId="2" applyNumberFormat="1" applyFont="1" applyFill="1" applyBorder="1" applyAlignment="1">
      <alignment horizontal="right" wrapText="1"/>
    </xf>
    <xf numFmtId="0" fontId="9" fillId="0" borderId="0" xfId="0" applyFont="1" applyFill="1" applyBorder="1"/>
    <xf numFmtId="8" fontId="7" fillId="0" borderId="0" xfId="0" applyNumberFormat="1" applyFont="1" applyFill="1" applyBorder="1"/>
    <xf numFmtId="0" fontId="16" fillId="0" borderId="0" xfId="0" applyFont="1" applyFill="1" applyBorder="1"/>
    <xf numFmtId="0" fontId="22" fillId="0" borderId="0" xfId="0" applyFont="1" applyFill="1" applyBorder="1"/>
    <xf numFmtId="2" fontId="17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Fill="1" applyBorder="1"/>
    <xf numFmtId="166" fontId="9" fillId="0" borderId="0" xfId="5" applyNumberFormat="1" applyFont="1" applyFill="1" applyBorder="1" applyAlignment="1">
      <alignment horizontal="right" wrapText="1"/>
    </xf>
    <xf numFmtId="0" fontId="10" fillId="0" borderId="0" xfId="126"/>
    <xf numFmtId="0" fontId="10" fillId="0" borderId="0" xfId="122"/>
    <xf numFmtId="0" fontId="13" fillId="29" borderId="3" xfId="162" applyFont="1" applyFill="1" applyBorder="1"/>
    <xf numFmtId="0" fontId="77" fillId="29" borderId="4" xfId="162" applyFont="1" applyFill="1" applyBorder="1"/>
    <xf numFmtId="0" fontId="18" fillId="0" borderId="0" xfId="162"/>
    <xf numFmtId="0" fontId="77" fillId="29" borderId="0" xfId="162" applyFont="1" applyFill="1" applyBorder="1"/>
    <xf numFmtId="0" fontId="14" fillId="29" borderId="6" xfId="162" applyFont="1" applyFill="1" applyBorder="1"/>
    <xf numFmtId="0" fontId="78" fillId="29" borderId="43" xfId="162" applyFont="1" applyFill="1" applyBorder="1"/>
    <xf numFmtId="0" fontId="14" fillId="29" borderId="44" xfId="162" applyFont="1" applyFill="1" applyBorder="1"/>
    <xf numFmtId="0" fontId="14" fillId="0" borderId="0" xfId="162" applyFont="1"/>
    <xf numFmtId="0" fontId="79" fillId="30" borderId="0" xfId="124" applyFont="1" applyFill="1"/>
    <xf numFmtId="0" fontId="79" fillId="31" borderId="0" xfId="124" applyFont="1" applyFill="1"/>
    <xf numFmtId="0" fontId="79" fillId="32" borderId="0" xfId="124" applyFont="1" applyFill="1"/>
    <xf numFmtId="0" fontId="79" fillId="33" borderId="0" xfId="124" applyFont="1" applyFill="1"/>
    <xf numFmtId="14" fontId="14" fillId="0" borderId="0" xfId="162" applyNumberFormat="1" applyFont="1"/>
    <xf numFmtId="171" fontId="18" fillId="0" borderId="0" xfId="162" applyNumberFormat="1"/>
    <xf numFmtId="0" fontId="18" fillId="0" borderId="74" xfId="162" applyBorder="1"/>
    <xf numFmtId="0" fontId="18" fillId="0" borderId="75" xfId="162" applyBorder="1"/>
    <xf numFmtId="0" fontId="18" fillId="0" borderId="76" xfId="162" applyBorder="1"/>
    <xf numFmtId="0" fontId="18" fillId="0" borderId="77" xfId="162" applyBorder="1"/>
    <xf numFmtId="0" fontId="18" fillId="0" borderId="78" xfId="162" applyBorder="1"/>
    <xf numFmtId="0" fontId="18" fillId="0" borderId="79" xfId="162" applyBorder="1"/>
    <xf numFmtId="0" fontId="18" fillId="0" borderId="80" xfId="162" applyBorder="1"/>
    <xf numFmtId="0" fontId="18" fillId="0" borderId="81" xfId="162" applyBorder="1"/>
    <xf numFmtId="2" fontId="18" fillId="0" borderId="0" xfId="162" applyNumberFormat="1"/>
    <xf numFmtId="0" fontId="14" fillId="0" borderId="0" xfId="163" applyFont="1"/>
    <xf numFmtId="0" fontId="18" fillId="0" borderId="0" xfId="163"/>
    <xf numFmtId="0" fontId="80" fillId="0" borderId="0" xfId="163" applyFont="1"/>
    <xf numFmtId="0" fontId="81" fillId="0" borderId="0" xfId="163" applyFont="1"/>
    <xf numFmtId="0" fontId="18" fillId="0" borderId="82" xfId="163" applyBorder="1"/>
    <xf numFmtId="0" fontId="18" fillId="0" borderId="83" xfId="163" applyBorder="1"/>
    <xf numFmtId="0" fontId="18" fillId="0" borderId="54" xfId="163" applyBorder="1"/>
    <xf numFmtId="0" fontId="18" fillId="0" borderId="84" xfId="163" applyBorder="1"/>
    <xf numFmtId="0" fontId="18" fillId="0" borderId="0" xfId="163" applyBorder="1" applyAlignment="1">
      <alignment horizontal="right"/>
    </xf>
    <xf numFmtId="0" fontId="18" fillId="0" borderId="0" xfId="163" applyBorder="1"/>
    <xf numFmtId="0" fontId="18" fillId="0" borderId="85" xfId="163" applyBorder="1"/>
    <xf numFmtId="167" fontId="18" fillId="0" borderId="0" xfId="162" applyNumberFormat="1"/>
    <xf numFmtId="0" fontId="82" fillId="0" borderId="85" xfId="163" applyFont="1" applyBorder="1" applyAlignment="1">
      <alignment horizontal="center"/>
    </xf>
    <xf numFmtId="171" fontId="18" fillId="0" borderId="75" xfId="162" applyNumberFormat="1" applyBorder="1"/>
    <xf numFmtId="0" fontId="18" fillId="0" borderId="86" xfId="163" applyBorder="1"/>
    <xf numFmtId="171" fontId="18" fillId="0" borderId="85" xfId="163" applyNumberFormat="1" applyBorder="1" applyAlignment="1">
      <alignment horizontal="center"/>
    </xf>
    <xf numFmtId="0" fontId="18" fillId="0" borderId="85" xfId="163" applyBorder="1" applyAlignment="1">
      <alignment horizontal="center"/>
    </xf>
    <xf numFmtId="0" fontId="18" fillId="0" borderId="87" xfId="162" applyBorder="1"/>
    <xf numFmtId="171" fontId="18" fillId="0" borderId="76" xfId="162" applyNumberFormat="1" applyBorder="1"/>
    <xf numFmtId="171" fontId="18" fillId="0" borderId="77" xfId="162" applyNumberFormat="1" applyBorder="1"/>
    <xf numFmtId="171" fontId="18" fillId="0" borderId="78" xfId="162" applyNumberFormat="1" applyBorder="1"/>
    <xf numFmtId="0" fontId="14" fillId="5" borderId="0" xfId="163" applyFont="1" applyFill="1" applyBorder="1" applyAlignment="1">
      <alignment horizontal="right"/>
    </xf>
    <xf numFmtId="10" fontId="14" fillId="5" borderId="85" xfId="164" applyNumberFormat="1" applyFont="1" applyFill="1" applyBorder="1" applyAlignment="1">
      <alignment horizontal="center"/>
    </xf>
    <xf numFmtId="0" fontId="18" fillId="0" borderId="88" xfId="163" applyBorder="1"/>
    <xf numFmtId="0" fontId="18" fillId="0" borderId="47" xfId="163" applyBorder="1"/>
    <xf numFmtId="0" fontId="18" fillId="0" borderId="89" xfId="163" applyBorder="1"/>
    <xf numFmtId="0" fontId="18" fillId="0" borderId="0" xfId="163" applyBorder="1" applyAlignment="1">
      <alignment horizontal="right"/>
    </xf>
    <xf numFmtId="0" fontId="11" fillId="0" borderId="2" xfId="248" applyFont="1" applyBorder="1"/>
    <xf numFmtId="0" fontId="10" fillId="0" borderId="3" xfId="248" applyBorder="1"/>
    <xf numFmtId="0" fontId="10" fillId="0" borderId="4" xfId="248" applyBorder="1"/>
    <xf numFmtId="0" fontId="10" fillId="0" borderId="0" xfId="248"/>
    <xf numFmtId="14" fontId="12" fillId="0" borderId="5" xfId="248" applyNumberFormat="1" applyFont="1" applyBorder="1" applyAlignment="1">
      <alignment horizontal="left"/>
    </xf>
    <xf numFmtId="0" fontId="10" fillId="0" borderId="6" xfId="248" applyBorder="1"/>
    <xf numFmtId="0" fontId="10" fillId="0" borderId="7" xfId="248" applyBorder="1"/>
    <xf numFmtId="0" fontId="15" fillId="4" borderId="11" xfId="248" applyFont="1" applyFill="1" applyBorder="1" applyAlignment="1">
      <alignment horizontal="center"/>
    </xf>
    <xf numFmtId="1" fontId="16" fillId="4" borderId="14" xfId="248" applyNumberFormat="1" applyFont="1" applyFill="1" applyBorder="1" applyAlignment="1">
      <alignment horizontal="center"/>
    </xf>
    <xf numFmtId="0" fontId="14" fillId="4" borderId="15" xfId="248" applyFont="1" applyFill="1" applyBorder="1" applyAlignment="1">
      <alignment horizontal="center"/>
    </xf>
    <xf numFmtId="164" fontId="17" fillId="0" borderId="16" xfId="248" applyNumberFormat="1" applyFont="1" applyBorder="1" applyAlignment="1">
      <alignment wrapText="1"/>
    </xf>
    <xf numFmtId="164" fontId="18" fillId="4" borderId="15" xfId="248" applyNumberFormat="1" applyFont="1" applyFill="1" applyBorder="1" applyAlignment="1">
      <alignment wrapText="1"/>
    </xf>
    <xf numFmtId="0" fontId="17" fillId="0" borderId="16" xfId="248" applyFont="1" applyBorder="1" applyAlignment="1">
      <alignment wrapText="1"/>
    </xf>
    <xf numFmtId="0" fontId="18" fillId="4" borderId="15" xfId="248" applyFont="1" applyFill="1" applyBorder="1" applyAlignment="1">
      <alignment wrapText="1"/>
    </xf>
    <xf numFmtId="164" fontId="16" fillId="0" borderId="16" xfId="2" applyNumberFormat="1" applyFont="1" applyBorder="1" applyAlignment="1">
      <alignment wrapText="1"/>
    </xf>
    <xf numFmtId="6" fontId="17" fillId="0" borderId="17" xfId="248" applyNumberFormat="1" applyFont="1" applyBorder="1"/>
    <xf numFmtId="166" fontId="20" fillId="0" borderId="17" xfId="248" applyNumberFormat="1" applyFont="1" applyBorder="1" applyAlignment="1">
      <alignment horizontal="right"/>
    </xf>
    <xf numFmtId="6" fontId="17" fillId="4" borderId="18" xfId="248" applyNumberFormat="1" applyFont="1" applyFill="1" applyBorder="1" applyAlignment="1">
      <alignment horizontal="right" wrapText="1"/>
    </xf>
    <xf numFmtId="8" fontId="88" fillId="4" borderId="15" xfId="248" applyNumberFormat="1" applyFont="1" applyFill="1" applyBorder="1" applyAlignment="1">
      <alignment wrapText="1"/>
    </xf>
    <xf numFmtId="0" fontId="22" fillId="0" borderId="16" xfId="2" applyFont="1" applyBorder="1"/>
    <xf numFmtId="167" fontId="21" fillId="4" borderId="15" xfId="248" applyNumberFormat="1" applyFont="1" applyFill="1" applyBorder="1" applyAlignment="1">
      <alignment wrapText="1"/>
    </xf>
    <xf numFmtId="167" fontId="25" fillId="4" borderId="15" xfId="248" applyNumberFormat="1" applyFont="1" applyFill="1" applyBorder="1" applyAlignment="1">
      <alignment wrapText="1"/>
    </xf>
    <xf numFmtId="167" fontId="16" fillId="0" borderId="16" xfId="2" applyNumberFormat="1" applyFont="1" applyBorder="1" applyAlignment="1">
      <alignment wrapText="1"/>
    </xf>
    <xf numFmtId="0" fontId="19" fillId="0" borderId="19" xfId="2" applyFont="1" applyBorder="1" applyAlignment="1">
      <alignment wrapText="1"/>
    </xf>
    <xf numFmtId="6" fontId="17" fillId="0" borderId="20" xfId="248" applyNumberFormat="1" applyFont="1" applyBorder="1"/>
    <xf numFmtId="166" fontId="20" fillId="0" borderId="20" xfId="248" applyNumberFormat="1" applyFont="1" applyBorder="1" applyAlignment="1">
      <alignment horizontal="right"/>
    </xf>
    <xf numFmtId="0" fontId="25" fillId="4" borderId="7" xfId="248" applyFont="1" applyFill="1" applyBorder="1" applyAlignment="1">
      <alignment wrapText="1"/>
    </xf>
    <xf numFmtId="0" fontId="16" fillId="0" borderId="22" xfId="248" applyFont="1" applyBorder="1" applyAlignment="1">
      <alignment wrapText="1"/>
    </xf>
    <xf numFmtId="164" fontId="26" fillId="0" borderId="23" xfId="248" applyNumberFormat="1" applyFont="1" applyBorder="1" applyAlignment="1">
      <alignment horizontal="right" wrapText="1"/>
    </xf>
    <xf numFmtId="2" fontId="16" fillId="0" borderId="23" xfId="248" applyNumberFormat="1" applyFont="1" applyBorder="1" applyAlignment="1">
      <alignment horizontal="right" wrapText="1"/>
    </xf>
    <xf numFmtId="6" fontId="16" fillId="4" borderId="24" xfId="248" applyNumberFormat="1" applyFont="1" applyFill="1" applyBorder="1" applyAlignment="1">
      <alignment horizontal="right" wrapText="1"/>
    </xf>
    <xf numFmtId="0" fontId="17" fillId="0" borderId="22" xfId="248" applyFont="1" applyBorder="1" applyAlignment="1">
      <alignment wrapText="1"/>
    </xf>
    <xf numFmtId="10" fontId="17" fillId="0" borderId="23" xfId="293" applyNumberFormat="1" applyFont="1" applyFill="1" applyBorder="1" applyAlignment="1">
      <alignment horizontal="right" wrapText="1"/>
    </xf>
    <xf numFmtId="2" fontId="17" fillId="0" borderId="23" xfId="248" applyNumberFormat="1" applyFont="1" applyBorder="1" applyAlignment="1">
      <alignment horizontal="right" wrapText="1"/>
    </xf>
    <xf numFmtId="6" fontId="17" fillId="4" borderId="24" xfId="248" applyNumberFormat="1" applyFont="1" applyFill="1" applyBorder="1" applyAlignment="1">
      <alignment horizontal="right" wrapText="1"/>
    </xf>
    <xf numFmtId="10" fontId="17" fillId="4" borderId="17" xfId="248" applyNumberFormat="1" applyFont="1" applyFill="1" applyBorder="1" applyAlignment="1">
      <alignment horizontal="right" wrapText="1"/>
    </xf>
    <xf numFmtId="9" fontId="27" fillId="4" borderId="17" xfId="248" applyNumberFormat="1" applyFont="1" applyFill="1" applyBorder="1" applyAlignment="1">
      <alignment horizontal="right" wrapText="1"/>
    </xf>
    <xf numFmtId="10" fontId="26" fillId="4" borderId="17" xfId="248" applyNumberFormat="1" applyFont="1" applyFill="1" applyBorder="1" applyAlignment="1">
      <alignment horizontal="right" wrapText="1"/>
    </xf>
    <xf numFmtId="164" fontId="26" fillId="4" borderId="17" xfId="248" applyNumberFormat="1" applyFont="1" applyFill="1" applyBorder="1" applyAlignment="1">
      <alignment horizontal="right" wrapText="1"/>
    </xf>
    <xf numFmtId="6" fontId="10" fillId="0" borderId="0" xfId="248" applyNumberFormat="1"/>
    <xf numFmtId="39" fontId="30" fillId="4" borderId="17" xfId="248" applyNumberFormat="1" applyFont="1" applyFill="1" applyBorder="1" applyAlignment="1">
      <alignment horizontal="right" wrapText="1"/>
    </xf>
    <xf numFmtId="0" fontId="21" fillId="4" borderId="7" xfId="248" applyFont="1" applyFill="1" applyBorder="1" applyAlignment="1">
      <alignment wrapText="1"/>
    </xf>
    <xf numFmtId="0" fontId="22" fillId="4" borderId="17" xfId="2" applyFont="1" applyFill="1" applyBorder="1"/>
    <xf numFmtId="10" fontId="27" fillId="4" borderId="17" xfId="248" applyNumberFormat="1" applyFont="1" applyFill="1" applyBorder="1" applyAlignment="1">
      <alignment horizontal="right" wrapText="1"/>
    </xf>
    <xf numFmtId="0" fontId="27" fillId="4" borderId="17" xfId="248" applyFont="1" applyFill="1" applyBorder="1" applyAlignment="1">
      <alignment horizontal="right" wrapText="1"/>
    </xf>
    <xf numFmtId="0" fontId="27" fillId="4" borderId="23" xfId="248" applyFont="1" applyFill="1" applyBorder="1" applyAlignment="1">
      <alignment horizontal="right" wrapText="1"/>
    </xf>
    <xf numFmtId="6" fontId="21" fillId="4" borderId="29" xfId="248" applyNumberFormat="1" applyFont="1" applyFill="1" applyBorder="1" applyAlignment="1">
      <alignment wrapText="1"/>
    </xf>
    <xf numFmtId="0" fontId="16" fillId="4" borderId="25" xfId="248" applyFont="1" applyFill="1" applyBorder="1" applyAlignment="1">
      <alignment wrapText="1"/>
    </xf>
    <xf numFmtId="10" fontId="16" fillId="0" borderId="0" xfId="248" applyNumberFormat="1" applyFont="1" applyBorder="1" applyAlignment="1">
      <alignment horizontal="right" wrapText="1"/>
    </xf>
    <xf numFmtId="8" fontId="21" fillId="4" borderId="29" xfId="248" applyNumberFormat="1" applyFont="1" applyFill="1" applyBorder="1" applyAlignment="1">
      <alignment wrapText="1"/>
    </xf>
    <xf numFmtId="0" fontId="16" fillId="4" borderId="30" xfId="248" applyFont="1" applyFill="1" applyBorder="1" applyAlignment="1">
      <alignment wrapText="1"/>
    </xf>
    <xf numFmtId="0" fontId="27" fillId="4" borderId="95" xfId="248" applyFont="1" applyFill="1" applyBorder="1" applyAlignment="1">
      <alignment horizontal="right" wrapText="1"/>
    </xf>
    <xf numFmtId="8" fontId="10" fillId="0" borderId="0" xfId="248" applyNumberFormat="1"/>
    <xf numFmtId="0" fontId="10" fillId="0" borderId="0" xfId="248" applyAlignment="1">
      <alignment horizontal="right"/>
    </xf>
    <xf numFmtId="0" fontId="31" fillId="0" borderId="0" xfId="248" applyFont="1"/>
    <xf numFmtId="10" fontId="0" fillId="0" borderId="7" xfId="293" applyNumberFormat="1" applyFont="1" applyBorder="1"/>
    <xf numFmtId="10" fontId="0" fillId="0" borderId="0" xfId="293" applyNumberFormat="1" applyFont="1"/>
    <xf numFmtId="0" fontId="17" fillId="0" borderId="0" xfId="102" applyFont="1"/>
    <xf numFmtId="8" fontId="17" fillId="0" borderId="0" xfId="346" applyNumberFormat="1" applyFont="1"/>
    <xf numFmtId="10" fontId="17" fillId="0" borderId="0" xfId="347" applyNumberFormat="1" applyFont="1"/>
    <xf numFmtId="0" fontId="31" fillId="0" borderId="0" xfId="348" applyFont="1"/>
    <xf numFmtId="0" fontId="34" fillId="0" borderId="0" xfId="248" applyFont="1"/>
    <xf numFmtId="2" fontId="31" fillId="0" borderId="0" xfId="248" applyNumberFormat="1" applyFont="1"/>
    <xf numFmtId="10" fontId="34" fillId="0" borderId="0" xfId="248" applyNumberFormat="1" applyFont="1"/>
    <xf numFmtId="0" fontId="33" fillId="0" borderId="0" xfId="348" applyFont="1" applyAlignment="1">
      <alignment wrapText="1"/>
    </xf>
    <xf numFmtId="2" fontId="31" fillId="0" borderId="0" xfId="348" applyNumberFormat="1" applyFont="1"/>
    <xf numFmtId="0" fontId="34" fillId="0" borderId="0" xfId="348" applyFont="1"/>
    <xf numFmtId="0" fontId="9" fillId="0" borderId="0" xfId="348" applyFont="1"/>
    <xf numFmtId="2" fontId="5" fillId="0" borderId="0" xfId="348" applyNumberFormat="1"/>
    <xf numFmtId="0" fontId="5" fillId="0" borderId="0" xfId="348"/>
    <xf numFmtId="166" fontId="5" fillId="0" borderId="0" xfId="348" applyNumberFormat="1"/>
    <xf numFmtId="0" fontId="34" fillId="0" borderId="0" xfId="348" applyFont="1" applyAlignment="1">
      <alignment wrapText="1"/>
    </xf>
    <xf numFmtId="2" fontId="34" fillId="0" borderId="0" xfId="348" applyNumberFormat="1" applyFont="1" applyAlignment="1">
      <alignment horizontal="right" wrapText="1"/>
    </xf>
    <xf numFmtId="0" fontId="89" fillId="0" borderId="0" xfId="102" applyFont="1"/>
    <xf numFmtId="14" fontId="90" fillId="0" borderId="0" xfId="102" applyNumberFormat="1" applyFont="1" applyAlignment="1">
      <alignment horizontal="left"/>
    </xf>
    <xf numFmtId="0" fontId="91" fillId="0" borderId="0" xfId="102" applyFont="1"/>
    <xf numFmtId="164" fontId="91" fillId="0" borderId="0" xfId="102" applyNumberFormat="1" applyFont="1"/>
    <xf numFmtId="164" fontId="17" fillId="0" borderId="0" xfId="102" applyNumberFormat="1" applyFont="1"/>
    <xf numFmtId="164" fontId="59" fillId="0" borderId="0" xfId="102" applyNumberFormat="1" applyFont="1" applyAlignment="1">
      <alignment horizontal="center" vertical="center"/>
    </xf>
    <xf numFmtId="164" fontId="59" fillId="0" borderId="61" xfId="102" applyNumberFormat="1" applyFont="1" applyBorder="1" applyAlignment="1">
      <alignment horizontal="center"/>
    </xf>
    <xf numFmtId="164" fontId="59" fillId="0" borderId="0" xfId="102" applyNumberFormat="1" applyFont="1" applyAlignment="1">
      <alignment horizontal="center"/>
    </xf>
    <xf numFmtId="164" fontId="59" fillId="4" borderId="97" xfId="248" applyNumberFormat="1" applyFont="1" applyFill="1" applyBorder="1" applyAlignment="1">
      <alignment horizontal="right"/>
    </xf>
    <xf numFmtId="0" fontId="5" fillId="4" borderId="98" xfId="248" applyFont="1" applyFill="1" applyBorder="1" applyAlignment="1">
      <alignment horizontal="center"/>
    </xf>
    <xf numFmtId="0" fontId="9" fillId="0" borderId="3" xfId="248" applyFont="1" applyBorder="1" applyAlignment="1">
      <alignment horizontal="right"/>
    </xf>
    <xf numFmtId="38" fontId="5" fillId="4" borderId="99" xfId="248" applyNumberFormat="1" applyFont="1" applyFill="1" applyBorder="1"/>
    <xf numFmtId="164" fontId="59" fillId="4" borderId="100" xfId="248" applyNumberFormat="1" applyFont="1" applyFill="1" applyBorder="1" applyAlignment="1">
      <alignment horizontal="right"/>
    </xf>
    <xf numFmtId="0" fontId="5" fillId="4" borderId="101" xfId="248" applyFont="1" applyFill="1" applyBorder="1" applyAlignment="1">
      <alignment horizontal="center"/>
    </xf>
    <xf numFmtId="0" fontId="9" fillId="0" borderId="0" xfId="248" applyFont="1" applyAlignment="1">
      <alignment horizontal="right"/>
    </xf>
    <xf numFmtId="38" fontId="5" fillId="4" borderId="102" xfId="248" applyNumberFormat="1" applyFont="1" applyFill="1" applyBorder="1"/>
    <xf numFmtId="164" fontId="89" fillId="0" borderId="100" xfId="248" applyNumberFormat="1" applyFont="1" applyBorder="1" applyAlignment="1">
      <alignment wrapText="1"/>
    </xf>
    <xf numFmtId="164" fontId="89" fillId="0" borderId="49" xfId="102" applyNumberFormat="1" applyFont="1" applyBorder="1"/>
    <xf numFmtId="164" fontId="89" fillId="0" borderId="0" xfId="102" applyNumberFormat="1" applyFont="1"/>
    <xf numFmtId="0" fontId="5" fillId="0" borderId="104" xfId="248" applyFont="1" applyBorder="1"/>
    <xf numFmtId="164" fontId="92" fillId="4" borderId="105" xfId="248" applyNumberFormat="1" applyFont="1" applyFill="1" applyBorder="1" applyAlignment="1">
      <alignment horizontal="center" wrapText="1"/>
    </xf>
    <xf numFmtId="164" fontId="59" fillId="4" borderId="105" xfId="248" applyNumberFormat="1" applyFont="1" applyFill="1" applyBorder="1" applyAlignment="1">
      <alignment horizontal="center" wrapText="1"/>
    </xf>
    <xf numFmtId="42" fontId="59" fillId="4" borderId="106" xfId="248" applyNumberFormat="1" applyFont="1" applyFill="1" applyBorder="1" applyAlignment="1">
      <alignment horizontal="center" wrapText="1"/>
    </xf>
    <xf numFmtId="164" fontId="89" fillId="4" borderId="107" xfId="248" applyNumberFormat="1" applyFont="1" applyFill="1" applyBorder="1" applyAlignment="1">
      <alignment wrapText="1"/>
    </xf>
    <xf numFmtId="164" fontId="89" fillId="0" borderId="108" xfId="248" applyNumberFormat="1" applyFont="1" applyBorder="1" applyAlignment="1">
      <alignment wrapText="1"/>
    </xf>
    <xf numFmtId="6" fontId="5" fillId="0" borderId="109" xfId="248" applyNumberFormat="1" applyFont="1" applyBorder="1"/>
    <xf numFmtId="6" fontId="5" fillId="0" borderId="111" xfId="248" applyNumberFormat="1" applyFont="1" applyBorder="1"/>
    <xf numFmtId="166" fontId="89" fillId="0" borderId="110" xfId="248" applyNumberFormat="1" applyFont="1" applyBorder="1" applyAlignment="1">
      <alignment horizontal="center"/>
    </xf>
    <xf numFmtId="164" fontId="89" fillId="0" borderId="107" xfId="248" applyNumberFormat="1" applyFont="1" applyBorder="1" applyAlignment="1">
      <alignment wrapText="1"/>
    </xf>
    <xf numFmtId="6" fontId="89" fillId="0" borderId="114" xfId="248" applyNumberFormat="1" applyFont="1" applyBorder="1"/>
    <xf numFmtId="6" fontId="89" fillId="0" borderId="112" xfId="248" applyNumberFormat="1" applyFont="1" applyBorder="1"/>
    <xf numFmtId="166" fontId="89" fillId="0" borderId="113" xfId="248" applyNumberFormat="1" applyFont="1" applyBorder="1" applyAlignment="1">
      <alignment horizontal="center"/>
    </xf>
    <xf numFmtId="6" fontId="89" fillId="4" borderId="114" xfId="248" applyNumberFormat="1" applyFont="1" applyFill="1" applyBorder="1"/>
    <xf numFmtId="166" fontId="89" fillId="0" borderId="113" xfId="248" applyNumberFormat="1" applyFont="1" applyFill="1" applyBorder="1" applyAlignment="1">
      <alignment horizontal="center"/>
    </xf>
    <xf numFmtId="164" fontId="89" fillId="0" borderId="5" xfId="248" applyNumberFormat="1" applyFont="1" applyBorder="1" applyAlignment="1">
      <alignment wrapText="1"/>
    </xf>
    <xf numFmtId="164" fontId="89" fillId="0" borderId="104" xfId="248" applyNumberFormat="1" applyFont="1" applyBorder="1" applyAlignment="1">
      <alignment wrapText="1"/>
    </xf>
    <xf numFmtId="6" fontId="89" fillId="0" borderId="105" xfId="248" applyNumberFormat="1" applyFont="1" applyBorder="1"/>
    <xf numFmtId="166" fontId="89" fillId="0" borderId="115" xfId="248" applyNumberFormat="1" applyFont="1" applyBorder="1" applyAlignment="1">
      <alignment horizontal="center"/>
    </xf>
    <xf numFmtId="6" fontId="89" fillId="0" borderId="106" xfId="248" applyNumberFormat="1" applyFont="1" applyBorder="1"/>
    <xf numFmtId="164" fontId="89" fillId="0" borderId="61" xfId="102" applyNumberFormat="1" applyFont="1" applyBorder="1"/>
    <xf numFmtId="164" fontId="89" fillId="0" borderId="116" xfId="248" applyNumberFormat="1" applyFont="1" applyBorder="1" applyAlignment="1">
      <alignment wrapText="1"/>
    </xf>
    <xf numFmtId="6" fontId="89" fillId="0" borderId="117" xfId="248" applyNumberFormat="1" applyFont="1" applyBorder="1"/>
    <xf numFmtId="166" fontId="89" fillId="0" borderId="117" xfId="248" applyNumberFormat="1" applyFont="1" applyBorder="1" applyAlignment="1">
      <alignment horizontal="center"/>
    </xf>
    <xf numFmtId="6" fontId="89" fillId="4" borderId="118" xfId="248" applyNumberFormat="1" applyFont="1" applyFill="1" applyBorder="1"/>
    <xf numFmtId="164" fontId="59" fillId="0" borderId="3" xfId="102" applyNumberFormat="1" applyFont="1" applyBorder="1" applyAlignment="1">
      <alignment horizontal="center"/>
    </xf>
    <xf numFmtId="166" fontId="89" fillId="0" borderId="119" xfId="248" applyNumberFormat="1" applyFont="1" applyBorder="1" applyAlignment="1">
      <alignment horizontal="center"/>
    </xf>
    <xf numFmtId="6" fontId="89" fillId="0" borderId="118" xfId="248" applyNumberFormat="1" applyFont="1" applyBorder="1"/>
    <xf numFmtId="0" fontId="59" fillId="0" borderId="120" xfId="248" applyFont="1" applyBorder="1" applyAlignment="1">
      <alignment wrapText="1"/>
    </xf>
    <xf numFmtId="0" fontId="59" fillId="0" borderId="121" xfId="248" applyFont="1" applyBorder="1" applyAlignment="1">
      <alignment wrapText="1"/>
    </xf>
    <xf numFmtId="2" fontId="9" fillId="0" borderId="121" xfId="248" applyNumberFormat="1" applyFont="1" applyBorder="1" applyAlignment="1">
      <alignment horizontal="center"/>
    </xf>
    <xf numFmtId="6" fontId="9" fillId="0" borderId="122" xfId="248" applyNumberFormat="1" applyFont="1" applyBorder="1"/>
    <xf numFmtId="164" fontId="89" fillId="0" borderId="5" xfId="102" applyNumberFormat="1" applyFont="1" applyBorder="1"/>
    <xf numFmtId="0" fontId="5" fillId="0" borderId="100" xfId="248" applyFont="1" applyBorder="1"/>
    <xf numFmtId="0" fontId="59" fillId="4" borderId="101" xfId="248" applyFont="1" applyFill="1" applyBorder="1" applyAlignment="1">
      <alignment horizontal="right" wrapText="1"/>
    </xf>
    <xf numFmtId="0" fontId="5" fillId="0" borderId="101" xfId="248" applyFont="1" applyBorder="1"/>
    <xf numFmtId="0" fontId="5" fillId="0" borderId="102" xfId="248" applyFont="1" applyBorder="1"/>
    <xf numFmtId="0" fontId="89" fillId="4" borderId="123" xfId="248" applyFont="1" applyFill="1" applyBorder="1"/>
    <xf numFmtId="10" fontId="5" fillId="4" borderId="124" xfId="248" applyNumberFormat="1" applyFont="1" applyFill="1" applyBorder="1"/>
    <xf numFmtId="0" fontId="5" fillId="0" borderId="124" xfId="248" applyFont="1" applyBorder="1"/>
    <xf numFmtId="6" fontId="5" fillId="0" borderId="125" xfId="248" applyNumberFormat="1" applyFont="1" applyBorder="1"/>
    <xf numFmtId="0" fontId="89" fillId="4" borderId="123" xfId="248" applyFont="1" applyFill="1" applyBorder="1" applyAlignment="1">
      <alignment wrapText="1"/>
    </xf>
    <xf numFmtId="10" fontId="5" fillId="0" borderId="124" xfId="248" applyNumberFormat="1" applyFont="1" applyBorder="1"/>
    <xf numFmtId="0" fontId="59" fillId="0" borderId="126" xfId="248" applyFont="1" applyBorder="1" applyAlignment="1">
      <alignment wrapText="1"/>
    </xf>
    <xf numFmtId="0" fontId="9" fillId="4" borderId="127" xfId="248" applyFont="1" applyFill="1" applyBorder="1"/>
    <xf numFmtId="0" fontId="9" fillId="0" borderId="127" xfId="248" applyFont="1" applyBorder="1"/>
    <xf numFmtId="6" fontId="9" fillId="0" borderId="128" xfId="248" applyNumberFormat="1" applyFont="1" applyBorder="1"/>
    <xf numFmtId="10" fontId="59" fillId="4" borderId="112" xfId="248" applyNumberFormat="1" applyFont="1" applyFill="1" applyBorder="1" applyAlignment="1">
      <alignment horizontal="right" wrapText="1"/>
    </xf>
    <xf numFmtId="42" fontId="59" fillId="4" borderId="112" xfId="248" applyNumberFormat="1" applyFont="1" applyFill="1" applyBorder="1" applyAlignment="1">
      <alignment horizontal="center" vertical="center" wrapText="1"/>
    </xf>
    <xf numFmtId="42" fontId="59" fillId="4" borderId="114" xfId="248" applyNumberFormat="1" applyFont="1" applyFill="1" applyBorder="1" applyAlignment="1">
      <alignment horizontal="center" wrapText="1"/>
    </xf>
    <xf numFmtId="42" fontId="59" fillId="4" borderId="112" xfId="248" applyNumberFormat="1" applyFont="1" applyFill="1" applyBorder="1" applyAlignment="1">
      <alignment horizontal="center" wrapText="1"/>
    </xf>
    <xf numFmtId="0" fontId="89" fillId="4" borderId="107" xfId="248" applyFont="1" applyFill="1" applyBorder="1" applyAlignment="1">
      <alignment wrapText="1"/>
    </xf>
    <xf numFmtId="8" fontId="89" fillId="4" borderId="112" xfId="248" applyNumberFormat="1" applyFont="1" applyFill="1" applyBorder="1" applyAlignment="1">
      <alignment horizontal="center"/>
    </xf>
    <xf numFmtId="170" fontId="89" fillId="4" borderId="114" xfId="248" applyNumberFormat="1" applyFont="1" applyFill="1" applyBorder="1"/>
    <xf numFmtId="0" fontId="89" fillId="0" borderId="5" xfId="248" applyFont="1" applyBorder="1" applyAlignment="1">
      <alignment wrapText="1"/>
    </xf>
    <xf numFmtId="8" fontId="89" fillId="4" borderId="112" xfId="248" applyNumberFormat="1" applyFont="1" applyFill="1" applyBorder="1" applyAlignment="1">
      <alignment horizontal="center" wrapText="1"/>
    </xf>
    <xf numFmtId="170" fontId="89" fillId="0" borderId="129" xfId="248" applyNumberFormat="1" applyFont="1" applyBorder="1"/>
    <xf numFmtId="0" fontId="5" fillId="0" borderId="107" xfId="248" applyFont="1" applyBorder="1"/>
    <xf numFmtId="170" fontId="89" fillId="0" borderId="114" xfId="248" applyNumberFormat="1" applyFont="1" applyBorder="1"/>
    <xf numFmtId="0" fontId="59" fillId="0" borderId="130" xfId="248" applyFont="1" applyBorder="1" applyAlignment="1">
      <alignment wrapText="1"/>
    </xf>
    <xf numFmtId="6" fontId="5" fillId="4" borderId="131" xfId="248" applyNumberFormat="1" applyFont="1" applyFill="1" applyBorder="1"/>
    <xf numFmtId="0" fontId="5" fillId="0" borderId="131" xfId="248" applyFont="1" applyBorder="1"/>
    <xf numFmtId="6" fontId="59" fillId="4" borderId="132" xfId="4" applyNumberFormat="1" applyFont="1" applyFill="1" applyBorder="1" applyAlignment="1">
      <alignment horizontal="right" wrapText="1"/>
    </xf>
    <xf numFmtId="0" fontId="89" fillId="0" borderId="104" xfId="248" applyFont="1" applyBorder="1" applyAlignment="1">
      <alignment wrapText="1"/>
    </xf>
    <xf numFmtId="164" fontId="89" fillId="0" borderId="133" xfId="102" applyNumberFormat="1" applyFont="1" applyBorder="1"/>
    <xf numFmtId="10" fontId="5" fillId="0" borderId="112" xfId="248" applyNumberFormat="1" applyFont="1" applyBorder="1"/>
    <xf numFmtId="0" fontId="5" fillId="0" borderId="112" xfId="248" applyFont="1" applyBorder="1"/>
    <xf numFmtId="6" fontId="89" fillId="4" borderId="114" xfId="4" applyNumberFormat="1" applyFont="1" applyFill="1" applyBorder="1" applyAlignment="1">
      <alignment horizontal="right" wrapText="1"/>
    </xf>
    <xf numFmtId="164" fontId="59" fillId="0" borderId="5" xfId="102" applyNumberFormat="1" applyFont="1" applyBorder="1" applyAlignment="1">
      <alignment horizontal="right"/>
    </xf>
    <xf numFmtId="164" fontId="89" fillId="0" borderId="32" xfId="102" applyNumberFormat="1" applyFont="1" applyBorder="1"/>
    <xf numFmtId="0" fontId="89" fillId="0" borderId="134" xfId="248" applyFont="1" applyBorder="1" applyAlignment="1">
      <alignment wrapText="1"/>
    </xf>
    <xf numFmtId="0" fontId="5" fillId="0" borderId="135" xfId="248" applyFont="1" applyBorder="1"/>
    <xf numFmtId="6" fontId="89" fillId="0" borderId="136" xfId="4" applyNumberFormat="1" applyFont="1" applyFill="1" applyBorder="1" applyAlignment="1">
      <alignment horizontal="right" wrapText="1"/>
    </xf>
    <xf numFmtId="170" fontId="89" fillId="0" borderId="6" xfId="248" applyNumberFormat="1" applyFont="1" applyBorder="1"/>
    <xf numFmtId="0" fontId="59" fillId="0" borderId="137" xfId="248" applyFont="1" applyBorder="1" applyAlignment="1">
      <alignment wrapText="1"/>
    </xf>
    <xf numFmtId="0" fontId="5" fillId="4" borderId="138" xfId="248" applyFont="1" applyFill="1" applyBorder="1"/>
    <xf numFmtId="0" fontId="5" fillId="0" borderId="138" xfId="248" applyFont="1" applyBorder="1"/>
    <xf numFmtId="6" fontId="59" fillId="4" borderId="139" xfId="248" applyNumberFormat="1" applyFont="1" applyFill="1" applyBorder="1" applyAlignment="1">
      <alignment horizontal="right" wrapText="1"/>
    </xf>
    <xf numFmtId="0" fontId="89" fillId="0" borderId="100" xfId="248" applyFont="1" applyBorder="1" applyAlignment="1">
      <alignment wrapText="1"/>
    </xf>
    <xf numFmtId="10" fontId="5" fillId="4" borderId="101" xfId="248" applyNumberFormat="1" applyFont="1" applyFill="1" applyBorder="1"/>
    <xf numFmtId="10" fontId="5" fillId="0" borderId="101" xfId="248" applyNumberFormat="1" applyFont="1" applyBorder="1"/>
    <xf numFmtId="6" fontId="89" fillId="4" borderId="102" xfId="248" applyNumberFormat="1" applyFont="1" applyFill="1" applyBorder="1" applyAlignment="1">
      <alignment horizontal="right" wrapText="1"/>
    </xf>
    <xf numFmtId="10" fontId="5" fillId="4" borderId="112" xfId="248" applyNumberFormat="1" applyFont="1" applyFill="1" applyBorder="1"/>
    <xf numFmtId="8" fontId="89" fillId="4" borderId="112" xfId="248" applyNumberFormat="1" applyFont="1" applyFill="1" applyBorder="1"/>
    <xf numFmtId="0" fontId="89" fillId="0" borderId="5" xfId="102" applyFont="1" applyBorder="1"/>
    <xf numFmtId="173" fontId="89" fillId="0" borderId="0" xfId="102" applyNumberFormat="1" applyFont="1"/>
    <xf numFmtId="0" fontId="89" fillId="0" borderId="46" xfId="248" applyFont="1" applyBorder="1" applyAlignment="1">
      <alignment wrapText="1"/>
    </xf>
    <xf numFmtId="10" fontId="5" fillId="0" borderId="43" xfId="248" applyNumberFormat="1" applyFont="1" applyBorder="1"/>
    <xf numFmtId="0" fontId="8" fillId="0" borderId="43" xfId="248" applyFont="1" applyBorder="1" applyAlignment="1">
      <alignment horizontal="right" wrapText="1"/>
    </xf>
    <xf numFmtId="8" fontId="89" fillId="0" borderId="44" xfId="248" applyNumberFormat="1" applyFont="1" applyBorder="1" applyAlignment="1">
      <alignment horizontal="right" wrapText="1"/>
    </xf>
    <xf numFmtId="10" fontId="5" fillId="4" borderId="135" xfId="248" applyNumberFormat="1" applyFont="1" applyFill="1" applyBorder="1"/>
    <xf numFmtId="6" fontId="89" fillId="4" borderId="136" xfId="248" applyNumberFormat="1" applyFont="1" applyFill="1" applyBorder="1" applyAlignment="1">
      <alignment horizontal="right" wrapText="1"/>
    </xf>
    <xf numFmtId="0" fontId="89" fillId="0" borderId="8" xfId="102" applyFont="1" applyBorder="1"/>
    <xf numFmtId="0" fontId="89" fillId="0" borderId="9" xfId="102" applyFont="1" applyBorder="1"/>
    <xf numFmtId="172" fontId="89" fillId="0" borderId="9" xfId="102" applyNumberFormat="1" applyFont="1" applyBorder="1"/>
    <xf numFmtId="8" fontId="59" fillId="5" borderId="10" xfId="102" applyNumberFormat="1" applyFont="1" applyFill="1" applyBorder="1"/>
    <xf numFmtId="164" fontId="89" fillId="0" borderId="137" xfId="248" applyNumberFormat="1" applyFont="1" applyBorder="1" applyAlignment="1">
      <alignment wrapText="1"/>
    </xf>
    <xf numFmtId="10" fontId="5" fillId="4" borderId="138" xfId="248" applyNumberFormat="1" applyFont="1" applyFill="1" applyBorder="1"/>
    <xf numFmtId="6" fontId="89" fillId="4" borderId="139" xfId="248" applyNumberFormat="1" applyFont="1" applyFill="1" applyBorder="1" applyAlignment="1">
      <alignment horizontal="right" wrapText="1"/>
    </xf>
    <xf numFmtId="172" fontId="5" fillId="0" borderId="0" xfId="248" applyNumberFormat="1" applyFont="1"/>
    <xf numFmtId="0" fontId="8" fillId="0" borderId="140" xfId="248" applyFont="1" applyBorder="1" applyAlignment="1">
      <alignment horizontal="right" wrapText="1"/>
    </xf>
    <xf numFmtId="8" fontId="89" fillId="0" borderId="136" xfId="248" applyNumberFormat="1" applyFont="1" applyBorder="1" applyAlignment="1">
      <alignment horizontal="right" wrapText="1"/>
    </xf>
    <xf numFmtId="164" fontId="89" fillId="0" borderId="8" xfId="248" applyNumberFormat="1" applyFont="1" applyBorder="1" applyAlignment="1">
      <alignment wrapText="1"/>
    </xf>
    <xf numFmtId="172" fontId="5" fillId="0" borderId="9" xfId="248" applyNumberFormat="1" applyFont="1" applyBorder="1"/>
    <xf numFmtId="0" fontId="8" fillId="0" borderId="141" xfId="248" applyFont="1" applyBorder="1" applyAlignment="1">
      <alignment horizontal="right" wrapText="1"/>
    </xf>
    <xf numFmtId="8" fontId="89" fillId="0" borderId="142" xfId="248" applyNumberFormat="1" applyFont="1" applyBorder="1" applyAlignment="1">
      <alignment horizontal="right" wrapText="1"/>
    </xf>
    <xf numFmtId="0" fontId="91" fillId="0" borderId="8" xfId="102" applyFont="1" applyBorder="1"/>
    <xf numFmtId="0" fontId="91" fillId="0" borderId="9" xfId="102" applyFont="1" applyBorder="1"/>
    <xf numFmtId="164" fontId="89" fillId="0" borderId="28" xfId="102" applyNumberFormat="1" applyFont="1" applyBorder="1"/>
    <xf numFmtId="8" fontId="91" fillId="0" borderId="0" xfId="102" applyNumberFormat="1" applyFont="1"/>
    <xf numFmtId="0" fontId="89" fillId="0" borderId="46" xfId="102" applyFont="1" applyBorder="1"/>
    <xf numFmtId="164" fontId="89" fillId="0" borderId="96" xfId="102" applyNumberFormat="1" applyFont="1" applyBorder="1"/>
    <xf numFmtId="0" fontId="17" fillId="4" borderId="0" xfId="102" applyFont="1" applyFill="1"/>
    <xf numFmtId="0" fontId="69" fillId="0" borderId="0" xfId="102" applyFont="1"/>
    <xf numFmtId="14" fontId="95" fillId="0" borderId="0" xfId="102" applyNumberFormat="1" applyFont="1" applyAlignment="1">
      <alignment horizontal="left"/>
    </xf>
    <xf numFmtId="14" fontId="12" fillId="0" borderId="0" xfId="248" applyNumberFormat="1" applyFont="1" applyAlignment="1">
      <alignment horizontal="left"/>
    </xf>
    <xf numFmtId="0" fontId="5" fillId="0" borderId="0" xfId="248" applyFont="1"/>
    <xf numFmtId="0" fontId="96" fillId="0" borderId="0" xfId="248" applyFont="1" applyAlignment="1">
      <alignment horizontal="center" vertical="center"/>
    </xf>
    <xf numFmtId="0" fontId="33" fillId="0" borderId="0" xfId="248" applyFont="1" applyAlignment="1">
      <alignment horizontal="center"/>
    </xf>
    <xf numFmtId="0" fontId="33" fillId="0" borderId="0" xfId="248" applyFont="1" applyAlignment="1">
      <alignment horizontal="right"/>
    </xf>
    <xf numFmtId="38" fontId="5" fillId="4" borderId="102" xfId="248" applyNumberFormat="1" applyFont="1" applyFill="1" applyBorder="1" applyAlignment="1">
      <alignment horizontal="center"/>
    </xf>
    <xf numFmtId="38" fontId="5" fillId="0" borderId="0" xfId="248" applyNumberFormat="1" applyFont="1" applyAlignment="1">
      <alignment horizontal="center"/>
    </xf>
    <xf numFmtId="164" fontId="89" fillId="0" borderId="97" xfId="248" applyNumberFormat="1" applyFont="1" applyBorder="1" applyAlignment="1">
      <alignment wrapText="1"/>
    </xf>
    <xf numFmtId="174" fontId="10" fillId="0" borderId="0" xfId="346" applyNumberFormat="1" applyFont="1" applyBorder="1"/>
    <xf numFmtId="42" fontId="59" fillId="0" borderId="0" xfId="248" applyNumberFormat="1" applyFont="1" applyAlignment="1">
      <alignment horizontal="center" wrapText="1"/>
    </xf>
    <xf numFmtId="164" fontId="89" fillId="0" borderId="144" xfId="248" applyNumberFormat="1" applyFont="1" applyBorder="1" applyAlignment="1">
      <alignment wrapText="1"/>
    </xf>
    <xf numFmtId="6" fontId="5" fillId="0" borderId="83" xfId="248" applyNumberFormat="1" applyFont="1" applyBorder="1"/>
    <xf numFmtId="6" fontId="5" fillId="0" borderId="145" xfId="248" applyNumberFormat="1" applyFont="1" applyBorder="1"/>
    <xf numFmtId="6" fontId="5" fillId="0" borderId="0" xfId="248" applyNumberFormat="1" applyFont="1"/>
    <xf numFmtId="164" fontId="89" fillId="0" borderId="146" xfId="248" applyNumberFormat="1" applyFont="1" applyBorder="1" applyAlignment="1">
      <alignment wrapText="1"/>
    </xf>
    <xf numFmtId="166" fontId="89" fillId="0" borderId="0" xfId="248" applyNumberFormat="1" applyFont="1" applyAlignment="1">
      <alignment horizontal="center"/>
    </xf>
    <xf numFmtId="6" fontId="5" fillId="0" borderId="6" xfId="248" applyNumberFormat="1" applyFont="1" applyBorder="1"/>
    <xf numFmtId="0" fontId="5" fillId="0" borderId="146" xfId="248" applyFont="1" applyBorder="1"/>
    <xf numFmtId="6" fontId="9" fillId="0" borderId="132" xfId="248" applyNumberFormat="1" applyFont="1" applyBorder="1"/>
    <xf numFmtId="0" fontId="10" fillId="0" borderId="0" xfId="248" applyAlignment="1">
      <alignment horizontal="center"/>
    </xf>
    <xf numFmtId="167" fontId="89" fillId="0" borderId="107" xfId="248" applyNumberFormat="1" applyFont="1" applyBorder="1" applyAlignment="1">
      <alignment wrapText="1"/>
    </xf>
    <xf numFmtId="167" fontId="89" fillId="0" borderId="146" xfId="248" applyNumberFormat="1" applyFont="1" applyBorder="1" applyAlignment="1">
      <alignment wrapText="1"/>
    </xf>
    <xf numFmtId="0" fontId="9" fillId="0" borderId="131" xfId="248" applyFont="1" applyBorder="1"/>
    <xf numFmtId="167" fontId="89" fillId="0" borderId="104" xfId="248" applyNumberFormat="1" applyFont="1" applyBorder="1" applyAlignment="1">
      <alignment wrapText="1"/>
    </xf>
    <xf numFmtId="0" fontId="5" fillId="0" borderId="147" xfId="248" applyFont="1" applyBorder="1"/>
    <xf numFmtId="6" fontId="5" fillId="0" borderId="47" xfId="248" applyNumberFormat="1" applyFont="1" applyBorder="1"/>
    <xf numFmtId="166" fontId="89" fillId="0" borderId="47" xfId="248" applyNumberFormat="1" applyFont="1" applyBorder="1" applyAlignment="1">
      <alignment horizontal="center"/>
    </xf>
    <xf numFmtId="6" fontId="5" fillId="0" borderId="148" xfId="248" applyNumberFormat="1" applyFont="1" applyBorder="1"/>
    <xf numFmtId="6" fontId="9" fillId="0" borderId="0" xfId="248" applyNumberFormat="1" applyFont="1"/>
    <xf numFmtId="6" fontId="59" fillId="0" borderId="6" xfId="248" applyNumberFormat="1" applyFont="1" applyBorder="1" applyAlignment="1">
      <alignment horizontal="right" wrapText="1"/>
    </xf>
    <xf numFmtId="0" fontId="89" fillId="4" borderId="149" xfId="248" applyFont="1" applyFill="1" applyBorder="1" applyAlignment="1">
      <alignment wrapText="1"/>
    </xf>
    <xf numFmtId="10" fontId="5" fillId="0" borderId="47" xfId="248" applyNumberFormat="1" applyFont="1" applyBorder="1"/>
    <xf numFmtId="0" fontId="5" fillId="0" borderId="150" xfId="248" applyFont="1" applyBorder="1"/>
    <xf numFmtId="6" fontId="5" fillId="0" borderId="106" xfId="248" applyNumberFormat="1" applyFont="1" applyBorder="1"/>
    <xf numFmtId="10" fontId="5" fillId="4" borderId="135" xfId="248" applyNumberFormat="1" applyFont="1" applyFill="1" applyBorder="1" applyAlignment="1">
      <alignment horizontal="center"/>
    </xf>
    <xf numFmtId="8" fontId="89" fillId="4" borderId="136" xfId="248" applyNumberFormat="1" applyFont="1" applyFill="1" applyBorder="1" applyAlignment="1">
      <alignment horizontal="right" wrapText="1"/>
    </xf>
    <xf numFmtId="0" fontId="9" fillId="0" borderId="121" xfId="248" applyFont="1" applyBorder="1"/>
    <xf numFmtId="172" fontId="5" fillId="0" borderId="43" xfId="248" applyNumberFormat="1" applyFont="1" applyBorder="1" applyAlignment="1">
      <alignment horizontal="center" wrapText="1"/>
    </xf>
    <xf numFmtId="8" fontId="59" fillId="0" borderId="43" xfId="4" applyNumberFormat="1" applyFont="1" applyFill="1" applyBorder="1" applyAlignment="1">
      <alignment horizontal="right" wrapText="1"/>
    </xf>
    <xf numFmtId="8" fontId="59" fillId="5" borderId="44" xfId="4" applyNumberFormat="1" applyFont="1" applyFill="1" applyBorder="1" applyAlignment="1">
      <alignment horizontal="right" wrapText="1"/>
    </xf>
    <xf numFmtId="10" fontId="59" fillId="0" borderId="112" xfId="248" applyNumberFormat="1" applyFont="1" applyBorder="1" applyAlignment="1">
      <alignment horizontal="right" wrapText="1"/>
    </xf>
    <xf numFmtId="170" fontId="89" fillId="0" borderId="0" xfId="248" applyNumberFormat="1" applyFont="1"/>
    <xf numFmtId="8" fontId="59" fillId="0" borderId="0" xfId="4" applyNumberFormat="1" applyFont="1" applyFill="1" applyBorder="1" applyAlignment="1">
      <alignment horizontal="right" wrapText="1"/>
    </xf>
    <xf numFmtId="6" fontId="5" fillId="0" borderId="131" xfId="248" applyNumberFormat="1" applyFont="1" applyBorder="1"/>
    <xf numFmtId="10" fontId="59" fillId="0" borderId="0" xfId="347" applyNumberFormat="1" applyFont="1" applyFill="1" applyBorder="1" applyAlignment="1">
      <alignment horizontal="right" wrapText="1"/>
    </xf>
    <xf numFmtId="10" fontId="5" fillId="4" borderId="112" xfId="248" applyNumberFormat="1" applyFont="1" applyFill="1" applyBorder="1" applyAlignment="1">
      <alignment horizontal="center"/>
    </xf>
    <xf numFmtId="0" fontId="5" fillId="4" borderId="138" xfId="248" applyFont="1" applyFill="1" applyBorder="1" applyAlignment="1">
      <alignment horizontal="center"/>
    </xf>
    <xf numFmtId="10" fontId="5" fillId="4" borderId="0" xfId="248" applyNumberFormat="1" applyFont="1" applyFill="1" applyAlignment="1">
      <alignment horizontal="center"/>
    </xf>
    <xf numFmtId="6" fontId="89" fillId="4" borderId="6" xfId="248" applyNumberFormat="1" applyFont="1" applyFill="1" applyBorder="1" applyAlignment="1">
      <alignment horizontal="right" wrapText="1"/>
    </xf>
    <xf numFmtId="6" fontId="59" fillId="0" borderId="0" xfId="4" applyNumberFormat="1" applyFont="1" applyFill="1" applyBorder="1" applyAlignment="1">
      <alignment horizontal="right" wrapText="1"/>
    </xf>
    <xf numFmtId="6" fontId="89" fillId="0" borderId="0" xfId="4" applyNumberFormat="1" applyFont="1" applyFill="1" applyBorder="1" applyAlignment="1">
      <alignment horizontal="right" wrapText="1"/>
    </xf>
    <xf numFmtId="10" fontId="97" fillId="0" borderId="0" xfId="248" applyNumberFormat="1" applyFont="1" applyAlignment="1">
      <alignment horizontal="center"/>
    </xf>
    <xf numFmtId="6" fontId="59" fillId="0" borderId="0" xfId="248" applyNumberFormat="1" applyFont="1" applyAlignment="1">
      <alignment horizontal="right" wrapText="1"/>
    </xf>
    <xf numFmtId="44" fontId="10" fillId="0" borderId="0" xfId="346" applyFont="1" applyBorder="1"/>
    <xf numFmtId="8" fontId="89" fillId="0" borderId="0" xfId="248" applyNumberFormat="1" applyFont="1" applyAlignment="1">
      <alignment horizontal="right" wrapText="1"/>
    </xf>
    <xf numFmtId="0" fontId="89" fillId="0" borderId="0" xfId="248" applyFont="1" applyAlignment="1">
      <alignment wrapText="1"/>
    </xf>
    <xf numFmtId="172" fontId="5" fillId="0" borderId="0" xfId="248" applyNumberFormat="1" applyFont="1" applyAlignment="1">
      <alignment horizontal="center" wrapText="1"/>
    </xf>
    <xf numFmtId="8" fontId="5" fillId="0" borderId="0" xfId="248" applyNumberFormat="1" applyFont="1"/>
    <xf numFmtId="172" fontId="10" fillId="0" borderId="0" xfId="347" applyNumberFormat="1" applyFont="1"/>
    <xf numFmtId="8" fontId="89" fillId="0" borderId="0" xfId="4" applyNumberFormat="1" applyFont="1" applyFill="1" applyBorder="1" applyAlignment="1">
      <alignment horizontal="right" wrapText="1"/>
    </xf>
    <xf numFmtId="8" fontId="10" fillId="0" borderId="0" xfId="347" applyNumberFormat="1" applyFont="1"/>
    <xf numFmtId="164" fontId="91" fillId="0" borderId="5" xfId="102" applyNumberFormat="1" applyFont="1" applyBorder="1"/>
    <xf numFmtId="164" fontId="91" fillId="0" borderId="49" xfId="102" applyNumberFormat="1" applyFont="1" applyBorder="1"/>
    <xf numFmtId="0" fontId="9" fillId="0" borderId="0" xfId="248" applyFont="1"/>
    <xf numFmtId="0" fontId="5" fillId="0" borderId="0" xfId="248" applyFont="1" applyBorder="1"/>
    <xf numFmtId="6" fontId="59" fillId="4" borderId="136" xfId="248" applyNumberFormat="1" applyFont="1" applyFill="1" applyBorder="1" applyAlignment="1">
      <alignment horizontal="right" wrapText="1"/>
    </xf>
    <xf numFmtId="164" fontId="59" fillId="0" borderId="5" xfId="248" applyNumberFormat="1" applyFont="1" applyBorder="1" applyAlignment="1">
      <alignment wrapText="1"/>
    </xf>
    <xf numFmtId="10" fontId="9" fillId="4" borderId="0" xfId="248" applyNumberFormat="1" applyFont="1" applyFill="1"/>
    <xf numFmtId="0" fontId="99" fillId="0" borderId="0" xfId="248" applyFont="1" applyAlignment="1">
      <alignment horizontal="right" wrapText="1"/>
    </xf>
    <xf numFmtId="44" fontId="17" fillId="4" borderId="17" xfId="248" applyNumberFormat="1" applyFont="1" applyFill="1" applyBorder="1" applyAlignment="1">
      <alignment horizontal="right" wrapText="1"/>
    </xf>
    <xf numFmtId="0" fontId="22" fillId="0" borderId="0" xfId="350" applyFont="1"/>
    <xf numFmtId="0" fontId="4" fillId="0" borderId="0" xfId="350"/>
    <xf numFmtId="0" fontId="22" fillId="0" borderId="0" xfId="350" applyFont="1" applyAlignment="1">
      <alignment horizontal="right"/>
    </xf>
    <xf numFmtId="44" fontId="4" fillId="0" borderId="0" xfId="350" applyNumberFormat="1"/>
    <xf numFmtId="44" fontId="4" fillId="0" borderId="50" xfId="350" applyNumberFormat="1" applyBorder="1"/>
    <xf numFmtId="44" fontId="4" fillId="0" borderId="27" xfId="350" applyNumberFormat="1" applyBorder="1"/>
    <xf numFmtId="44" fontId="4" fillId="0" borderId="23" xfId="350" applyNumberFormat="1" applyBorder="1"/>
    <xf numFmtId="0" fontId="4" fillId="0" borderId="0" xfId="350" applyBorder="1"/>
    <xf numFmtId="0" fontId="4" fillId="0" borderId="64" xfId="350" applyBorder="1"/>
    <xf numFmtId="0" fontId="4" fillId="27" borderId="64" xfId="350" applyFill="1" applyBorder="1"/>
    <xf numFmtId="0" fontId="4" fillId="0" borderId="65" xfId="350" applyBorder="1" applyAlignment="1">
      <alignment wrapText="1"/>
    </xf>
    <xf numFmtId="0" fontId="4" fillId="0" borderId="66" xfId="350" applyBorder="1" applyAlignment="1">
      <alignment wrapText="1"/>
    </xf>
    <xf numFmtId="0" fontId="4" fillId="0" borderId="64" xfId="350" applyBorder="1" applyAlignment="1">
      <alignment wrapText="1"/>
    </xf>
    <xf numFmtId="0" fontId="4" fillId="27" borderId="64" xfId="350" applyFill="1" applyBorder="1" applyAlignment="1">
      <alignment wrapText="1"/>
    </xf>
    <xf numFmtId="0" fontId="4" fillId="0" borderId="67" xfId="350" applyBorder="1"/>
    <xf numFmtId="0" fontId="4" fillId="0" borderId="67" xfId="350" applyNumberFormat="1" applyBorder="1"/>
    <xf numFmtId="44" fontId="4" fillId="0" borderId="64" xfId="350" applyNumberFormat="1" applyBorder="1"/>
    <xf numFmtId="44" fontId="4" fillId="27" borderId="27" xfId="350" applyNumberFormat="1" applyFill="1" applyBorder="1"/>
    <xf numFmtId="44" fontId="4" fillId="0" borderId="67" xfId="350" applyNumberFormat="1" applyBorder="1"/>
    <xf numFmtId="0" fontId="4" fillId="0" borderId="68" xfId="350" applyBorder="1"/>
    <xf numFmtId="0" fontId="4" fillId="0" borderId="0" xfId="350" applyNumberFormat="1"/>
    <xf numFmtId="44" fontId="4" fillId="0" borderId="65" xfId="350" applyNumberFormat="1" applyBorder="1"/>
    <xf numFmtId="44" fontId="4" fillId="0" borderId="0" xfId="350" applyNumberFormat="1" applyFill="1"/>
    <xf numFmtId="44" fontId="4" fillId="5" borderId="0" xfId="350" applyNumberFormat="1" applyFill="1"/>
    <xf numFmtId="0" fontId="4" fillId="0" borderId="100" xfId="248" applyFont="1" applyBorder="1"/>
    <xf numFmtId="10" fontId="89" fillId="4" borderId="101" xfId="248" applyNumberFormat="1" applyFont="1" applyFill="1" applyBorder="1" applyAlignment="1">
      <alignment horizontal="right" wrapText="1"/>
    </xf>
    <xf numFmtId="6" fontId="5" fillId="0" borderId="102" xfId="248" applyNumberFormat="1" applyFont="1" applyBorder="1"/>
    <xf numFmtId="0" fontId="4" fillId="5" borderId="0" xfId="350" applyFill="1"/>
    <xf numFmtId="0" fontId="17" fillId="0" borderId="84" xfId="102" applyFont="1" applyBorder="1"/>
    <xf numFmtId="166" fontId="89" fillId="0" borderId="0" xfId="102" applyNumberFormat="1" applyFont="1" applyAlignment="1">
      <alignment horizontal="center"/>
    </xf>
    <xf numFmtId="166" fontId="89" fillId="0" borderId="47" xfId="102" applyNumberFormat="1" applyFont="1" applyBorder="1" applyAlignment="1">
      <alignment horizontal="center"/>
    </xf>
    <xf numFmtId="166" fontId="59" fillId="0" borderId="0" xfId="102" applyNumberFormat="1" applyFont="1" applyAlignment="1">
      <alignment horizontal="center"/>
    </xf>
    <xf numFmtId="6" fontId="5" fillId="0" borderId="109" xfId="248" applyNumberFormat="1" applyFont="1" applyFill="1" applyBorder="1"/>
    <xf numFmtId="166" fontId="89" fillId="0" borderId="110" xfId="248" applyNumberFormat="1" applyFont="1" applyFill="1" applyBorder="1" applyAlignment="1">
      <alignment horizontal="center"/>
    </xf>
    <xf numFmtId="6" fontId="89" fillId="0" borderId="112" xfId="248" applyNumberFormat="1" applyFont="1" applyFill="1" applyBorder="1"/>
    <xf numFmtId="44" fontId="4" fillId="5" borderId="0" xfId="349" applyFont="1" applyFill="1"/>
    <xf numFmtId="44" fontId="5" fillId="0" borderId="112" xfId="248" applyNumberFormat="1" applyFont="1" applyBorder="1" applyAlignment="1">
      <alignment horizontal="center"/>
    </xf>
    <xf numFmtId="164" fontId="5" fillId="0" borderId="100" xfId="248" applyNumberFormat="1" applyFont="1" applyBorder="1"/>
    <xf numFmtId="10" fontId="89" fillId="0" borderId="135" xfId="248" applyNumberFormat="1" applyFont="1" applyBorder="1" applyAlignment="1">
      <alignment horizontal="right" wrapText="1"/>
    </xf>
    <xf numFmtId="10" fontId="9" fillId="4" borderId="0" xfId="248" applyNumberFormat="1" applyFont="1" applyFill="1" applyAlignment="1">
      <alignment horizontal="center"/>
    </xf>
    <xf numFmtId="6" fontId="59" fillId="4" borderId="6" xfId="248" applyNumberFormat="1" applyFont="1" applyFill="1" applyBorder="1" applyAlignment="1">
      <alignment horizontal="right" wrapText="1"/>
    </xf>
    <xf numFmtId="44" fontId="17" fillId="0" borderId="17" xfId="2" applyNumberFormat="1" applyFont="1" applyFill="1" applyBorder="1" applyAlignment="1">
      <alignment horizontal="right" wrapText="1"/>
    </xf>
    <xf numFmtId="0" fontId="66" fillId="0" borderId="23" xfId="2" applyFont="1" applyBorder="1" applyAlignment="1">
      <alignment wrapText="1"/>
    </xf>
    <xf numFmtId="10" fontId="17" fillId="4" borderId="23" xfId="2" applyNumberFormat="1" applyFont="1" applyFill="1" applyBorder="1" applyAlignment="1">
      <alignment horizontal="right" wrapText="1"/>
    </xf>
    <xf numFmtId="6" fontId="16" fillId="4" borderId="23" xfId="4" applyNumberFormat="1" applyFont="1" applyFill="1" applyBorder="1" applyAlignment="1">
      <alignment horizontal="right" wrapText="1"/>
    </xf>
    <xf numFmtId="7" fontId="16" fillId="5" borderId="61" xfId="2" applyNumberFormat="1" applyFont="1" applyFill="1" applyBorder="1" applyAlignment="1">
      <alignment horizontal="right" wrapText="1"/>
    </xf>
    <xf numFmtId="8" fontId="16" fillId="5" borderId="32" xfId="2" applyNumberFormat="1" applyFont="1" applyFill="1" applyBorder="1" applyAlignment="1">
      <alignment horizontal="right" wrapText="1"/>
    </xf>
    <xf numFmtId="0" fontId="63" fillId="4" borderId="58" xfId="0" applyFont="1" applyFill="1" applyBorder="1" applyAlignment="1">
      <alignment horizontal="left" wrapText="1"/>
    </xf>
    <xf numFmtId="10" fontId="27" fillId="4" borderId="63" xfId="142" applyNumberFormat="1" applyFont="1" applyFill="1" applyBorder="1" applyAlignment="1">
      <alignment horizontal="right" wrapText="1"/>
    </xf>
    <xf numFmtId="10" fontId="26" fillId="4" borderId="63" xfId="142" applyNumberFormat="1" applyFont="1" applyFill="1" applyBorder="1" applyAlignment="1">
      <alignment horizontal="right" wrapText="1"/>
    </xf>
    <xf numFmtId="0" fontId="103" fillId="0" borderId="17" xfId="248" applyFont="1" applyBorder="1"/>
    <xf numFmtId="0" fontId="103" fillId="0" borderId="83" xfId="248" applyFont="1" applyBorder="1"/>
    <xf numFmtId="0" fontId="103" fillId="0" borderId="145" xfId="248" applyFont="1" applyBorder="1"/>
    <xf numFmtId="166" fontId="103" fillId="0" borderId="0" xfId="248" applyNumberFormat="1" applyFont="1" applyAlignment="1">
      <alignment horizontal="center"/>
    </xf>
    <xf numFmtId="0" fontId="103" fillId="0" borderId="82" xfId="248" applyFont="1" applyBorder="1"/>
    <xf numFmtId="0" fontId="103" fillId="0" borderId="84" xfId="248" applyFont="1" applyBorder="1"/>
    <xf numFmtId="0" fontId="103" fillId="0" borderId="0" xfId="248" applyFont="1"/>
    <xf numFmtId="0" fontId="103" fillId="0" borderId="6" xfId="248" applyFont="1" applyBorder="1"/>
    <xf numFmtId="0" fontId="89" fillId="0" borderId="107" xfId="248" applyFont="1" applyBorder="1"/>
    <xf numFmtId="0" fontId="103" fillId="0" borderId="107" xfId="248" applyFont="1" applyBorder="1"/>
    <xf numFmtId="0" fontId="89" fillId="0" borderId="104" xfId="248" applyFont="1" applyBorder="1"/>
    <xf numFmtId="0" fontId="103" fillId="0" borderId="88" xfId="248" applyFont="1" applyBorder="1"/>
    <xf numFmtId="0" fontId="103" fillId="0" borderId="47" xfId="248" applyFont="1" applyBorder="1"/>
    <xf numFmtId="0" fontId="103" fillId="0" borderId="148" xfId="248" applyFont="1" applyBorder="1"/>
    <xf numFmtId="0" fontId="103" fillId="0" borderId="5" xfId="248" applyFont="1" applyBorder="1"/>
    <xf numFmtId="10" fontId="103" fillId="0" borderId="0" xfId="248" applyNumberFormat="1" applyFont="1" applyAlignment="1">
      <alignment horizontal="center"/>
    </xf>
    <xf numFmtId="44" fontId="103" fillId="0" borderId="0" xfId="248" applyNumberFormat="1" applyFont="1" applyAlignment="1">
      <alignment horizontal="center"/>
    </xf>
    <xf numFmtId="0" fontId="103" fillId="0" borderId="49" xfId="248" applyFont="1" applyBorder="1"/>
    <xf numFmtId="0" fontId="103" fillId="0" borderId="133" xfId="248" applyFont="1" applyBorder="1"/>
    <xf numFmtId="0" fontId="103" fillId="0" borderId="24" xfId="248" applyFont="1" applyBorder="1"/>
    <xf numFmtId="0" fontId="103" fillId="0" borderId="46" xfId="248" applyFont="1" applyBorder="1"/>
    <xf numFmtId="0" fontId="103" fillId="0" borderId="96" xfId="248" applyFont="1" applyBorder="1"/>
    <xf numFmtId="0" fontId="103" fillId="0" borderId="43" xfId="248" applyFont="1" applyBorder="1"/>
    <xf numFmtId="0" fontId="103" fillId="0" borderId="44" xfId="248" applyFont="1" applyBorder="1"/>
    <xf numFmtId="6" fontId="103" fillId="0" borderId="143" xfId="248" applyNumberFormat="1" applyFont="1" applyBorder="1" applyAlignment="1">
      <alignment horizontal="center"/>
    </xf>
    <xf numFmtId="6" fontId="103" fillId="0" borderId="85" xfId="248" applyNumberFormat="1" applyFont="1" applyBorder="1" applyAlignment="1">
      <alignment horizontal="center"/>
    </xf>
    <xf numFmtId="10" fontId="91" fillId="0" borderId="0" xfId="347" applyNumberFormat="1" applyFont="1" applyFill="1" applyBorder="1" applyAlignment="1">
      <alignment horizontal="center"/>
    </xf>
    <xf numFmtId="10" fontId="103" fillId="0" borderId="47" xfId="248" applyNumberFormat="1" applyFont="1" applyFill="1" applyBorder="1" applyAlignment="1">
      <alignment horizontal="center"/>
    </xf>
    <xf numFmtId="172" fontId="103" fillId="0" borderId="0" xfId="248" applyNumberFormat="1" applyFont="1" applyFill="1" applyAlignment="1">
      <alignment horizontal="center"/>
    </xf>
    <xf numFmtId="10" fontId="103" fillId="0" borderId="43" xfId="248" applyNumberFormat="1" applyFont="1" applyFill="1" applyBorder="1" applyAlignment="1">
      <alignment horizontal="center"/>
    </xf>
    <xf numFmtId="0" fontId="91" fillId="0" borderId="0" xfId="102" applyFont="1" applyFill="1"/>
    <xf numFmtId="0" fontId="89" fillId="0" borderId="0" xfId="102" applyFont="1" applyFill="1"/>
    <xf numFmtId="0" fontId="59" fillId="0" borderId="28" xfId="102" applyFont="1" applyBorder="1" applyAlignment="1">
      <alignment horizontal="center"/>
    </xf>
    <xf numFmtId="0" fontId="92" fillId="0" borderId="5" xfId="102" applyFont="1" applyBorder="1" applyAlignment="1">
      <alignment horizontal="center"/>
    </xf>
    <xf numFmtId="0" fontId="9" fillId="4" borderId="154" xfId="248" applyFont="1" applyFill="1" applyBorder="1" applyAlignment="1">
      <alignment horizontal="center"/>
    </xf>
    <xf numFmtId="0" fontId="9" fillId="0" borderId="0" xfId="248" applyFont="1" applyBorder="1" applyAlignment="1">
      <alignment horizontal="right"/>
    </xf>
    <xf numFmtId="38" fontId="9" fillId="4" borderId="102" xfId="248" applyNumberFormat="1" applyFont="1" applyFill="1" applyBorder="1" applyAlignment="1">
      <alignment horizontal="center"/>
    </xf>
    <xf numFmtId="164" fontId="89" fillId="0" borderId="155" xfId="248" applyNumberFormat="1" applyFont="1" applyFill="1" applyBorder="1" applyAlignment="1">
      <alignment wrapText="1"/>
    </xf>
    <xf numFmtId="0" fontId="89" fillId="0" borderId="28" xfId="102" applyFont="1" applyBorder="1"/>
    <xf numFmtId="174" fontId="89" fillId="0" borderId="0" xfId="351" applyNumberFormat="1" applyFont="1"/>
    <xf numFmtId="0" fontId="4" fillId="0" borderId="120" xfId="248" applyFont="1" applyBorder="1"/>
    <xf numFmtId="164" fontId="92" fillId="4" borderId="117" xfId="248" applyNumberFormat="1" applyFont="1" applyFill="1" applyBorder="1" applyAlignment="1">
      <alignment horizontal="center" wrapText="1"/>
    </xf>
    <xf numFmtId="164" fontId="59" fillId="4" borderId="117" xfId="248" applyNumberFormat="1" applyFont="1" applyFill="1" applyBorder="1" applyAlignment="1">
      <alignment horizontal="center" wrapText="1"/>
    </xf>
    <xf numFmtId="42" fontId="59" fillId="4" borderId="118" xfId="248" applyNumberFormat="1" applyFont="1" applyFill="1" applyBorder="1" applyAlignment="1">
      <alignment horizontal="center" wrapText="1"/>
    </xf>
    <xf numFmtId="164" fontId="89" fillId="0" borderId="146" xfId="248" applyNumberFormat="1" applyFont="1" applyFill="1" applyBorder="1" applyAlignment="1">
      <alignment wrapText="1"/>
    </xf>
    <xf numFmtId="0" fontId="89" fillId="0" borderId="49" xfId="102" applyFont="1" applyBorder="1"/>
    <xf numFmtId="164" fontId="89" fillId="0" borderId="144" xfId="248" applyNumberFormat="1" applyFont="1" applyFill="1" applyBorder="1" applyAlignment="1">
      <alignment wrapText="1"/>
    </xf>
    <xf numFmtId="6" fontId="89" fillId="0" borderId="0" xfId="102" applyNumberFormat="1" applyFont="1" applyFill="1" applyBorder="1"/>
    <xf numFmtId="4" fontId="89" fillId="0" borderId="0" xfId="102" applyNumberFormat="1" applyFont="1" applyFill="1" applyBorder="1" applyAlignment="1">
      <alignment horizontal="center"/>
    </xf>
    <xf numFmtId="6" fontId="4" fillId="0" borderId="6" xfId="248" applyNumberFormat="1" applyFont="1" applyFill="1" applyBorder="1"/>
    <xf numFmtId="0" fontId="89" fillId="0" borderId="49" xfId="102" applyFont="1" applyFill="1" applyBorder="1"/>
    <xf numFmtId="0" fontId="4" fillId="0" borderId="146" xfId="248" applyFont="1" applyFill="1" applyBorder="1"/>
    <xf numFmtId="167" fontId="89" fillId="0" borderId="5" xfId="248" applyNumberFormat="1" applyFont="1" applyFill="1" applyBorder="1" applyAlignment="1">
      <alignment wrapText="1"/>
    </xf>
    <xf numFmtId="167" fontId="4" fillId="0" borderId="149" xfId="248" applyNumberFormat="1" applyFont="1" applyFill="1" applyBorder="1"/>
    <xf numFmtId="0" fontId="89" fillId="0" borderId="18" xfId="102" applyFont="1" applyBorder="1"/>
    <xf numFmtId="167" fontId="89" fillId="0" borderId="147" xfId="248" applyNumberFormat="1" applyFont="1" applyFill="1" applyBorder="1" applyAlignment="1">
      <alignment wrapText="1"/>
    </xf>
    <xf numFmtId="6" fontId="89" fillId="0" borderId="47" xfId="102" applyNumberFormat="1" applyFont="1" applyFill="1" applyBorder="1"/>
    <xf numFmtId="4" fontId="89" fillId="0" borderId="47" xfId="102" applyNumberFormat="1" applyFont="1" applyFill="1" applyBorder="1" applyAlignment="1">
      <alignment horizontal="center"/>
    </xf>
    <xf numFmtId="6" fontId="4" fillId="0" borderId="148" xfId="248" applyNumberFormat="1" applyFont="1" applyFill="1" applyBorder="1"/>
    <xf numFmtId="0" fontId="59" fillId="0" borderId="121" xfId="248" applyFont="1" applyFill="1" applyBorder="1" applyAlignment="1">
      <alignment wrapText="1"/>
    </xf>
    <xf numFmtId="0" fontId="4" fillId="0" borderId="101" xfId="248" applyFont="1" applyBorder="1"/>
    <xf numFmtId="164" fontId="89" fillId="0" borderId="49" xfId="102" applyNumberFormat="1" applyFont="1" applyFill="1" applyBorder="1"/>
    <xf numFmtId="10" fontId="4" fillId="0" borderId="47" xfId="248" applyNumberFormat="1" applyFont="1" applyFill="1" applyBorder="1"/>
    <xf numFmtId="0" fontId="4" fillId="0" borderId="150" xfId="248" applyFont="1" applyBorder="1"/>
    <xf numFmtId="6" fontId="4" fillId="0" borderId="106" xfId="248" applyNumberFormat="1" applyFont="1" applyBorder="1"/>
    <xf numFmtId="0" fontId="9" fillId="4" borderId="121" xfId="248" applyFont="1" applyFill="1" applyBorder="1"/>
    <xf numFmtId="167" fontId="89" fillId="0" borderId="133" xfId="248" applyNumberFormat="1" applyFont="1" applyFill="1" applyBorder="1" applyAlignment="1">
      <alignment wrapText="1"/>
    </xf>
    <xf numFmtId="0" fontId="89" fillId="4" borderId="104" xfId="248" applyFont="1" applyFill="1" applyBorder="1" applyAlignment="1">
      <alignment wrapText="1"/>
    </xf>
    <xf numFmtId="0" fontId="4" fillId="0" borderId="0" xfId="248" applyFont="1" applyBorder="1"/>
    <xf numFmtId="8" fontId="4" fillId="0" borderId="105" xfId="248" applyNumberFormat="1" applyFont="1" applyBorder="1"/>
    <xf numFmtId="170" fontId="89" fillId="4" borderId="106" xfId="248" applyNumberFormat="1" applyFont="1" applyFill="1" applyBorder="1"/>
    <xf numFmtId="0" fontId="59" fillId="0" borderId="133" xfId="248" applyFont="1" applyBorder="1" applyAlignment="1">
      <alignment wrapText="1"/>
    </xf>
    <xf numFmtId="6" fontId="4" fillId="4" borderId="47" xfId="248" applyNumberFormat="1" applyFont="1" applyFill="1" applyBorder="1"/>
    <xf numFmtId="0" fontId="4" fillId="0" borderId="47" xfId="248" applyFont="1" applyBorder="1"/>
    <xf numFmtId="6" fontId="59" fillId="4" borderId="148" xfId="4" applyNumberFormat="1" applyFont="1" applyFill="1" applyBorder="1" applyAlignment="1">
      <alignment horizontal="right" wrapText="1"/>
    </xf>
    <xf numFmtId="0" fontId="89" fillId="0" borderId="53" xfId="102" applyFont="1" applyFill="1" applyBorder="1"/>
    <xf numFmtId="0" fontId="89" fillId="4" borderId="100" xfId="248" applyFont="1" applyFill="1" applyBorder="1" applyAlignment="1">
      <alignment wrapText="1"/>
    </xf>
    <xf numFmtId="10" fontId="4" fillId="4" borderId="101" xfId="248" applyNumberFormat="1" applyFont="1" applyFill="1" applyBorder="1" applyAlignment="1">
      <alignment horizontal="center"/>
    </xf>
    <xf numFmtId="6" fontId="89" fillId="4" borderId="102" xfId="4" applyNumberFormat="1" applyFont="1" applyFill="1" applyBorder="1" applyAlignment="1">
      <alignment horizontal="right" wrapText="1"/>
    </xf>
    <xf numFmtId="0" fontId="89" fillId="0" borderId="5" xfId="102" applyFont="1" applyFill="1" applyBorder="1"/>
    <xf numFmtId="44" fontId="89" fillId="0" borderId="0" xfId="351" applyNumberFormat="1" applyFont="1"/>
    <xf numFmtId="164" fontId="89" fillId="4" borderId="134" xfId="248" applyNumberFormat="1" applyFont="1" applyFill="1" applyBorder="1" applyAlignment="1">
      <alignment wrapText="1"/>
    </xf>
    <xf numFmtId="10" fontId="4" fillId="4" borderId="135" xfId="248" applyNumberFormat="1" applyFont="1" applyFill="1" applyBorder="1" applyAlignment="1">
      <alignment horizontal="center"/>
    </xf>
    <xf numFmtId="0" fontId="4" fillId="0" borderId="135" xfId="248" applyFont="1" applyBorder="1"/>
    <xf numFmtId="6" fontId="89" fillId="4" borderId="136" xfId="4" applyNumberFormat="1" applyFont="1" applyFill="1" applyBorder="1" applyAlignment="1">
      <alignment horizontal="right" wrapText="1"/>
    </xf>
    <xf numFmtId="164" fontId="89" fillId="0" borderId="5" xfId="102" applyNumberFormat="1" applyFont="1" applyFill="1" applyBorder="1"/>
    <xf numFmtId="0" fontId="4" fillId="4" borderId="138" xfId="248" applyFont="1" applyFill="1" applyBorder="1" applyAlignment="1">
      <alignment horizontal="center"/>
    </xf>
    <xf numFmtId="0" fontId="4" fillId="0" borderId="138" xfId="248" applyFont="1" applyBorder="1"/>
    <xf numFmtId="0" fontId="89" fillId="0" borderId="133" xfId="102" applyFont="1" applyFill="1" applyBorder="1"/>
    <xf numFmtId="0" fontId="89" fillId="0" borderId="46" xfId="102" applyFont="1" applyFill="1" applyBorder="1"/>
    <xf numFmtId="0" fontId="89" fillId="0" borderId="96" xfId="102" applyFont="1" applyBorder="1"/>
    <xf numFmtId="0" fontId="89" fillId="0" borderId="8" xfId="248" applyFont="1" applyFill="1" applyBorder="1" applyAlignment="1">
      <alignment wrapText="1"/>
    </xf>
    <xf numFmtId="9" fontId="4" fillId="0" borderId="9" xfId="248" applyNumberFormat="1" applyFont="1" applyFill="1" applyBorder="1" applyAlignment="1">
      <alignment horizontal="center" wrapText="1"/>
    </xf>
    <xf numFmtId="8" fontId="59" fillId="0" borderId="9" xfId="4" applyNumberFormat="1" applyFont="1" applyFill="1" applyBorder="1" applyAlignment="1">
      <alignment horizontal="right" wrapText="1"/>
    </xf>
    <xf numFmtId="8" fontId="59" fillId="5" borderId="10" xfId="4" applyNumberFormat="1" applyFont="1" applyFill="1" applyBorder="1" applyAlignment="1">
      <alignment horizontal="right" wrapText="1"/>
    </xf>
    <xf numFmtId="0" fontId="98" fillId="0" borderId="0" xfId="248" applyFont="1"/>
    <xf numFmtId="10" fontId="4" fillId="0" borderId="0" xfId="248" applyNumberFormat="1" applyFont="1" applyBorder="1" applyAlignment="1">
      <alignment horizontal="center"/>
    </xf>
    <xf numFmtId="42" fontId="104" fillId="0" borderId="0" xfId="102" applyNumberFormat="1" applyFont="1" applyBorder="1"/>
    <xf numFmtId="0" fontId="105" fillId="0" borderId="0" xfId="102" applyFont="1" applyBorder="1"/>
    <xf numFmtId="42" fontId="92" fillId="0" borderId="0" xfId="102" applyNumberFormat="1" applyFont="1" applyBorder="1"/>
    <xf numFmtId="44" fontId="91" fillId="0" borderId="0" xfId="351" applyFont="1"/>
    <xf numFmtId="0" fontId="106" fillId="0" borderId="0" xfId="102" applyFont="1" applyBorder="1" applyAlignment="1">
      <alignment horizontal="right"/>
    </xf>
    <xf numFmtId="10" fontId="91" fillId="0" borderId="0" xfId="352" applyNumberFormat="1" applyFont="1"/>
    <xf numFmtId="174" fontId="105" fillId="0" borderId="0" xfId="57" applyNumberFormat="1" applyFont="1" applyBorder="1"/>
    <xf numFmtId="44" fontId="105" fillId="0" borderId="0" xfId="57" applyFont="1" applyBorder="1"/>
    <xf numFmtId="44" fontId="91" fillId="0" borderId="0" xfId="57" applyFont="1" applyBorder="1" applyAlignment="1"/>
    <xf numFmtId="2" fontId="105" fillId="0" borderId="0" xfId="102" applyNumberFormat="1" applyFont="1" applyBorder="1"/>
    <xf numFmtId="0" fontId="91" fillId="0" borderId="0" xfId="102" applyFont="1" applyBorder="1"/>
    <xf numFmtId="164" fontId="4" fillId="0" borderId="100" xfId="248" applyNumberFormat="1" applyFont="1" applyBorder="1"/>
    <xf numFmtId="10" fontId="89" fillId="0" borderId="135" xfId="248" applyNumberFormat="1" applyFont="1" applyFill="1" applyBorder="1" applyAlignment="1">
      <alignment horizontal="right" wrapText="1"/>
    </xf>
    <xf numFmtId="164" fontId="89" fillId="0" borderId="157" xfId="248" applyNumberFormat="1" applyFont="1" applyBorder="1" applyAlignment="1">
      <alignment wrapText="1"/>
    </xf>
    <xf numFmtId="10" fontId="4" fillId="4" borderId="158" xfId="248" applyNumberFormat="1" applyFont="1" applyFill="1" applyBorder="1" applyAlignment="1">
      <alignment horizontal="center"/>
    </xf>
    <xf numFmtId="0" fontId="4" fillId="0" borderId="158" xfId="248" applyFont="1" applyBorder="1"/>
    <xf numFmtId="6" fontId="59" fillId="4" borderId="142" xfId="248" applyNumberFormat="1" applyFont="1" applyFill="1" applyBorder="1" applyAlignment="1">
      <alignment horizontal="right" wrapText="1"/>
    </xf>
    <xf numFmtId="2" fontId="4" fillId="5" borderId="0" xfId="350" applyNumberFormat="1" applyFill="1"/>
    <xf numFmtId="6" fontId="89" fillId="0" borderId="0" xfId="102" applyNumberFormat="1" applyFont="1" applyFill="1" applyBorder="1" applyAlignment="1">
      <alignment horizontal="center"/>
    </xf>
    <xf numFmtId="0" fontId="89" fillId="0" borderId="146" xfId="248" applyFont="1" applyFill="1" applyBorder="1"/>
    <xf numFmtId="10" fontId="89" fillId="0" borderId="83" xfId="102" applyNumberFormat="1" applyFont="1" applyFill="1" applyBorder="1" applyAlignment="1">
      <alignment horizontal="center"/>
    </xf>
    <xf numFmtId="44" fontId="89" fillId="0" borderId="0" xfId="102" applyNumberFormat="1" applyFont="1" applyFill="1" applyBorder="1" applyAlignment="1">
      <alignment horizontal="center"/>
    </xf>
    <xf numFmtId="10" fontId="89" fillId="0" borderId="0" xfId="352" applyNumberFormat="1" applyFont="1" applyFill="1" applyBorder="1" applyAlignment="1">
      <alignment horizontal="center"/>
    </xf>
    <xf numFmtId="10" fontId="89" fillId="0" borderId="47" xfId="102" applyNumberFormat="1" applyFont="1" applyFill="1" applyBorder="1" applyAlignment="1">
      <alignment horizontal="center"/>
    </xf>
    <xf numFmtId="9" fontId="89" fillId="0" borderId="83" xfId="102" applyNumberFormat="1" applyFont="1" applyFill="1" applyBorder="1" applyAlignment="1">
      <alignment horizontal="center"/>
    </xf>
    <xf numFmtId="10" fontId="89" fillId="0" borderId="43" xfId="102" applyNumberFormat="1" applyFont="1" applyFill="1" applyBorder="1" applyAlignment="1">
      <alignment horizontal="center"/>
    </xf>
    <xf numFmtId="6" fontId="4" fillId="0" borderId="102" xfId="248" applyNumberFormat="1" applyFont="1" applyBorder="1"/>
    <xf numFmtId="0" fontId="10" fillId="0" borderId="0" xfId="248" applyBorder="1"/>
    <xf numFmtId="6" fontId="10" fillId="0" borderId="0" xfId="248" applyNumberFormat="1" applyBorder="1"/>
    <xf numFmtId="0" fontId="10" fillId="0" borderId="0" xfId="248" applyBorder="1" applyAlignment="1">
      <alignment horizontal="center"/>
    </xf>
    <xf numFmtId="8" fontId="10" fillId="0" borderId="0" xfId="248" applyNumberFormat="1" applyBorder="1"/>
    <xf numFmtId="0" fontId="10" fillId="0" borderId="0" xfId="248" applyFill="1" applyBorder="1"/>
    <xf numFmtId="164" fontId="59" fillId="0" borderId="0" xfId="248" applyNumberFormat="1" applyFont="1" applyFill="1" applyBorder="1" applyAlignment="1">
      <alignment horizontal="right"/>
    </xf>
    <xf numFmtId="0" fontId="9" fillId="0" borderId="0" xfId="248" applyFont="1" applyFill="1" applyBorder="1" applyAlignment="1">
      <alignment horizontal="center" vertical="center"/>
    </xf>
    <xf numFmtId="38" fontId="5" fillId="0" borderId="0" xfId="248" applyNumberFormat="1" applyFont="1" applyFill="1" applyBorder="1" applyAlignment="1">
      <alignment horizontal="center"/>
    </xf>
    <xf numFmtId="0" fontId="9" fillId="0" borderId="0" xfId="248" applyFont="1" applyFill="1" applyBorder="1"/>
    <xf numFmtId="164" fontId="92" fillId="0" borderId="0" xfId="248" applyNumberFormat="1" applyFont="1" applyFill="1" applyBorder="1" applyAlignment="1">
      <alignment horizontal="center" wrapText="1"/>
    </xf>
    <xf numFmtId="164" fontId="59" fillId="0" borderId="0" xfId="248" applyNumberFormat="1" applyFont="1" applyFill="1" applyBorder="1" applyAlignment="1">
      <alignment horizontal="center" wrapText="1"/>
    </xf>
    <xf numFmtId="42" fontId="59" fillId="0" borderId="0" xfId="248" applyNumberFormat="1" applyFont="1" applyFill="1" applyBorder="1" applyAlignment="1">
      <alignment horizontal="center" wrapText="1"/>
    </xf>
    <xf numFmtId="6" fontId="10" fillId="0" borderId="0" xfId="248" applyNumberFormat="1" applyFill="1" applyBorder="1" applyAlignment="1">
      <alignment horizontal="center"/>
    </xf>
    <xf numFmtId="166" fontId="10" fillId="0" borderId="0" xfId="248" applyNumberFormat="1" applyFill="1" applyBorder="1" applyAlignment="1">
      <alignment horizontal="center"/>
    </xf>
    <xf numFmtId="6" fontId="10" fillId="0" borderId="0" xfId="248" applyNumberFormat="1" applyFill="1" applyBorder="1"/>
    <xf numFmtId="0" fontId="59" fillId="0" borderId="0" xfId="248" applyFont="1" applyFill="1" applyBorder="1" applyAlignment="1">
      <alignment wrapText="1"/>
    </xf>
    <xf numFmtId="0" fontId="59" fillId="0" borderId="0" xfId="248" applyFont="1" applyFill="1" applyBorder="1" applyAlignment="1">
      <alignment horizontal="center" wrapText="1"/>
    </xf>
    <xf numFmtId="2" fontId="9" fillId="0" borderId="0" xfId="248" applyNumberFormat="1" applyFont="1" applyFill="1" applyBorder="1" applyAlignment="1">
      <alignment horizontal="center"/>
    </xf>
    <xf numFmtId="6" fontId="9" fillId="0" borderId="0" xfId="248" applyNumberFormat="1" applyFont="1" applyFill="1" applyBorder="1"/>
    <xf numFmtId="0" fontId="10" fillId="0" borderId="0" xfId="248" applyFill="1" applyBorder="1" applyAlignment="1">
      <alignment horizontal="center"/>
    </xf>
    <xf numFmtId="10" fontId="10" fillId="0" borderId="0" xfId="248" applyNumberFormat="1" applyFill="1" applyBorder="1" applyAlignment="1">
      <alignment horizontal="center"/>
    </xf>
    <xf numFmtId="0" fontId="9" fillId="0" borderId="0" xfId="248" applyFont="1" applyFill="1" applyBorder="1" applyAlignment="1">
      <alignment horizontal="center"/>
    </xf>
    <xf numFmtId="0" fontId="89" fillId="0" borderId="0" xfId="248" applyFont="1" applyFill="1" applyBorder="1" applyAlignment="1">
      <alignment wrapText="1"/>
    </xf>
    <xf numFmtId="10" fontId="5" fillId="0" borderId="0" xfId="248" applyNumberFormat="1" applyFont="1" applyFill="1" applyBorder="1" applyAlignment="1">
      <alignment horizontal="center"/>
    </xf>
    <xf numFmtId="0" fontId="5" fillId="0" borderId="0" xfId="248" applyFont="1" applyFill="1" applyBorder="1"/>
    <xf numFmtId="0" fontId="5" fillId="0" borderId="0" xfId="248" applyFont="1" applyFill="1" applyBorder="1" applyAlignment="1">
      <alignment horizontal="center"/>
    </xf>
    <xf numFmtId="6" fontId="59" fillId="0" borderId="0" xfId="248" applyNumberFormat="1" applyFont="1" applyFill="1" applyBorder="1" applyAlignment="1">
      <alignment horizontal="right" wrapText="1"/>
    </xf>
    <xf numFmtId="6" fontId="89" fillId="0" borderId="0" xfId="248" applyNumberFormat="1" applyFont="1" applyFill="1" applyBorder="1" applyAlignment="1">
      <alignment horizontal="right" wrapText="1"/>
    </xf>
    <xf numFmtId="164" fontId="89" fillId="0" borderId="0" xfId="248" applyNumberFormat="1" applyFont="1" applyFill="1" applyBorder="1" applyAlignment="1">
      <alignment wrapText="1"/>
    </xf>
    <xf numFmtId="8" fontId="89" fillId="0" borderId="0" xfId="248" applyNumberFormat="1" applyFont="1" applyFill="1" applyBorder="1" applyAlignment="1">
      <alignment horizontal="right" wrapText="1"/>
    </xf>
    <xf numFmtId="172" fontId="5" fillId="0" borderId="0" xfId="248" applyNumberFormat="1" applyFont="1" applyFill="1" applyBorder="1" applyAlignment="1">
      <alignment horizontal="center" wrapText="1"/>
    </xf>
    <xf numFmtId="8" fontId="10" fillId="0" borderId="0" xfId="248" applyNumberFormat="1" applyFill="1" applyBorder="1"/>
    <xf numFmtId="0" fontId="98" fillId="4" borderId="0" xfId="248" applyFont="1" applyFill="1" applyBorder="1" applyAlignment="1">
      <alignment horizontal="left"/>
    </xf>
    <xf numFmtId="0" fontId="10" fillId="4" borderId="0" xfId="248" applyFill="1" applyBorder="1"/>
    <xf numFmtId="0" fontId="5" fillId="4" borderId="0" xfId="248" applyFont="1" applyFill="1" applyBorder="1"/>
    <xf numFmtId="0" fontId="33" fillId="4" borderId="0" xfId="248" applyFont="1" applyFill="1" applyBorder="1"/>
    <xf numFmtId="0" fontId="33" fillId="4" borderId="0" xfId="248" applyFont="1" applyFill="1" applyBorder="1" applyAlignment="1">
      <alignment horizontal="right"/>
    </xf>
    <xf numFmtId="0" fontId="9" fillId="4" borderId="0" xfId="248" applyFont="1" applyFill="1" applyBorder="1"/>
    <xf numFmtId="0" fontId="101" fillId="0" borderId="0" xfId="0" applyFont="1"/>
    <xf numFmtId="2" fontId="107" fillId="0" borderId="0" xfId="0" applyNumberFormat="1" applyFont="1" applyFill="1" applyBorder="1"/>
    <xf numFmtId="0" fontId="107" fillId="0" borderId="0" xfId="0" applyFont="1" applyFill="1" applyBorder="1" applyAlignment="1">
      <alignment horizontal="center"/>
    </xf>
    <xf numFmtId="0" fontId="108" fillId="0" borderId="0" xfId="0" applyFont="1" applyFill="1" applyBorder="1"/>
    <xf numFmtId="0" fontId="109" fillId="0" borderId="0" xfId="0" applyFont="1" applyFill="1" applyBorder="1"/>
    <xf numFmtId="0" fontId="101" fillId="0" borderId="0" xfId="0" applyFont="1" applyBorder="1"/>
    <xf numFmtId="0" fontId="100" fillId="0" borderId="0" xfId="0" applyFont="1" applyBorder="1" applyAlignment="1">
      <alignment horizontal="center" wrapText="1"/>
    </xf>
    <xf numFmtId="2" fontId="100" fillId="0" borderId="0" xfId="0" applyNumberFormat="1" applyFont="1" applyBorder="1" applyAlignment="1">
      <alignment horizontal="center" vertical="center"/>
    </xf>
    <xf numFmtId="0" fontId="101" fillId="0" borderId="0" xfId="0" applyFont="1" applyFill="1" applyBorder="1"/>
    <xf numFmtId="164" fontId="25" fillId="4" borderId="15" xfId="248" applyNumberFormat="1" applyFont="1" applyFill="1" applyBorder="1" applyAlignment="1">
      <alignment wrapText="1"/>
    </xf>
    <xf numFmtId="6" fontId="17" fillId="0" borderId="17" xfId="248" applyNumberFormat="1" applyFont="1" applyFill="1" applyBorder="1"/>
    <xf numFmtId="166" fontId="20" fillId="0" borderId="17" xfId="248" applyNumberFormat="1" applyFont="1" applyFill="1" applyBorder="1" applyAlignment="1">
      <alignment horizontal="right"/>
    </xf>
    <xf numFmtId="6" fontId="17" fillId="0" borderId="18" xfId="248" applyNumberFormat="1" applyFont="1" applyFill="1" applyBorder="1" applyAlignment="1">
      <alignment horizontal="right" wrapText="1"/>
    </xf>
    <xf numFmtId="6" fontId="5" fillId="0" borderId="0" xfId="248" applyNumberFormat="1" applyFont="1" applyFill="1"/>
    <xf numFmtId="166" fontId="89" fillId="0" borderId="0" xfId="248" applyNumberFormat="1" applyFont="1" applyFill="1" applyAlignment="1">
      <alignment horizontal="center"/>
    </xf>
    <xf numFmtId="0" fontId="3" fillId="0" borderId="146" xfId="248" applyFont="1" applyBorder="1"/>
    <xf numFmtId="166" fontId="89" fillId="0" borderId="83" xfId="248" applyNumberFormat="1" applyFont="1" applyFill="1" applyBorder="1" applyAlignment="1">
      <alignment horizontal="center"/>
    </xf>
    <xf numFmtId="8" fontId="16" fillId="5" borderId="96" xfId="248" applyNumberFormat="1" applyFont="1" applyFill="1" applyBorder="1" applyAlignment="1">
      <alignment horizontal="right" wrapText="1"/>
    </xf>
    <xf numFmtId="9" fontId="16" fillId="0" borderId="31" xfId="248" applyNumberFormat="1" applyFont="1" applyFill="1" applyBorder="1" applyAlignment="1">
      <alignment horizontal="right" wrapText="1"/>
    </xf>
    <xf numFmtId="0" fontId="14" fillId="4" borderId="7" xfId="248" applyFont="1" applyFill="1" applyBorder="1" applyAlignment="1">
      <alignment horizontal="left"/>
    </xf>
    <xf numFmtId="6" fontId="18" fillId="0" borderId="0" xfId="0" applyNumberFormat="1" applyFont="1" applyFill="1" applyBorder="1"/>
    <xf numFmtId="0" fontId="2" fillId="0" borderId="0" xfId="0" applyFont="1"/>
    <xf numFmtId="165" fontId="2" fillId="0" borderId="0" xfId="354" applyNumberFormat="1" applyFont="1" applyFill="1" applyBorder="1"/>
    <xf numFmtId="6" fontId="17" fillId="0" borderId="0" xfId="0" applyNumberFormat="1" applyFont="1" applyFill="1" applyBorder="1"/>
    <xf numFmtId="1" fontId="17" fillId="4" borderId="18" xfId="3" applyNumberFormat="1" applyFont="1" applyFill="1" applyBorder="1" applyAlignment="1">
      <alignment wrapText="1"/>
    </xf>
    <xf numFmtId="174" fontId="2" fillId="0" borderId="0" xfId="349" applyNumberFormat="1" applyFont="1" applyFill="1" applyBorder="1"/>
    <xf numFmtId="6" fontId="17" fillId="0" borderId="0" xfId="0" applyNumberFormat="1" applyFont="1" applyFill="1" applyBorder="1" applyAlignment="1">
      <alignment horizontal="right"/>
    </xf>
    <xf numFmtId="164" fontId="19" fillId="4" borderId="17" xfId="0" applyNumberFormat="1" applyFont="1" applyFill="1" applyBorder="1" applyAlignment="1">
      <alignment horizontal="center" wrapText="1"/>
    </xf>
    <xf numFmtId="164" fontId="16" fillId="4" borderId="17" xfId="0" applyNumberFormat="1" applyFont="1" applyFill="1" applyBorder="1" applyAlignment="1">
      <alignment horizontal="center" wrapText="1"/>
    </xf>
    <xf numFmtId="42" fontId="16" fillId="4" borderId="18" xfId="0" applyNumberFormat="1" applyFont="1" applyFill="1" applyBorder="1" applyAlignment="1">
      <alignment horizontal="center" wrapText="1"/>
    </xf>
    <xf numFmtId="174" fontId="9" fillId="0" borderId="0" xfId="349" applyNumberFormat="1" applyFont="1" applyFill="1" applyBorder="1"/>
    <xf numFmtId="164" fontId="16" fillId="4" borderId="16" xfId="0" applyNumberFormat="1" applyFont="1" applyFill="1" applyBorder="1" applyAlignment="1">
      <alignment wrapText="1"/>
    </xf>
    <xf numFmtId="8" fontId="2" fillId="0" borderId="0" xfId="0" applyNumberFormat="1" applyFont="1" applyFill="1" applyBorder="1"/>
    <xf numFmtId="0" fontId="9" fillId="39" borderId="2" xfId="0" applyFont="1" applyFill="1" applyBorder="1"/>
    <xf numFmtId="0" fontId="9" fillId="39" borderId="4" xfId="0" applyFont="1" applyFill="1" applyBorder="1"/>
    <xf numFmtId="0" fontId="2" fillId="0" borderId="16" xfId="0" applyFont="1" applyBorder="1"/>
    <xf numFmtId="40" fontId="2" fillId="0" borderId="18" xfId="0" applyNumberFormat="1" applyFont="1" applyBorder="1"/>
    <xf numFmtId="0" fontId="2" fillId="0" borderId="16" xfId="0" applyFont="1" applyBorder="1" applyAlignment="1">
      <alignment wrapText="1"/>
    </xf>
    <xf numFmtId="10" fontId="2" fillId="0" borderId="16" xfId="0" applyNumberFormat="1" applyFont="1" applyBorder="1"/>
    <xf numFmtId="167" fontId="16" fillId="0" borderId="16" xfId="0" applyNumberFormat="1" applyFont="1" applyFill="1" applyBorder="1" applyAlignment="1">
      <alignment wrapText="1"/>
    </xf>
    <xf numFmtId="0" fontId="2" fillId="40" borderId="30" xfId="0" applyFont="1" applyFill="1" applyBorder="1"/>
    <xf numFmtId="40" fontId="2" fillId="40" borderId="32" xfId="0" applyNumberFormat="1" applyFont="1" applyFill="1" applyBorder="1"/>
    <xf numFmtId="2" fontId="16" fillId="4" borderId="23" xfId="0" applyNumberFormat="1" applyFont="1" applyFill="1" applyBorder="1" applyAlignment="1">
      <alignment horizontal="right" wrapText="1"/>
    </xf>
    <xf numFmtId="10" fontId="17" fillId="0" borderId="17" xfId="0" applyNumberFormat="1" applyFont="1" applyFill="1" applyBorder="1" applyAlignment="1">
      <alignment horizontal="right" wrapText="1"/>
    </xf>
    <xf numFmtId="0" fontId="16" fillId="39" borderId="161" xfId="355" applyFont="1" applyFill="1" applyBorder="1"/>
    <xf numFmtId="0" fontId="20" fillId="39" borderId="41" xfId="355" applyFont="1" applyFill="1" applyBorder="1"/>
    <xf numFmtId="0" fontId="20" fillId="39" borderId="162" xfId="355" applyFont="1" applyFill="1" applyBorder="1"/>
    <xf numFmtId="0" fontId="17" fillId="0" borderId="16" xfId="0" applyFont="1" applyFill="1" applyBorder="1" applyAlignment="1">
      <alignment wrapText="1"/>
    </xf>
    <xf numFmtId="0" fontId="2" fillId="0" borderId="22" xfId="355" applyFont="1" applyBorder="1"/>
    <xf numFmtId="166" fontId="9" fillId="4" borderId="23" xfId="355" applyNumberFormat="1" applyFont="1" applyFill="1" applyBorder="1" applyAlignment="1">
      <alignment horizontal="right" wrapText="1"/>
    </xf>
    <xf numFmtId="166" fontId="9" fillId="4" borderId="24" xfId="355" applyNumberFormat="1" applyFont="1" applyFill="1" applyBorder="1" applyAlignment="1">
      <alignment horizontal="right" wrapText="1"/>
    </xf>
    <xf numFmtId="0" fontId="16" fillId="0" borderId="16" xfId="0" applyFont="1" applyBorder="1" applyAlignment="1">
      <alignment wrapText="1"/>
    </xf>
    <xf numFmtId="10" fontId="26" fillId="0" borderId="17" xfId="0" applyNumberFormat="1" applyFont="1" applyFill="1" applyBorder="1" applyAlignment="1">
      <alignment horizontal="right" wrapText="1"/>
    </xf>
    <xf numFmtId="0" fontId="20" fillId="0" borderId="16" xfId="355" applyFont="1" applyBorder="1"/>
    <xf numFmtId="0" fontId="22" fillId="4" borderId="17" xfId="355" applyFont="1" applyFill="1" applyBorder="1"/>
    <xf numFmtId="0" fontId="9" fillId="4" borderId="18" xfId="355" applyFont="1" applyFill="1" applyBorder="1"/>
    <xf numFmtId="10" fontId="16" fillId="0" borderId="17" xfId="0" applyNumberFormat="1" applyFont="1" applyFill="1" applyBorder="1" applyAlignment="1">
      <alignment horizontal="right"/>
    </xf>
    <xf numFmtId="0" fontId="29" fillId="4" borderId="17" xfId="0" applyFont="1" applyFill="1" applyBorder="1" applyAlignment="1">
      <alignment horizontal="right" wrapText="1"/>
    </xf>
    <xf numFmtId="2" fontId="20" fillId="4" borderId="17" xfId="355" applyNumberFormat="1" applyFont="1" applyFill="1" applyBorder="1"/>
    <xf numFmtId="0" fontId="2" fillId="4" borderId="18" xfId="355" applyFont="1" applyFill="1" applyBorder="1"/>
    <xf numFmtId="44" fontId="17" fillId="0" borderId="17" xfId="0" applyNumberFormat="1" applyFont="1" applyFill="1" applyBorder="1" applyAlignment="1">
      <alignment horizontal="right" wrapText="1"/>
    </xf>
    <xf numFmtId="2" fontId="17" fillId="4" borderId="17" xfId="355" applyNumberFormat="1" applyFont="1" applyFill="1" applyBorder="1"/>
    <xf numFmtId="0" fontId="89" fillId="4" borderId="18" xfId="355" applyFont="1" applyFill="1" applyBorder="1"/>
    <xf numFmtId="0" fontId="17" fillId="0" borderId="25" xfId="0" applyFont="1" applyBorder="1" applyAlignment="1">
      <alignment wrapText="1"/>
    </xf>
    <xf numFmtId="44" fontId="17" fillId="4" borderId="50" xfId="0" applyNumberFormat="1" applyFont="1" applyFill="1" applyBorder="1" applyAlignment="1">
      <alignment horizontal="right" wrapText="1"/>
    </xf>
    <xf numFmtId="39" fontId="30" fillId="4" borderId="50" xfId="0" applyNumberFormat="1" applyFont="1" applyFill="1" applyBorder="1" applyAlignment="1">
      <alignment horizontal="right" wrapText="1"/>
    </xf>
    <xf numFmtId="6" fontId="2" fillId="0" borderId="0" xfId="0" applyNumberFormat="1" applyFont="1"/>
    <xf numFmtId="0" fontId="20" fillId="0" borderId="16" xfId="355" applyFont="1" applyFill="1" applyBorder="1"/>
    <xf numFmtId="0" fontId="16" fillId="0" borderId="17" xfId="0" applyFont="1" applyBorder="1" applyAlignment="1">
      <alignment wrapText="1"/>
    </xf>
    <xf numFmtId="0" fontId="17" fillId="0" borderId="19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10" fontId="17" fillId="4" borderId="27" xfId="0" applyNumberFormat="1" applyFont="1" applyFill="1" applyBorder="1" applyAlignment="1">
      <alignment horizontal="right" wrapText="1"/>
    </xf>
    <xf numFmtId="6" fontId="16" fillId="4" borderId="49" xfId="4" applyNumberFormat="1" applyFont="1" applyFill="1" applyBorder="1" applyAlignment="1">
      <alignment horizontal="right" wrapText="1"/>
    </xf>
    <xf numFmtId="0" fontId="20" fillId="4" borderId="16" xfId="355" applyFont="1" applyFill="1" applyBorder="1"/>
    <xf numFmtId="0" fontId="2" fillId="0" borderId="16" xfId="355" applyFont="1" applyBorder="1"/>
    <xf numFmtId="0" fontId="20" fillId="4" borderId="25" xfId="0" applyFont="1" applyFill="1" applyBorder="1" applyAlignment="1">
      <alignment wrapText="1"/>
    </xf>
    <xf numFmtId="10" fontId="20" fillId="4" borderId="50" xfId="142" applyNumberFormat="1" applyFont="1" applyFill="1" applyBorder="1" applyAlignment="1">
      <alignment horizontal="right" wrapText="1"/>
    </xf>
    <xf numFmtId="10" fontId="22" fillId="4" borderId="50" xfId="142" applyNumberFormat="1" applyFont="1" applyFill="1" applyBorder="1" applyAlignment="1">
      <alignment horizontal="right" wrapText="1"/>
    </xf>
    <xf numFmtId="0" fontId="22" fillId="40" borderId="30" xfId="355" applyFont="1" applyFill="1" applyBorder="1" applyAlignment="1">
      <alignment wrapText="1"/>
    </xf>
    <xf numFmtId="2" fontId="22" fillId="40" borderId="31" xfId="355" applyNumberFormat="1" applyFont="1" applyFill="1" applyBorder="1" applyAlignment="1">
      <alignment horizontal="right" wrapText="1"/>
    </xf>
    <xf numFmtId="2" fontId="22" fillId="40" borderId="32" xfId="355" applyNumberFormat="1" applyFont="1" applyFill="1" applyBorder="1" applyAlignment="1">
      <alignment horizontal="right" wrapText="1"/>
    </xf>
    <xf numFmtId="0" fontId="22" fillId="4" borderId="58" xfId="0" applyFont="1" applyFill="1" applyBorder="1" applyAlignment="1">
      <alignment wrapText="1"/>
    </xf>
    <xf numFmtId="9" fontId="22" fillId="4" borderId="63" xfId="0" applyNumberFormat="1" applyFont="1" applyFill="1" applyBorder="1" applyAlignment="1">
      <alignment horizontal="right" wrapText="1"/>
    </xf>
    <xf numFmtId="10" fontId="22" fillId="4" borderId="63" xfId="142" applyNumberFormat="1" applyFont="1" applyFill="1" applyBorder="1" applyAlignment="1">
      <alignment horizontal="right" wrapText="1"/>
    </xf>
    <xf numFmtId="0" fontId="22" fillId="4" borderId="0" xfId="0" applyFont="1" applyFill="1" applyBorder="1" applyAlignment="1">
      <alignment wrapText="1"/>
    </xf>
    <xf numFmtId="9" fontId="22" fillId="4" borderId="0" xfId="0" applyNumberFormat="1" applyFont="1" applyFill="1" applyBorder="1" applyAlignment="1">
      <alignment horizontal="right" wrapText="1"/>
    </xf>
    <xf numFmtId="8" fontId="111" fillId="0" borderId="0" xfId="0" applyNumberFormat="1" applyFont="1" applyBorder="1"/>
    <xf numFmtId="0" fontId="111" fillId="0" borderId="0" xfId="0" applyFont="1" applyBorder="1"/>
    <xf numFmtId="0" fontId="16" fillId="0" borderId="0" xfId="0" applyFont="1" applyBorder="1" applyAlignment="1">
      <alignment wrapText="1"/>
    </xf>
    <xf numFmtId="10" fontId="20" fillId="4" borderId="0" xfId="142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6" fontId="111" fillId="0" borderId="0" xfId="0" applyNumberFormat="1" applyFont="1" applyBorder="1"/>
    <xf numFmtId="9" fontId="112" fillId="0" borderId="0" xfId="1" applyFont="1" applyBorder="1"/>
    <xf numFmtId="9" fontId="113" fillId="0" borderId="0" xfId="0" applyNumberFormat="1" applyFont="1" applyFill="1" applyBorder="1" applyAlignment="1">
      <alignment horizontal="right" wrapText="1"/>
    </xf>
    <xf numFmtId="10" fontId="81" fillId="0" borderId="0" xfId="1" applyNumberFormat="1" applyFont="1" applyFill="1" applyBorder="1" applyAlignment="1">
      <alignment horizontal="right" wrapText="1"/>
    </xf>
    <xf numFmtId="43" fontId="0" fillId="0" borderId="0" xfId="0" applyNumberFormat="1"/>
    <xf numFmtId="9" fontId="33" fillId="0" borderId="0" xfId="1" applyFont="1" applyBorder="1" applyAlignment="1">
      <alignment horizontal="center"/>
    </xf>
    <xf numFmtId="8" fontId="31" fillId="0" borderId="0" xfId="0" applyNumberFormat="1" applyFont="1"/>
    <xf numFmtId="168" fontId="114" fillId="0" borderId="0" xfId="0" applyNumberFormat="1" applyFont="1" applyBorder="1"/>
    <xf numFmtId="168" fontId="111" fillId="0" borderId="0" xfId="0" applyNumberFormat="1" applyFont="1" applyBorder="1"/>
    <xf numFmtId="10" fontId="111" fillId="0" borderId="0" xfId="1" applyNumberFormat="1" applyFont="1" applyBorder="1"/>
    <xf numFmtId="0" fontId="22" fillId="0" borderId="16" xfId="0" applyFont="1" applyFill="1" applyBorder="1"/>
    <xf numFmtId="6" fontId="17" fillId="0" borderId="18" xfId="0" applyNumberFormat="1" applyFont="1" applyFill="1" applyBorder="1" applyAlignment="1">
      <alignment horizontal="right" wrapText="1"/>
    </xf>
    <xf numFmtId="0" fontId="22" fillId="0" borderId="16" xfId="0" applyFont="1" applyFill="1" applyBorder="1" applyAlignment="1">
      <alignment wrapText="1"/>
    </xf>
    <xf numFmtId="40" fontId="17" fillId="0" borderId="17" xfId="0" applyNumberFormat="1" applyFont="1" applyFill="1" applyBorder="1" applyAlignment="1">
      <alignment horizontal="right"/>
    </xf>
    <xf numFmtId="0" fontId="19" fillId="0" borderId="19" xfId="0" applyFont="1" applyFill="1" applyBorder="1" applyAlignment="1">
      <alignment wrapText="1"/>
    </xf>
    <xf numFmtId="6" fontId="17" fillId="0" borderId="21" xfId="0" applyNumberFormat="1" applyFont="1" applyFill="1" applyBorder="1" applyAlignment="1">
      <alignment horizontal="right" wrapText="1"/>
    </xf>
    <xf numFmtId="8" fontId="22" fillId="5" borderId="32" xfId="4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41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8" fontId="0" fillId="0" borderId="0" xfId="0" applyNumberFormat="1" applyBorder="1" applyAlignment="1">
      <alignment horizontal="center"/>
    </xf>
    <xf numFmtId="172" fontId="0" fillId="0" borderId="0" xfId="1" applyNumberFormat="1" applyFon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168" fontId="33" fillId="0" borderId="0" xfId="0" applyNumberFormat="1" applyFont="1" applyBorder="1" applyAlignment="1">
      <alignment horizontal="right"/>
    </xf>
    <xf numFmtId="0" fontId="111" fillId="0" borderId="0" xfId="0" applyFont="1" applyBorder="1" applyAlignment="1">
      <alignment horizontal="right"/>
    </xf>
    <xf numFmtId="0" fontId="111" fillId="0" borderId="0" xfId="0" applyFont="1" applyBorder="1" applyAlignment="1">
      <alignment horizontal="center"/>
    </xf>
    <xf numFmtId="43" fontId="111" fillId="0" borderId="0" xfId="354" applyFont="1" applyBorder="1" applyAlignment="1"/>
    <xf numFmtId="1" fontId="111" fillId="0" borderId="0" xfId="0" applyNumberFormat="1" applyFont="1" applyBorder="1" applyAlignment="1">
      <alignment horizontal="center"/>
    </xf>
    <xf numFmtId="8" fontId="118" fillId="0" borderId="0" xfId="0" applyNumberFormat="1" applyFont="1" applyBorder="1" applyAlignment="1">
      <alignment horizontal="left"/>
    </xf>
    <xf numFmtId="8" fontId="111" fillId="0" borderId="0" xfId="0" applyNumberFormat="1" applyFont="1" applyBorder="1" applyAlignment="1">
      <alignment horizontal="right"/>
    </xf>
    <xf numFmtId="10" fontId="117" fillId="0" borderId="0" xfId="1" applyNumberFormat="1" applyFont="1" applyFill="1" applyBorder="1" applyAlignment="1">
      <alignment horizontal="right"/>
    </xf>
    <xf numFmtId="10" fontId="117" fillId="0" borderId="0" xfId="1" applyNumberFormat="1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/>
    </xf>
    <xf numFmtId="1" fontId="16" fillId="0" borderId="14" xfId="0" applyNumberFormat="1" applyFont="1" applyFill="1" applyBorder="1" applyAlignment="1"/>
    <xf numFmtId="0" fontId="13" fillId="0" borderId="0" xfId="102" applyFont="1"/>
    <xf numFmtId="0" fontId="18" fillId="0" borderId="0" xfId="102"/>
    <xf numFmtId="0" fontId="18" fillId="0" borderId="0" xfId="102" applyFill="1"/>
    <xf numFmtId="165" fontId="17" fillId="0" borderId="0" xfId="353" applyNumberFormat="1" applyFont="1" applyAlignment="1">
      <alignment horizontal="center"/>
    </xf>
    <xf numFmtId="0" fontId="119" fillId="0" borderId="0" xfId="102" applyFont="1" applyFill="1" applyBorder="1"/>
    <xf numFmtId="0" fontId="18" fillId="0" borderId="0" xfId="102" applyFill="1" applyBorder="1"/>
    <xf numFmtId="0" fontId="19" fillId="29" borderId="159" xfId="102" applyFont="1" applyFill="1" applyBorder="1" applyAlignment="1">
      <alignment horizontal="center" wrapText="1"/>
    </xf>
    <xf numFmtId="0" fontId="19" fillId="29" borderId="162" xfId="102" applyFont="1" applyFill="1" applyBorder="1" applyAlignment="1">
      <alignment horizontal="center"/>
    </xf>
    <xf numFmtId="0" fontId="13" fillId="0" borderId="0" xfId="102" applyFont="1" applyFill="1" applyBorder="1" applyAlignment="1">
      <alignment horizontal="center"/>
    </xf>
    <xf numFmtId="0" fontId="121" fillId="0" borderId="0" xfId="102" applyFont="1" applyFill="1" applyBorder="1" applyAlignment="1">
      <alignment horizontal="center" wrapText="1"/>
    </xf>
    <xf numFmtId="0" fontId="122" fillId="0" borderId="0" xfId="102" applyFont="1" applyFill="1" applyBorder="1" applyAlignment="1">
      <alignment horizontal="center"/>
    </xf>
    <xf numFmtId="0" fontId="18" fillId="0" borderId="0" xfId="102" applyBorder="1"/>
    <xf numFmtId="8" fontId="77" fillId="0" borderId="0" xfId="102" applyNumberFormat="1" applyFont="1" applyFill="1" applyBorder="1" applyAlignment="1">
      <alignment horizontal="center"/>
    </xf>
    <xf numFmtId="0" fontId="123" fillId="0" borderId="0" xfId="102" applyFont="1" applyFill="1" applyBorder="1" applyAlignment="1">
      <alignment horizontal="center"/>
    </xf>
    <xf numFmtId="0" fontId="17" fillId="40" borderId="133" xfId="102" applyFont="1" applyFill="1" applyBorder="1"/>
    <xf numFmtId="0" fontId="19" fillId="40" borderId="47" xfId="102" applyFont="1" applyFill="1" applyBorder="1" applyAlignment="1">
      <alignment horizontal="center"/>
    </xf>
    <xf numFmtId="0" fontId="19" fillId="29" borderId="17" xfId="102" applyFont="1" applyFill="1" applyBorder="1" applyAlignment="1">
      <alignment horizontal="center" wrapText="1"/>
    </xf>
    <xf numFmtId="0" fontId="19" fillId="29" borderId="163" xfId="102" applyFont="1" applyFill="1" applyBorder="1" applyAlignment="1">
      <alignment horizontal="center"/>
    </xf>
    <xf numFmtId="164" fontId="77" fillId="0" borderId="0" xfId="102" applyNumberFormat="1" applyFont="1" applyFill="1" applyBorder="1" applyAlignment="1">
      <alignment horizontal="center"/>
    </xf>
    <xf numFmtId="0" fontId="16" fillId="29" borderId="16" xfId="102" applyFont="1" applyFill="1" applyBorder="1" applyAlignment="1">
      <alignment horizontal="center" vertical="center" wrapText="1"/>
    </xf>
    <xf numFmtId="0" fontId="16" fillId="29" borderId="17" xfId="102" applyFont="1" applyFill="1" applyBorder="1" applyAlignment="1">
      <alignment horizontal="center" vertical="center" wrapText="1"/>
    </xf>
    <xf numFmtId="0" fontId="16" fillId="29" borderId="18" xfId="102" applyFont="1" applyFill="1" applyBorder="1" applyAlignment="1">
      <alignment horizontal="center" vertical="center" wrapText="1"/>
    </xf>
    <xf numFmtId="10" fontId="14" fillId="0" borderId="0" xfId="1" applyNumberFormat="1" applyFont="1" applyFill="1" applyBorder="1" applyAlignment="1">
      <alignment horizontal="center" vertical="center" wrapText="1"/>
    </xf>
    <xf numFmtId="0" fontId="14" fillId="0" borderId="0" xfId="102" applyFont="1" applyFill="1" applyBorder="1" applyAlignment="1">
      <alignment horizontal="center" vertical="center" wrapText="1"/>
    </xf>
    <xf numFmtId="0" fontId="14" fillId="0" borderId="0" xfId="102" applyFont="1" applyFill="1" applyBorder="1" applyAlignment="1">
      <alignment horizontal="center" wrapText="1"/>
    </xf>
    <xf numFmtId="0" fontId="14" fillId="0" borderId="0" xfId="102" applyFont="1" applyFill="1" applyBorder="1" applyAlignment="1">
      <alignment horizontal="right"/>
    </xf>
    <xf numFmtId="16" fontId="124" fillId="0" borderId="0" xfId="102" quotePrefix="1" applyNumberFormat="1" applyFont="1" applyFill="1" applyBorder="1" applyAlignment="1">
      <alignment horizontal="right"/>
    </xf>
    <xf numFmtId="164" fontId="14" fillId="0" borderId="0" xfId="102" applyNumberFormat="1" applyFont="1" applyFill="1" applyBorder="1" applyAlignment="1">
      <alignment horizontal="right"/>
    </xf>
    <xf numFmtId="0" fontId="17" fillId="0" borderId="16" xfId="102" applyFont="1" applyFill="1" applyBorder="1" applyAlignment="1">
      <alignment horizontal="left"/>
    </xf>
    <xf numFmtId="170" fontId="20" fillId="0" borderId="17" xfId="102" applyNumberFormat="1" applyFont="1" applyFill="1" applyBorder="1"/>
    <xf numFmtId="2" fontId="17" fillId="0" borderId="17" xfId="102" applyNumberFormat="1" applyFont="1" applyFill="1" applyBorder="1"/>
    <xf numFmtId="164" fontId="17" fillId="0" borderId="18" xfId="102" applyNumberFormat="1" applyFont="1" applyFill="1" applyBorder="1"/>
    <xf numFmtId="174" fontId="18" fillId="0" borderId="0" xfId="349" applyNumberFormat="1" applyFont="1" applyFill="1" applyBorder="1" applyAlignment="1">
      <alignment horizontal="left"/>
    </xf>
    <xf numFmtId="174" fontId="31" fillId="0" borderId="0" xfId="349" applyNumberFormat="1" applyFont="1" applyFill="1" applyBorder="1" applyAlignment="1">
      <alignment horizontal="center"/>
    </xf>
    <xf numFmtId="2" fontId="18" fillId="0" borderId="0" xfId="102" applyNumberFormat="1" applyFill="1" applyBorder="1"/>
    <xf numFmtId="164" fontId="18" fillId="0" borderId="0" xfId="102" applyNumberFormat="1" applyFont="1" applyFill="1" applyBorder="1"/>
    <xf numFmtId="0" fontId="124" fillId="0" borderId="0" xfId="102" applyFont="1" applyFill="1" applyBorder="1"/>
    <xf numFmtId="170" fontId="17" fillId="0" borderId="17" xfId="102" applyNumberFormat="1" applyFont="1" applyFill="1" applyBorder="1"/>
    <xf numFmtId="174" fontId="18" fillId="0" borderId="0" xfId="349" applyNumberFormat="1" applyFont="1" applyFill="1" applyBorder="1" applyAlignment="1">
      <alignment horizontal="center"/>
    </xf>
    <xf numFmtId="0" fontId="125" fillId="0" borderId="0" xfId="102" applyFont="1" applyFill="1" applyBorder="1" applyAlignment="1">
      <alignment horizontal="center"/>
    </xf>
    <xf numFmtId="164" fontId="125" fillId="0" borderId="0" xfId="102" applyNumberFormat="1" applyFont="1" applyFill="1" applyBorder="1" applyAlignment="1">
      <alignment horizontal="center"/>
    </xf>
    <xf numFmtId="1" fontId="125" fillId="0" borderId="0" xfId="102" applyNumberFormat="1" applyFont="1" applyFill="1" applyBorder="1" applyAlignment="1">
      <alignment horizontal="center"/>
    </xf>
    <xf numFmtId="0" fontId="17" fillId="0" borderId="22" xfId="102" applyFont="1" applyFill="1" applyBorder="1" applyAlignment="1">
      <alignment horizontal="left"/>
    </xf>
    <xf numFmtId="170" fontId="17" fillId="0" borderId="23" xfId="102" applyNumberFormat="1" applyFont="1" applyFill="1" applyBorder="1"/>
    <xf numFmtId="164" fontId="18" fillId="0" borderId="0" xfId="102" applyNumberFormat="1" applyFill="1" applyBorder="1" applyAlignment="1">
      <alignment horizontal="right"/>
    </xf>
    <xf numFmtId="164" fontId="31" fillId="0" borderId="0" xfId="102" applyNumberFormat="1" applyFont="1" applyFill="1" applyBorder="1"/>
    <xf numFmtId="2" fontId="18" fillId="0" borderId="0" xfId="102" applyNumberFormat="1" applyFont="1" applyFill="1" applyBorder="1"/>
    <xf numFmtId="8" fontId="18" fillId="0" borderId="0" xfId="102" applyNumberFormat="1"/>
    <xf numFmtId="0" fontId="18" fillId="0" borderId="0" xfId="102" applyFont="1" applyFill="1" applyBorder="1" applyAlignment="1">
      <alignment horizontal="right"/>
    </xf>
    <xf numFmtId="43" fontId="18" fillId="0" borderId="0" xfId="353" applyFont="1" applyFill="1" applyBorder="1"/>
    <xf numFmtId="0" fontId="81" fillId="0" borderId="0" xfId="102" applyFont="1" applyFill="1" applyBorder="1"/>
    <xf numFmtId="6" fontId="81" fillId="0" borderId="0" xfId="102" applyNumberFormat="1" applyFont="1" applyFill="1" applyBorder="1"/>
    <xf numFmtId="167" fontId="2" fillId="0" borderId="0" xfId="356" applyNumberFormat="1" applyFill="1" applyBorder="1"/>
    <xf numFmtId="0" fontId="17" fillId="0" borderId="30" xfId="102" applyFont="1" applyFill="1" applyBorder="1" applyAlignment="1">
      <alignment horizontal="left"/>
    </xf>
    <xf numFmtId="170" fontId="17" fillId="0" borderId="31" xfId="102" applyNumberFormat="1" applyFont="1" applyFill="1" applyBorder="1"/>
    <xf numFmtId="2" fontId="17" fillId="0" borderId="31" xfId="102" applyNumberFormat="1" applyFont="1" applyFill="1" applyBorder="1"/>
    <xf numFmtId="164" fontId="17" fillId="0" borderId="32" xfId="102" applyNumberFormat="1" applyFont="1" applyFill="1" applyBorder="1"/>
    <xf numFmtId="0" fontId="18" fillId="0" borderId="0" xfId="102" applyFont="1" applyFill="1" applyBorder="1" applyAlignment="1">
      <alignment horizontal="left"/>
    </xf>
    <xf numFmtId="6" fontId="18" fillId="0" borderId="0" xfId="10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0" fontId="16" fillId="0" borderId="164" xfId="102" applyFont="1" applyFill="1" applyBorder="1" applyAlignment="1">
      <alignment horizontal="left"/>
    </xf>
    <xf numFmtId="164" fontId="20" fillId="0" borderId="165" xfId="102" applyNumberFormat="1" applyFont="1" applyFill="1" applyBorder="1"/>
    <xf numFmtId="2" fontId="17" fillId="0" borderId="166" xfId="102" applyNumberFormat="1" applyFont="1" applyFill="1" applyBorder="1"/>
    <xf numFmtId="164" fontId="16" fillId="0" borderId="167" xfId="102" applyNumberFormat="1" applyFont="1" applyFill="1" applyBorder="1"/>
    <xf numFmtId="0" fontId="126" fillId="0" borderId="0" xfId="102" applyFont="1" applyFill="1" applyBorder="1" applyAlignment="1">
      <alignment horizontal="left"/>
    </xf>
    <xf numFmtId="10" fontId="31" fillId="0" borderId="0" xfId="147" applyNumberFormat="1" applyFont="1" applyFill="1" applyBorder="1" applyAlignment="1">
      <alignment horizontal="center"/>
    </xf>
    <xf numFmtId="10" fontId="20" fillId="0" borderId="165" xfId="1" applyNumberFormat="1" applyFont="1" applyFill="1" applyBorder="1"/>
    <xf numFmtId="2" fontId="17" fillId="0" borderId="165" xfId="102" applyNumberFormat="1" applyFont="1" applyFill="1" applyBorder="1"/>
    <xf numFmtId="164" fontId="17" fillId="0" borderId="167" xfId="102" applyNumberFormat="1" applyFont="1" applyFill="1" applyBorder="1"/>
    <xf numFmtId="3" fontId="18" fillId="0" borderId="0" xfId="102" applyNumberFormat="1" applyFont="1" applyFill="1" applyBorder="1" applyAlignment="1">
      <alignment horizontal="right"/>
    </xf>
    <xf numFmtId="9" fontId="16" fillId="0" borderId="164" xfId="102" applyNumberFormat="1" applyFont="1" applyFill="1" applyBorder="1" applyAlignment="1">
      <alignment horizontal="left" wrapText="1"/>
    </xf>
    <xf numFmtId="10" fontId="17" fillId="0" borderId="165" xfId="102" applyNumberFormat="1" applyFont="1" applyFill="1" applyBorder="1" applyAlignment="1">
      <alignment horizontal="right" wrapText="1"/>
    </xf>
    <xf numFmtId="0" fontId="16" fillId="0" borderId="165" xfId="102" applyFont="1" applyFill="1" applyBorder="1" applyAlignment="1">
      <alignment horizontal="right"/>
    </xf>
    <xf numFmtId="3" fontId="17" fillId="0" borderId="167" xfId="102" applyNumberFormat="1" applyFont="1" applyFill="1" applyBorder="1" applyAlignment="1">
      <alignment horizontal="right"/>
    </xf>
    <xf numFmtId="38" fontId="14" fillId="0" borderId="0" xfId="102" applyNumberFormat="1" applyFont="1" applyFill="1" applyBorder="1" applyAlignment="1">
      <alignment horizontal="right"/>
    </xf>
    <xf numFmtId="0" fontId="125" fillId="0" borderId="0" xfId="102" applyFont="1" applyFill="1" applyBorder="1"/>
    <xf numFmtId="164" fontId="125" fillId="0" borderId="0" xfId="102" applyNumberFormat="1" applyFont="1" applyFill="1" applyBorder="1"/>
    <xf numFmtId="2" fontId="125" fillId="0" borderId="0" xfId="102" applyNumberFormat="1" applyFont="1" applyFill="1" applyBorder="1" applyAlignment="1">
      <alignment horizontal="center"/>
    </xf>
    <xf numFmtId="0" fontId="16" fillId="0" borderId="22" xfId="102" applyFont="1" applyFill="1" applyBorder="1"/>
    <xf numFmtId="2" fontId="16" fillId="0" borderId="23" xfId="102" applyNumberFormat="1" applyFont="1" applyFill="1" applyBorder="1"/>
    <xf numFmtId="38" fontId="16" fillId="0" borderId="24" xfId="102" applyNumberFormat="1" applyFont="1" applyFill="1" applyBorder="1" applyAlignment="1">
      <alignment horizontal="right"/>
    </xf>
    <xf numFmtId="10" fontId="18" fillId="0" borderId="0" xfId="102" applyNumberFormat="1" applyFont="1" applyFill="1" applyBorder="1"/>
    <xf numFmtId="1" fontId="18" fillId="0" borderId="0" xfId="102" applyNumberFormat="1" applyFill="1" applyBorder="1"/>
    <xf numFmtId="0" fontId="14" fillId="0" borderId="0" xfId="0" applyFont="1" applyFill="1" applyBorder="1"/>
    <xf numFmtId="38" fontId="18" fillId="0" borderId="0" xfId="102" applyNumberFormat="1" applyFont="1" applyFill="1" applyBorder="1" applyAlignment="1">
      <alignment horizontal="right"/>
    </xf>
    <xf numFmtId="0" fontId="14" fillId="0" borderId="0" xfId="102" applyFont="1" applyFill="1" applyBorder="1"/>
    <xf numFmtId="172" fontId="14" fillId="0" borderId="0" xfId="102" applyNumberFormat="1" applyFont="1" applyFill="1" applyBorder="1"/>
    <xf numFmtId="2" fontId="14" fillId="0" borderId="0" xfId="102" applyNumberFormat="1" applyFont="1" applyFill="1" applyBorder="1"/>
    <xf numFmtId="8" fontId="17" fillId="0" borderId="17" xfId="102" applyNumberFormat="1" applyFont="1" applyFill="1" applyBorder="1" applyAlignment="1">
      <alignment horizontal="right" wrapText="1"/>
    </xf>
    <xf numFmtId="0" fontId="16" fillId="0" borderId="17" xfId="102" applyFont="1" applyFill="1" applyBorder="1"/>
    <xf numFmtId="38" fontId="17" fillId="0" borderId="18" xfId="102" applyNumberFormat="1" applyFont="1" applyFill="1" applyBorder="1" applyAlignment="1">
      <alignment horizontal="right"/>
    </xf>
    <xf numFmtId="38" fontId="126" fillId="0" borderId="0" xfId="102" applyNumberFormat="1" applyFont="1" applyFill="1" applyBorder="1" applyAlignment="1">
      <alignment horizontal="right"/>
    </xf>
    <xf numFmtId="0" fontId="17" fillId="0" borderId="16" xfId="102" applyFont="1" applyFill="1" applyBorder="1"/>
    <xf numFmtId="0" fontId="31" fillId="0" borderId="0" xfId="0" applyFont="1" applyFill="1" applyBorder="1" applyAlignment="1">
      <alignment wrapText="1"/>
    </xf>
    <xf numFmtId="3" fontId="14" fillId="0" borderId="0" xfId="102" applyNumberFormat="1" applyFont="1" applyFill="1" applyBorder="1"/>
    <xf numFmtId="0" fontId="17" fillId="0" borderId="19" xfId="102" applyFont="1" applyFill="1" applyBorder="1" applyAlignment="1">
      <alignment horizontal="left" wrapText="1"/>
    </xf>
    <xf numFmtId="8" fontId="17" fillId="0" borderId="20" xfId="102" applyNumberFormat="1" applyFont="1" applyFill="1" applyBorder="1" applyAlignment="1">
      <alignment horizontal="right" wrapText="1"/>
    </xf>
    <xf numFmtId="0" fontId="16" fillId="0" borderId="20" xfId="102" applyFont="1" applyFill="1" applyBorder="1"/>
    <xf numFmtId="38" fontId="17" fillId="0" borderId="21" xfId="102" applyNumberFormat="1" applyFont="1" applyFill="1" applyBorder="1" applyAlignment="1">
      <alignment horizontal="right"/>
    </xf>
    <xf numFmtId="3" fontId="18" fillId="0" borderId="0" xfId="102" applyNumberFormat="1" applyFont="1" applyFill="1" applyBorder="1"/>
    <xf numFmtId="0" fontId="16" fillId="0" borderId="25" xfId="102" applyFont="1" applyFill="1" applyBorder="1" applyAlignment="1">
      <alignment horizontal="left"/>
    </xf>
    <xf numFmtId="2" fontId="16" fillId="0" borderId="50" xfId="102" applyNumberFormat="1" applyFont="1" applyFill="1" applyBorder="1"/>
    <xf numFmtId="3" fontId="16" fillId="0" borderId="23" xfId="102" applyNumberFormat="1" applyFont="1" applyFill="1" applyBorder="1"/>
    <xf numFmtId="2" fontId="17" fillId="4" borderId="19" xfId="102" applyNumberFormat="1" applyFont="1" applyFill="1" applyBorder="1"/>
    <xf numFmtId="10" fontId="17" fillId="0" borderId="50" xfId="1" applyNumberFormat="1" applyFont="1" applyFill="1" applyBorder="1"/>
    <xf numFmtId="3" fontId="17" fillId="0" borderId="49" xfId="102" applyNumberFormat="1" applyFont="1" applyFill="1" applyBorder="1"/>
    <xf numFmtId="6" fontId="14" fillId="0" borderId="0" xfId="102" applyNumberFormat="1" applyFont="1" applyFill="1" applyBorder="1"/>
    <xf numFmtId="10" fontId="17" fillId="4" borderId="20" xfId="102" applyNumberFormat="1" applyFont="1" applyFill="1" applyBorder="1"/>
    <xf numFmtId="0" fontId="17" fillId="0" borderId="20" xfId="102" applyFont="1" applyBorder="1"/>
    <xf numFmtId="3" fontId="17" fillId="0" borderId="21" xfId="102" applyNumberFormat="1" applyFont="1" applyBorder="1"/>
    <xf numFmtId="0" fontId="16" fillId="0" borderId="22" xfId="102" applyFont="1" applyBorder="1" applyAlignment="1">
      <alignment horizontal="left"/>
    </xf>
    <xf numFmtId="0" fontId="16" fillId="0" borderId="23" xfId="102" applyFont="1" applyBorder="1"/>
    <xf numFmtId="6" fontId="16" fillId="0" borderId="24" xfId="102" applyNumberFormat="1" applyFont="1" applyBorder="1"/>
    <xf numFmtId="6" fontId="18" fillId="0" borderId="0" xfId="102" applyNumberFormat="1" applyFill="1" applyBorder="1"/>
    <xf numFmtId="172" fontId="18" fillId="0" borderId="0" xfId="102" applyNumberFormat="1" applyFont="1" applyFill="1" applyBorder="1"/>
    <xf numFmtId="0" fontId="17" fillId="4" borderId="16" xfId="102" applyFont="1" applyFill="1" applyBorder="1"/>
    <xf numFmtId="0" fontId="17" fillId="4" borderId="17" xfId="102" applyFont="1" applyFill="1" applyBorder="1"/>
    <xf numFmtId="8" fontId="17" fillId="4" borderId="18" xfId="102" applyNumberFormat="1" applyFont="1" applyFill="1" applyBorder="1"/>
    <xf numFmtId="0" fontId="31" fillId="0" borderId="0" xfId="0" applyFont="1" applyFill="1" applyBorder="1" applyAlignment="1">
      <alignment horizontal="left" wrapText="1"/>
    </xf>
    <xf numFmtId="8" fontId="14" fillId="0" borderId="0" xfId="102" applyNumberFormat="1" applyFont="1" applyFill="1" applyBorder="1"/>
    <xf numFmtId="0" fontId="16" fillId="4" borderId="30" xfId="102" applyFont="1" applyFill="1" applyBorder="1"/>
    <xf numFmtId="9" fontId="16" fillId="4" borderId="31" xfId="102" applyNumberFormat="1" applyFont="1" applyFill="1" applyBorder="1" applyAlignment="1">
      <alignment horizontal="right"/>
    </xf>
    <xf numFmtId="0" fontId="17" fillId="4" borderId="31" xfId="102" applyFont="1" applyFill="1" applyBorder="1"/>
    <xf numFmtId="8" fontId="16" fillId="5" borderId="32" xfId="102" applyNumberFormat="1" applyFont="1" applyFill="1" applyBorder="1" applyAlignment="1">
      <alignment horizontal="right"/>
    </xf>
    <xf numFmtId="8" fontId="14" fillId="0" borderId="0" xfId="102" applyNumberFormat="1" applyFont="1" applyFill="1" applyBorder="1" applyAlignment="1">
      <alignment horizontal="right"/>
    </xf>
    <xf numFmtId="0" fontId="14" fillId="0" borderId="0" xfId="102" applyFont="1" applyFill="1" applyBorder="1" applyAlignment="1">
      <alignment wrapText="1"/>
    </xf>
    <xf numFmtId="2" fontId="125" fillId="0" borderId="0" xfId="102" applyNumberFormat="1" applyFont="1" applyFill="1" applyBorder="1"/>
    <xf numFmtId="0" fontId="16" fillId="0" borderId="0" xfId="102" applyFont="1" applyFill="1" applyBorder="1"/>
    <xf numFmtId="9" fontId="16" fillId="0" borderId="0" xfId="102" applyNumberFormat="1" applyFont="1" applyFill="1" applyBorder="1"/>
    <xf numFmtId="9" fontId="14" fillId="0" borderId="0" xfId="102" applyNumberFormat="1" applyFont="1" applyFill="1" applyBorder="1"/>
    <xf numFmtId="173" fontId="125" fillId="0" borderId="0" xfId="102" applyNumberFormat="1" applyFont="1" applyFill="1" applyBorder="1"/>
    <xf numFmtId="10" fontId="127" fillId="0" borderId="0" xfId="102" applyNumberFormat="1" applyFont="1" applyFill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right"/>
    </xf>
    <xf numFmtId="10" fontId="20" fillId="0" borderId="0" xfId="1" applyNumberFormat="1" applyFont="1"/>
    <xf numFmtId="0" fontId="20" fillId="0" borderId="0" xfId="0" applyFont="1" applyBorder="1"/>
    <xf numFmtId="0" fontId="20" fillId="4" borderId="0" xfId="0" applyFont="1" applyFill="1" applyBorder="1"/>
    <xf numFmtId="2" fontId="20" fillId="0" borderId="0" xfId="0" applyNumberFormat="1" applyFont="1" applyBorder="1"/>
    <xf numFmtId="10" fontId="22" fillId="0" borderId="0" xfId="0" applyNumberFormat="1" applyFont="1" applyFill="1" applyBorder="1"/>
    <xf numFmtId="0" fontId="20" fillId="0" borderId="0" xfId="0" applyFont="1" applyFill="1"/>
    <xf numFmtId="0" fontId="34" fillId="4" borderId="0" xfId="0" applyFont="1" applyFill="1" applyBorder="1"/>
    <xf numFmtId="10" fontId="34" fillId="4" borderId="0" xfId="0" applyNumberFormat="1" applyFont="1" applyFill="1" applyBorder="1"/>
    <xf numFmtId="10" fontId="28" fillId="0" borderId="0" xfId="38" applyNumberFormat="1" applyFont="1"/>
    <xf numFmtId="0" fontId="22" fillId="0" borderId="0" xfId="356" applyFont="1"/>
    <xf numFmtId="0" fontId="2" fillId="0" borderId="0" xfId="356"/>
    <xf numFmtId="0" fontId="22" fillId="0" borderId="0" xfId="356" applyFont="1" applyAlignment="1">
      <alignment horizontal="right"/>
    </xf>
    <xf numFmtId="44" fontId="2" fillId="0" borderId="0" xfId="356" applyNumberFormat="1"/>
    <xf numFmtId="44" fontId="2" fillId="0" borderId="50" xfId="356" applyNumberFormat="1" applyBorder="1"/>
    <xf numFmtId="44" fontId="2" fillId="0" borderId="27" xfId="356" applyNumberFormat="1" applyBorder="1"/>
    <xf numFmtId="44" fontId="2" fillId="0" borderId="23" xfId="356" applyNumberFormat="1" applyBorder="1"/>
    <xf numFmtId="0" fontId="2" fillId="0" borderId="0" xfId="356" applyBorder="1"/>
    <xf numFmtId="0" fontId="2" fillId="0" borderId="64" xfId="356" applyBorder="1"/>
    <xf numFmtId="0" fontId="2" fillId="27" borderId="64" xfId="356" applyFill="1" applyBorder="1"/>
    <xf numFmtId="0" fontId="2" fillId="0" borderId="65" xfId="356" applyBorder="1" applyAlignment="1">
      <alignment wrapText="1"/>
    </xf>
    <xf numFmtId="0" fontId="2" fillId="0" borderId="66" xfId="356" applyBorder="1" applyAlignment="1">
      <alignment wrapText="1"/>
    </xf>
    <xf numFmtId="0" fontId="2" fillId="0" borderId="64" xfId="356" applyBorder="1" applyAlignment="1">
      <alignment wrapText="1"/>
    </xf>
    <xf numFmtId="0" fontId="2" fillId="27" borderId="64" xfId="356" applyFill="1" applyBorder="1" applyAlignment="1">
      <alignment wrapText="1"/>
    </xf>
    <xf numFmtId="0" fontId="2" fillId="5" borderId="64" xfId="356" applyFill="1" applyBorder="1" applyAlignment="1">
      <alignment wrapText="1"/>
    </xf>
    <xf numFmtId="0" fontId="2" fillId="43" borderId="64" xfId="356" applyFill="1" applyBorder="1" applyAlignment="1">
      <alignment wrapText="1"/>
    </xf>
    <xf numFmtId="0" fontId="2" fillId="0" borderId="67" xfId="356" applyBorder="1"/>
    <xf numFmtId="0" fontId="2" fillId="0" borderId="67" xfId="356" applyNumberFormat="1" applyBorder="1"/>
    <xf numFmtId="44" fontId="2" fillId="0" borderId="64" xfId="356" applyNumberFormat="1" applyBorder="1"/>
    <xf numFmtId="44" fontId="2" fillId="27" borderId="27" xfId="356" applyNumberFormat="1" applyFill="1" applyBorder="1"/>
    <xf numFmtId="44" fontId="2" fillId="0" borderId="67" xfId="356" applyNumberFormat="1" applyBorder="1"/>
    <xf numFmtId="44" fontId="2" fillId="37" borderId="64" xfId="356" applyNumberFormat="1" applyFill="1" applyBorder="1"/>
    <xf numFmtId="2" fontId="2" fillId="0" borderId="0" xfId="356" applyNumberFormat="1"/>
    <xf numFmtId="0" fontId="130" fillId="0" borderId="0" xfId="0" applyFont="1"/>
    <xf numFmtId="0" fontId="16" fillId="0" borderId="0" xfId="0" applyFont="1" applyAlignment="1">
      <alignment horizontal="center"/>
    </xf>
    <xf numFmtId="2" fontId="16" fillId="4" borderId="14" xfId="0" applyNumberFormat="1" applyFont="1" applyFill="1" applyBorder="1" applyAlignment="1">
      <alignment horizontal="center"/>
    </xf>
    <xf numFmtId="167" fontId="16" fillId="0" borderId="0" xfId="0" applyNumberFormat="1" applyFont="1" applyAlignment="1">
      <alignment horizontal="center"/>
    </xf>
    <xf numFmtId="38" fontId="1" fillId="4" borderId="24" xfId="0" applyNumberFormat="1" applyFont="1" applyFill="1" applyBorder="1"/>
    <xf numFmtId="165" fontId="17" fillId="0" borderId="0" xfId="3" applyNumberFormat="1" applyFont="1" applyFill="1" applyBorder="1" applyAlignment="1">
      <alignment wrapText="1"/>
    </xf>
    <xf numFmtId="0" fontId="1" fillId="0" borderId="16" xfId="0" applyFont="1" applyBorder="1"/>
    <xf numFmtId="42" fontId="16" fillId="0" borderId="0" xfId="0" applyNumberFormat="1" applyFont="1" applyAlignment="1">
      <alignment horizontal="center" wrapText="1"/>
    </xf>
    <xf numFmtId="0" fontId="22" fillId="0" borderId="16" xfId="0" applyFont="1" applyBorder="1"/>
    <xf numFmtId="6" fontId="20" fillId="0" borderId="17" xfId="0" applyNumberFormat="1" applyFont="1" applyBorder="1"/>
    <xf numFmtId="0" fontId="20" fillId="0" borderId="17" xfId="0" applyFont="1" applyBorder="1"/>
    <xf numFmtId="6" fontId="20" fillId="0" borderId="18" xfId="0" applyNumberFormat="1" applyFont="1" applyBorder="1"/>
    <xf numFmtId="10" fontId="0" fillId="0" borderId="0" xfId="1" applyNumberFormat="1" applyFont="1" applyFill="1" applyBorder="1"/>
    <xf numFmtId="164" fontId="63" fillId="4" borderId="51" xfId="0" applyNumberFormat="1" applyFont="1" applyFill="1" applyBorder="1" applyAlignment="1">
      <alignment wrapText="1"/>
    </xf>
    <xf numFmtId="6" fontId="17" fillId="0" borderId="0" xfId="0" applyNumberFormat="1" applyFont="1" applyAlignment="1">
      <alignment horizontal="right" wrapText="1"/>
    </xf>
    <xf numFmtId="167" fontId="16" fillId="0" borderId="51" xfId="0" applyNumberFormat="1" applyFont="1" applyBorder="1" applyAlignment="1">
      <alignment wrapText="1"/>
    </xf>
    <xf numFmtId="6" fontId="17" fillId="0" borderId="17" xfId="0" applyNumberFormat="1" applyFont="1" applyBorder="1"/>
    <xf numFmtId="2" fontId="17" fillId="0" borderId="17" xfId="0" applyNumberFormat="1" applyFont="1" applyBorder="1"/>
    <xf numFmtId="6" fontId="17" fillId="0" borderId="18" xfId="0" applyNumberFormat="1" applyFont="1" applyBorder="1"/>
    <xf numFmtId="2" fontId="0" fillId="0" borderId="0" xfId="349" applyNumberFormat="1" applyFont="1" applyFill="1" applyBorder="1"/>
    <xf numFmtId="174" fontId="0" fillId="0" borderId="0" xfId="349" applyNumberFormat="1" applyFont="1" applyFill="1" applyBorder="1"/>
    <xf numFmtId="6" fontId="17" fillId="0" borderId="18" xfId="0" applyNumberFormat="1" applyFont="1" applyBorder="1" applyAlignment="1">
      <alignment horizontal="right" wrapText="1"/>
    </xf>
    <xf numFmtId="167" fontId="16" fillId="0" borderId="16" xfId="0" applyNumberFormat="1" applyFont="1" applyBorder="1" applyAlignment="1">
      <alignment wrapText="1"/>
    </xf>
    <xf numFmtId="6" fontId="20" fillId="0" borderId="17" xfId="0" applyNumberFormat="1" applyFont="1" applyBorder="1" applyAlignment="1">
      <alignment horizontal="right"/>
    </xf>
    <xf numFmtId="0" fontId="19" fillId="0" borderId="19" xfId="0" applyFont="1" applyBorder="1" applyAlignment="1">
      <alignment wrapText="1"/>
    </xf>
    <xf numFmtId="6" fontId="17" fillId="0" borderId="20" xfId="0" applyNumberFormat="1" applyFont="1" applyBorder="1" applyAlignment="1">
      <alignment horizontal="right"/>
    </xf>
    <xf numFmtId="2" fontId="17" fillId="0" borderId="20" xfId="0" applyNumberFormat="1" applyFont="1" applyBorder="1" applyAlignment="1">
      <alignment horizontal="right"/>
    </xf>
    <xf numFmtId="6" fontId="17" fillId="0" borderId="21" xfId="0" applyNumberFormat="1" applyFont="1" applyBorder="1" applyAlignment="1">
      <alignment horizontal="right" wrapText="1"/>
    </xf>
    <xf numFmtId="0" fontId="64" fillId="0" borderId="16" xfId="0" applyFont="1" applyBorder="1"/>
    <xf numFmtId="166" fontId="20" fillId="0" borderId="17" xfId="0" applyNumberFormat="1" applyFont="1" applyBorder="1"/>
    <xf numFmtId="0" fontId="20" fillId="0" borderId="23" xfId="0" applyFont="1" applyBorder="1"/>
    <xf numFmtId="2" fontId="22" fillId="0" borderId="23" xfId="0" applyNumberFormat="1" applyFont="1" applyBorder="1"/>
    <xf numFmtId="6" fontId="22" fillId="0" borderId="24" xfId="0" applyNumberFormat="1" applyFont="1" applyBorder="1"/>
    <xf numFmtId="2" fontId="17" fillId="0" borderId="0" xfId="0" applyNumberFormat="1" applyFont="1" applyAlignment="1">
      <alignment horizontal="right"/>
    </xf>
    <xf numFmtId="0" fontId="20" fillId="0" borderId="16" xfId="0" applyFont="1" applyBorder="1"/>
    <xf numFmtId="0" fontId="16" fillId="0" borderId="17" xfId="0" applyFont="1" applyBorder="1" applyAlignment="1">
      <alignment horizontal="right" wrapText="1"/>
    </xf>
    <xf numFmtId="0" fontId="20" fillId="0" borderId="18" xfId="0" applyFont="1" applyBorder="1"/>
    <xf numFmtId="10" fontId="17" fillId="0" borderId="17" xfId="0" applyNumberFormat="1" applyFont="1" applyBorder="1" applyAlignment="1">
      <alignment horizontal="right" wrapText="1"/>
    </xf>
    <xf numFmtId="6" fontId="17" fillId="0" borderId="17" xfId="0" applyNumberFormat="1" applyFont="1" applyBorder="1" applyAlignment="1">
      <alignment horizontal="right"/>
    </xf>
    <xf numFmtId="40" fontId="17" fillId="0" borderId="17" xfId="0" applyNumberFormat="1" applyFont="1" applyBorder="1" applyAlignment="1">
      <alignment horizontal="right"/>
    </xf>
    <xf numFmtId="42" fontId="17" fillId="0" borderId="0" xfId="0" applyNumberFormat="1" applyFont="1" applyAlignment="1">
      <alignment horizontal="right" wrapText="1"/>
    </xf>
    <xf numFmtId="0" fontId="16" fillId="0" borderId="19" xfId="0" applyFont="1" applyBorder="1" applyAlignment="1">
      <alignment wrapText="1"/>
    </xf>
    <xf numFmtId="0" fontId="22" fillId="0" borderId="20" xfId="0" applyFont="1" applyBorder="1"/>
    <xf numFmtId="6" fontId="22" fillId="0" borderId="21" xfId="0" applyNumberFormat="1" applyFont="1" applyBorder="1"/>
    <xf numFmtId="43" fontId="0" fillId="0" borderId="0" xfId="353" applyFont="1" applyFill="1" applyBorder="1"/>
    <xf numFmtId="166" fontId="20" fillId="0" borderId="17" xfId="0" applyNumberFormat="1" applyFont="1" applyBorder="1" applyAlignment="1">
      <alignment horizontal="right"/>
    </xf>
    <xf numFmtId="6" fontId="16" fillId="0" borderId="0" xfId="0" applyNumberFormat="1" applyFont="1" applyAlignment="1">
      <alignment horizontal="right" wrapText="1"/>
    </xf>
    <xf numFmtId="0" fontId="20" fillId="0" borderId="22" xfId="0" applyFont="1" applyBorder="1"/>
    <xf numFmtId="10" fontId="16" fillId="0" borderId="23" xfId="0" applyNumberFormat="1" applyFont="1" applyBorder="1" applyAlignment="1">
      <alignment horizontal="right" wrapText="1"/>
    </xf>
    <xf numFmtId="42" fontId="16" fillId="0" borderId="23" xfId="0" applyNumberFormat="1" applyFont="1" applyBorder="1" applyAlignment="1">
      <alignment horizontal="center" wrapText="1"/>
    </xf>
    <xf numFmtId="42" fontId="16" fillId="0" borderId="24" xfId="0" applyNumberFormat="1" applyFont="1" applyBorder="1" applyAlignment="1">
      <alignment horizontal="center" wrapText="1"/>
    </xf>
    <xf numFmtId="40" fontId="17" fillId="0" borderId="20" xfId="0" applyNumberFormat="1" applyFont="1" applyBorder="1" applyAlignment="1">
      <alignment horizontal="right"/>
    </xf>
    <xf numFmtId="6" fontId="17" fillId="0" borderId="17" xfId="0" applyNumberFormat="1" applyFont="1" applyBorder="1" applyAlignment="1">
      <alignment horizontal="right" wrapText="1"/>
    </xf>
    <xf numFmtId="164" fontId="26" fillId="0" borderId="23" xfId="0" applyNumberFormat="1" applyFont="1" applyBorder="1" applyAlignment="1">
      <alignment horizontal="right" wrapText="1"/>
    </xf>
    <xf numFmtId="166" fontId="20" fillId="0" borderId="23" xfId="0" applyNumberFormat="1" applyFont="1" applyBorder="1" applyAlignment="1">
      <alignment horizontal="right"/>
    </xf>
    <xf numFmtId="6" fontId="16" fillId="0" borderId="24" xfId="0" applyNumberFormat="1" applyFont="1" applyBorder="1" applyAlignment="1">
      <alignment horizontal="right" wrapText="1"/>
    </xf>
    <xf numFmtId="6" fontId="16" fillId="0" borderId="0" xfId="63" applyNumberFormat="1" applyFont="1" applyFill="1" applyBorder="1" applyAlignment="1">
      <alignment horizontal="right" wrapText="1"/>
    </xf>
    <xf numFmtId="6" fontId="30" fillId="0" borderId="17" xfId="0" applyNumberFormat="1" applyFont="1" applyBorder="1"/>
    <xf numFmtId="10" fontId="17" fillId="0" borderId="23" xfId="1" applyNumberFormat="1" applyFont="1" applyFill="1" applyBorder="1" applyAlignment="1">
      <alignment horizontal="right" wrapText="1"/>
    </xf>
    <xf numFmtId="6" fontId="17" fillId="0" borderId="24" xfId="0" applyNumberFormat="1" applyFont="1" applyBorder="1" applyAlignment="1">
      <alignment horizontal="right" wrapText="1"/>
    </xf>
    <xf numFmtId="6" fontId="17" fillId="0" borderId="20" xfId="0" applyNumberFormat="1" applyFont="1" applyBorder="1" applyAlignment="1">
      <alignment horizontal="right" wrapText="1"/>
    </xf>
    <xf numFmtId="6" fontId="30" fillId="0" borderId="20" xfId="0" applyNumberFormat="1" applyFont="1" applyBorder="1"/>
    <xf numFmtId="6" fontId="17" fillId="0" borderId="21" xfId="0" applyNumberFormat="1" applyFont="1" applyBorder="1"/>
    <xf numFmtId="9" fontId="27" fillId="0" borderId="17" xfId="0" applyNumberFormat="1" applyFont="1" applyBorder="1" applyAlignment="1">
      <alignment horizontal="right" wrapText="1"/>
    </xf>
    <xf numFmtId="6" fontId="17" fillId="0" borderId="0" xfId="63" applyNumberFormat="1" applyFont="1" applyFill="1" applyBorder="1" applyAlignment="1">
      <alignment horizontal="right" wrapText="1"/>
    </xf>
    <xf numFmtId="6" fontId="16" fillId="0" borderId="24" xfId="63" applyNumberFormat="1" applyFont="1" applyFill="1" applyBorder="1" applyAlignment="1">
      <alignment horizontal="right" wrapText="1"/>
    </xf>
    <xf numFmtId="165" fontId="0" fillId="0" borderId="0" xfId="353" applyNumberFormat="1" applyFont="1"/>
    <xf numFmtId="0" fontId="63" fillId="0" borderId="19" xfId="0" applyFont="1" applyBorder="1" applyAlignment="1">
      <alignment wrapText="1"/>
    </xf>
    <xf numFmtId="10" fontId="26" fillId="0" borderId="20" xfId="0" applyNumberFormat="1" applyFont="1" applyBorder="1" applyAlignment="1">
      <alignment horizontal="right" wrapText="1"/>
    </xf>
    <xf numFmtId="164" fontId="26" fillId="0" borderId="20" xfId="0" applyNumberFormat="1" applyFont="1" applyBorder="1" applyAlignment="1">
      <alignment horizontal="right" wrapText="1"/>
    </xf>
    <xf numFmtId="6" fontId="16" fillId="0" borderId="21" xfId="63" applyNumberFormat="1" applyFont="1" applyFill="1" applyBorder="1" applyAlignment="1">
      <alignment horizontal="right" wrapText="1"/>
    </xf>
    <xf numFmtId="10" fontId="20" fillId="0" borderId="20" xfId="0" applyNumberFormat="1" applyFont="1" applyBorder="1"/>
    <xf numFmtId="0" fontId="20" fillId="0" borderId="20" xfId="0" applyFont="1" applyBorder="1"/>
    <xf numFmtId="10" fontId="16" fillId="0" borderId="23" xfId="0" applyNumberFormat="1" applyFont="1" applyBorder="1" applyAlignment="1">
      <alignment horizontal="right"/>
    </xf>
    <xf numFmtId="0" fontId="29" fillId="0" borderId="23" xfId="0" applyFont="1" applyBorder="1" applyAlignment="1">
      <alignment horizontal="right" wrapText="1"/>
    </xf>
    <xf numFmtId="10" fontId="20" fillId="0" borderId="27" xfId="0" applyNumberFormat="1" applyFont="1" applyBorder="1"/>
    <xf numFmtId="0" fontId="20" fillId="0" borderId="27" xfId="0" applyFont="1" applyBorder="1"/>
    <xf numFmtId="6" fontId="16" fillId="0" borderId="49" xfId="63" applyNumberFormat="1" applyFont="1" applyFill="1" applyBorder="1" applyAlignment="1">
      <alignment horizontal="right" wrapText="1"/>
    </xf>
    <xf numFmtId="0" fontId="20" fillId="4" borderId="23" xfId="0" applyFont="1" applyFill="1" applyBorder="1"/>
    <xf numFmtId="0" fontId="9" fillId="0" borderId="0" xfId="0" applyFont="1" applyAlignment="1">
      <alignment wrapText="1"/>
    </xf>
    <xf numFmtId="0" fontId="16" fillId="0" borderId="168" xfId="0" applyFont="1" applyBorder="1" applyAlignment="1">
      <alignment wrapText="1"/>
    </xf>
    <xf numFmtId="0" fontId="1" fillId="4" borderId="169" xfId="0" applyFont="1" applyFill="1" applyBorder="1"/>
    <xf numFmtId="0" fontId="1" fillId="0" borderId="169" xfId="0" applyFont="1" applyBorder="1"/>
    <xf numFmtId="8" fontId="16" fillId="5" borderId="170" xfId="0" applyNumberFormat="1" applyFont="1" applyFill="1" applyBorder="1" applyAlignment="1">
      <alignment horizontal="right" wrapText="1"/>
    </xf>
    <xf numFmtId="0" fontId="63" fillId="0" borderId="0" xfId="0" applyFont="1" applyAlignment="1">
      <alignment wrapText="1"/>
    </xf>
    <xf numFmtId="0" fontId="1" fillId="0" borderId="0" xfId="0" applyFont="1"/>
    <xf numFmtId="168" fontId="0" fillId="0" borderId="0" xfId="0" applyNumberFormat="1"/>
    <xf numFmtId="9" fontId="68" fillId="0" borderId="0" xfId="0" applyNumberFormat="1" applyFont="1" applyAlignment="1">
      <alignment horizontal="right" wrapText="1"/>
    </xf>
    <xf numFmtId="0" fontId="21" fillId="0" borderId="0" xfId="0" applyFont="1" applyAlignment="1">
      <alignment wrapText="1"/>
    </xf>
    <xf numFmtId="10" fontId="18" fillId="0" borderId="0" xfId="0" applyNumberFormat="1" applyFont="1" applyAlignment="1">
      <alignment horizontal="right" wrapText="1"/>
    </xf>
    <xf numFmtId="6" fontId="16" fillId="4" borderId="21" xfId="63" applyNumberFormat="1" applyFont="1" applyFill="1" applyBorder="1" applyAlignment="1">
      <alignment horizontal="right" wrapText="1"/>
    </xf>
    <xf numFmtId="0" fontId="66" fillId="0" borderId="26" xfId="2" applyFont="1" applyBorder="1" applyAlignment="1">
      <alignment wrapText="1"/>
    </xf>
    <xf numFmtId="6" fontId="16" fillId="4" borderId="49" xfId="63" applyNumberFormat="1" applyFont="1" applyFill="1" applyBorder="1" applyAlignment="1">
      <alignment horizontal="right" wrapText="1"/>
    </xf>
    <xf numFmtId="10" fontId="81" fillId="0" borderId="0" xfId="142" applyNumberFormat="1" applyFont="1" applyFill="1" applyBorder="1" applyAlignment="1">
      <alignment horizontal="right" wrapText="1"/>
    </xf>
    <xf numFmtId="8" fontId="16" fillId="0" borderId="0" xfId="63" applyNumberFormat="1" applyFont="1" applyFill="1" applyBorder="1" applyAlignment="1">
      <alignment horizontal="right" wrapText="1"/>
    </xf>
    <xf numFmtId="0" fontId="1" fillId="4" borderId="0" xfId="0" applyFont="1" applyFill="1"/>
    <xf numFmtId="0" fontId="1" fillId="0" borderId="0" xfId="0" applyFont="1" applyAlignment="1">
      <alignment horizontal="right"/>
    </xf>
    <xf numFmtId="8" fontId="16" fillId="4" borderId="18" xfId="63" applyNumberFormat="1" applyFont="1" applyFill="1" applyBorder="1" applyAlignment="1">
      <alignment horizontal="right" wrapText="1"/>
    </xf>
    <xf numFmtId="8" fontId="16" fillId="4" borderId="0" xfId="63" applyNumberFormat="1" applyFont="1" applyFill="1" applyBorder="1" applyAlignment="1">
      <alignment horizontal="right" wrapText="1"/>
    </xf>
    <xf numFmtId="9" fontId="16" fillId="4" borderId="31" xfId="0" applyNumberFormat="1" applyFont="1" applyFill="1" applyBorder="1" applyAlignment="1">
      <alignment horizontal="right" wrapText="1"/>
    </xf>
    <xf numFmtId="0" fontId="27" fillId="4" borderId="31" xfId="0" applyFont="1" applyFill="1" applyBorder="1" applyAlignment="1">
      <alignment horizontal="right" wrapText="1"/>
    </xf>
    <xf numFmtId="8" fontId="16" fillId="5" borderId="32" xfId="63" applyNumberFormat="1" applyFont="1" applyFill="1" applyBorder="1" applyAlignment="1">
      <alignment horizontal="right" wrapText="1"/>
    </xf>
    <xf numFmtId="0" fontId="16" fillId="0" borderId="0" xfId="0" applyFont="1"/>
    <xf numFmtId="10" fontId="1" fillId="0" borderId="0" xfId="1" applyNumberFormat="1" applyFont="1"/>
    <xf numFmtId="0" fontId="20" fillId="4" borderId="0" xfId="0" applyFont="1" applyFill="1"/>
    <xf numFmtId="0" fontId="20" fillId="4" borderId="0" xfId="0" applyFont="1" applyFill="1" applyAlignment="1">
      <alignment horizontal="right"/>
    </xf>
    <xf numFmtId="10" fontId="1" fillId="0" borderId="0" xfId="0" applyNumberFormat="1" applyFont="1"/>
    <xf numFmtId="2" fontId="20" fillId="0" borderId="0" xfId="0" applyNumberFormat="1" applyFont="1"/>
    <xf numFmtId="0" fontId="22" fillId="0" borderId="0" xfId="0" applyFont="1"/>
    <xf numFmtId="10" fontId="22" fillId="0" borderId="0" xfId="0" applyNumberFormat="1" applyFont="1"/>
    <xf numFmtId="0" fontId="60" fillId="0" borderId="0" xfId="0" applyFont="1"/>
    <xf numFmtId="0" fontId="22" fillId="0" borderId="0" xfId="357" applyFont="1"/>
    <xf numFmtId="0" fontId="1" fillId="0" borderId="0" xfId="357"/>
    <xf numFmtId="0" fontId="22" fillId="0" borderId="0" xfId="357" applyFont="1" applyAlignment="1">
      <alignment horizontal="right"/>
    </xf>
    <xf numFmtId="44" fontId="1" fillId="0" borderId="0" xfId="357" applyNumberFormat="1"/>
    <xf numFmtId="44" fontId="1" fillId="0" borderId="50" xfId="357" applyNumberFormat="1" applyBorder="1"/>
    <xf numFmtId="44" fontId="1" fillId="0" borderId="27" xfId="357" applyNumberFormat="1" applyBorder="1"/>
    <xf numFmtId="44" fontId="1" fillId="0" borderId="23" xfId="357" applyNumberFormat="1" applyBorder="1"/>
    <xf numFmtId="0" fontId="1" fillId="0" borderId="0" xfId="357" applyBorder="1"/>
    <xf numFmtId="0" fontId="1" fillId="0" borderId="64" xfId="357" applyBorder="1"/>
    <xf numFmtId="0" fontId="1" fillId="27" borderId="64" xfId="357" applyFill="1" applyBorder="1"/>
    <xf numFmtId="0" fontId="1" fillId="0" borderId="65" xfId="357" applyBorder="1" applyAlignment="1">
      <alignment wrapText="1"/>
    </xf>
    <xf numFmtId="0" fontId="1" fillId="0" borderId="66" xfId="357" applyBorder="1" applyAlignment="1">
      <alignment wrapText="1"/>
    </xf>
    <xf numFmtId="0" fontId="1" fillId="0" borderId="64" xfId="357" applyBorder="1" applyAlignment="1">
      <alignment wrapText="1"/>
    </xf>
    <xf numFmtId="0" fontId="1" fillId="27" borderId="64" xfId="357" applyFill="1" applyBorder="1" applyAlignment="1">
      <alignment wrapText="1"/>
    </xf>
    <xf numFmtId="0" fontId="1" fillId="0" borderId="67" xfId="357" applyBorder="1"/>
    <xf numFmtId="0" fontId="1" fillId="0" borderId="67" xfId="357" applyNumberFormat="1" applyBorder="1"/>
    <xf numFmtId="44" fontId="1" fillId="0" borderId="64" xfId="357" applyNumberFormat="1" applyBorder="1"/>
    <xf numFmtId="44" fontId="1" fillId="27" borderId="27" xfId="357" applyNumberFormat="1" applyFill="1" applyBorder="1"/>
    <xf numFmtId="44" fontId="1" fillId="0" borderId="67" xfId="357" applyNumberFormat="1" applyBorder="1"/>
    <xf numFmtId="2" fontId="1" fillId="0" borderId="0" xfId="357" applyNumberFormat="1"/>
    <xf numFmtId="172" fontId="0" fillId="0" borderId="0" xfId="1" applyNumberFormat="1" applyFont="1" applyFill="1" applyBorder="1" applyAlignment="1">
      <alignment horizontal="center"/>
    </xf>
    <xf numFmtId="168" fontId="89" fillId="0" borderId="0" xfId="349" applyNumberFormat="1" applyFont="1" applyFill="1" applyBorder="1" applyAlignment="1">
      <alignment horizontal="center" wrapText="1"/>
    </xf>
    <xf numFmtId="168" fontId="1" fillId="0" borderId="0" xfId="349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9" fontId="59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168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72" fontId="89" fillId="0" borderId="0" xfId="0" applyNumberFormat="1" applyFont="1" applyFill="1" applyBorder="1" applyAlignment="1">
      <alignment horizontal="center" wrapText="1"/>
    </xf>
    <xf numFmtId="172" fontId="1" fillId="0" borderId="0" xfId="0" applyNumberFormat="1" applyFont="1" applyFill="1" applyBorder="1" applyAlignment="1">
      <alignment horizontal="center"/>
    </xf>
    <xf numFmtId="168" fontId="9" fillId="0" borderId="0" xfId="349" applyNumberFormat="1" applyFont="1" applyFill="1" applyBorder="1" applyAlignment="1">
      <alignment horizontal="center"/>
    </xf>
    <xf numFmtId="172" fontId="9" fillId="0" borderId="0" xfId="0" applyNumberFormat="1" applyFont="1" applyFill="1" applyBorder="1" applyAlignment="1">
      <alignment horizontal="center"/>
    </xf>
    <xf numFmtId="8" fontId="0" fillId="0" borderId="0" xfId="0" applyNumberFormat="1" applyFill="1" applyBorder="1"/>
    <xf numFmtId="0" fontId="0" fillId="0" borderId="0" xfId="0" applyFill="1" applyBorder="1" applyAlignment="1">
      <alignment wrapText="1"/>
    </xf>
    <xf numFmtId="10" fontId="0" fillId="0" borderId="0" xfId="0" applyNumberFormat="1" applyFill="1" applyBorder="1"/>
    <xf numFmtId="0" fontId="64" fillId="0" borderId="16" xfId="0" applyFont="1" applyFill="1" applyBorder="1"/>
    <xf numFmtId="168" fontId="17" fillId="0" borderId="17" xfId="0" applyNumberFormat="1" applyFont="1" applyFill="1" applyBorder="1" applyAlignment="1">
      <alignment horizontal="right" wrapText="1"/>
    </xf>
    <xf numFmtId="39" fontId="30" fillId="0" borderId="17" xfId="0" applyNumberFormat="1" applyFont="1" applyFill="1" applyBorder="1" applyAlignment="1">
      <alignment horizontal="right" wrapText="1"/>
    </xf>
    <xf numFmtId="6" fontId="17" fillId="0" borderId="18" xfId="63" applyNumberFormat="1" applyFont="1" applyFill="1" applyBorder="1" applyAlignment="1">
      <alignment horizontal="right" wrapText="1"/>
    </xf>
    <xf numFmtId="168" fontId="20" fillId="0" borderId="17" xfId="0" applyNumberFormat="1" applyFont="1" applyFill="1" applyBorder="1"/>
    <xf numFmtId="0" fontId="66" fillId="0" borderId="25" xfId="2" applyFont="1" applyFill="1" applyBorder="1" applyAlignment="1">
      <alignment wrapText="1"/>
    </xf>
    <xf numFmtId="0" fontId="1" fillId="0" borderId="16" xfId="0" applyFont="1" applyFill="1" applyBorder="1"/>
    <xf numFmtId="0" fontId="9" fillId="0" borderId="17" xfId="0" applyFont="1" applyFill="1" applyBorder="1"/>
    <xf numFmtId="0" fontId="1" fillId="0" borderId="17" xfId="0" applyFont="1" applyFill="1" applyBorder="1"/>
    <xf numFmtId="0" fontId="9" fillId="0" borderId="18" xfId="0" applyFont="1" applyFill="1" applyBorder="1" applyAlignment="1">
      <alignment wrapText="1"/>
    </xf>
    <xf numFmtId="0" fontId="66" fillId="0" borderId="164" xfId="0" applyFont="1" applyFill="1" applyBorder="1" applyAlignment="1">
      <alignment wrapText="1"/>
    </xf>
    <xf numFmtId="168" fontId="17" fillId="0" borderId="165" xfId="0" applyNumberFormat="1" applyFont="1" applyFill="1" applyBorder="1" applyAlignment="1">
      <alignment horizontal="right" wrapText="1"/>
    </xf>
    <xf numFmtId="39" fontId="30" fillId="0" borderId="165" xfId="0" applyNumberFormat="1" applyFont="1" applyFill="1" applyBorder="1" applyAlignment="1">
      <alignment horizontal="right" wrapText="1"/>
    </xf>
    <xf numFmtId="6" fontId="17" fillId="0" borderId="21" xfId="63" applyNumberFormat="1" applyFont="1" applyFill="1" applyBorder="1" applyAlignment="1">
      <alignment horizontal="right" wrapText="1"/>
    </xf>
    <xf numFmtId="0" fontId="63" fillId="0" borderId="22" xfId="2" applyFont="1" applyFill="1" applyBorder="1" applyAlignment="1">
      <alignment wrapText="1"/>
    </xf>
    <xf numFmtId="10" fontId="27" fillId="0" borderId="23" xfId="0" applyNumberFormat="1" applyFont="1" applyFill="1" applyBorder="1" applyAlignment="1">
      <alignment horizontal="right" wrapText="1"/>
    </xf>
    <xf numFmtId="0" fontId="27" fillId="0" borderId="23" xfId="0" applyFont="1" applyFill="1" applyBorder="1" applyAlignment="1">
      <alignment horizontal="right" wrapText="1"/>
    </xf>
    <xf numFmtId="0" fontId="131" fillId="0" borderId="0" xfId="0" applyFont="1" applyFill="1" applyBorder="1"/>
    <xf numFmtId="0" fontId="100" fillId="0" borderId="0" xfId="0" applyFont="1" applyFill="1" applyBorder="1" applyAlignment="1">
      <alignment wrapText="1"/>
    </xf>
    <xf numFmtId="0" fontId="108" fillId="0" borderId="0" xfId="0" applyFont="1" applyFill="1" applyBorder="1" applyAlignment="1">
      <alignment wrapText="1"/>
    </xf>
    <xf numFmtId="168" fontId="100" fillId="0" borderId="0" xfId="0" applyNumberFormat="1" applyFont="1" applyFill="1" applyBorder="1"/>
    <xf numFmtId="0" fontId="100" fillId="0" borderId="0" xfId="0" applyFont="1" applyFill="1" applyBorder="1"/>
    <xf numFmtId="37" fontId="101" fillId="0" borderId="0" xfId="0" applyNumberFormat="1" applyFont="1" applyFill="1" applyBorder="1"/>
    <xf numFmtId="6" fontId="100" fillId="0" borderId="0" xfId="0" applyNumberFormat="1" applyFont="1" applyFill="1" applyBorder="1"/>
    <xf numFmtId="0" fontId="101" fillId="0" borderId="0" xfId="0" applyFont="1" applyFill="1" applyBorder="1" applyAlignment="1">
      <alignment wrapText="1"/>
    </xf>
    <xf numFmtId="0" fontId="132" fillId="0" borderId="0" xfId="0" applyFont="1" applyFill="1" applyBorder="1" applyAlignment="1">
      <alignment wrapText="1"/>
    </xf>
    <xf numFmtId="1" fontId="101" fillId="0" borderId="0" xfId="0" applyNumberFormat="1" applyFont="1" applyFill="1" applyBorder="1"/>
    <xf numFmtId="2" fontId="101" fillId="0" borderId="0" xfId="0" applyNumberFormat="1" applyFont="1" applyFill="1" applyBorder="1"/>
    <xf numFmtId="2" fontId="100" fillId="0" borderId="0" xfId="0" applyNumberFormat="1" applyFont="1" applyFill="1" applyBorder="1"/>
    <xf numFmtId="0" fontId="111" fillId="0" borderId="0" xfId="0" applyFont="1" applyFill="1" applyBorder="1" applyAlignment="1">
      <alignment horizontal="right"/>
    </xf>
    <xf numFmtId="168" fontId="114" fillId="0" borderId="0" xfId="0" applyNumberFormat="1" applyFont="1" applyFill="1" applyBorder="1"/>
    <xf numFmtId="0" fontId="111" fillId="0" borderId="0" xfId="0" applyFont="1" applyFill="1" applyBorder="1"/>
    <xf numFmtId="10" fontId="117" fillId="0" borderId="0" xfId="1" applyNumberFormat="1" applyFont="1" applyFill="1" applyBorder="1"/>
    <xf numFmtId="0" fontId="18" fillId="0" borderId="0" xfId="102" applyFont="1"/>
    <xf numFmtId="0" fontId="133" fillId="0" borderId="0" xfId="102" applyFont="1"/>
    <xf numFmtId="8" fontId="18" fillId="0" borderId="0" xfId="102" applyNumberFormat="1" applyFont="1"/>
    <xf numFmtId="0" fontId="18" fillId="0" borderId="0" xfId="102" applyFont="1" applyFill="1"/>
    <xf numFmtId="0" fontId="18" fillId="0" borderId="0" xfId="102" applyFont="1" applyFill="1" applyBorder="1"/>
    <xf numFmtId="15" fontId="135" fillId="0" borderId="0" xfId="102" applyNumberFormat="1" applyFont="1" applyAlignment="1">
      <alignment horizontal="left"/>
    </xf>
    <xf numFmtId="9" fontId="125" fillId="29" borderId="159" xfId="146" applyFont="1" applyFill="1" applyBorder="1" applyAlignment="1">
      <alignment horizontal="center" vertical="center" wrapText="1"/>
    </xf>
    <xf numFmtId="1" fontId="122" fillId="29" borderId="162" xfId="146" applyNumberFormat="1" applyFont="1" applyFill="1" applyBorder="1" applyAlignment="1">
      <alignment horizontal="center" vertical="center"/>
    </xf>
    <xf numFmtId="0" fontId="137" fillId="0" borderId="0" xfId="102" applyFont="1" applyFill="1" applyBorder="1"/>
    <xf numFmtId="0" fontId="125" fillId="29" borderId="159" xfId="102" applyFont="1" applyFill="1" applyBorder="1" applyAlignment="1">
      <alignment horizontal="center" vertical="center" wrapText="1"/>
    </xf>
    <xf numFmtId="0" fontId="122" fillId="29" borderId="162" xfId="102" applyFont="1" applyFill="1" applyBorder="1" applyAlignment="1">
      <alignment horizontal="center" vertical="center"/>
    </xf>
    <xf numFmtId="9" fontId="125" fillId="29" borderId="17" xfId="146" applyFont="1" applyFill="1" applyBorder="1" applyAlignment="1">
      <alignment horizontal="center" vertical="center" wrapText="1"/>
    </xf>
    <xf numFmtId="1" fontId="122" fillId="29" borderId="163" xfId="146" applyNumberFormat="1" applyFont="1" applyFill="1" applyBorder="1" applyAlignment="1">
      <alignment horizontal="center" vertical="center"/>
    </xf>
    <xf numFmtId="0" fontId="125" fillId="29" borderId="17" xfId="102" applyFont="1" applyFill="1" applyBorder="1" applyAlignment="1">
      <alignment horizontal="center" vertical="center" wrapText="1"/>
    </xf>
    <xf numFmtId="0" fontId="122" fillId="29" borderId="163" xfId="102" applyFont="1" applyFill="1" applyBorder="1" applyAlignment="1">
      <alignment horizontal="center" vertical="center"/>
    </xf>
    <xf numFmtId="9" fontId="14" fillId="29" borderId="16" xfId="146" applyFont="1" applyFill="1" applyBorder="1" applyAlignment="1">
      <alignment horizontal="center" vertical="center" wrapText="1"/>
    </xf>
    <xf numFmtId="9" fontId="14" fillId="29" borderId="27" xfId="146" applyFont="1" applyFill="1" applyBorder="1" applyAlignment="1">
      <alignment horizontal="center" wrapText="1"/>
    </xf>
    <xf numFmtId="9" fontId="14" fillId="29" borderId="24" xfId="146" applyFont="1" applyFill="1" applyBorder="1" applyAlignment="1">
      <alignment horizontal="center"/>
    </xf>
    <xf numFmtId="0" fontId="14" fillId="29" borderId="16" xfId="102" applyFont="1" applyFill="1" applyBorder="1" applyAlignment="1">
      <alignment horizontal="center" vertical="center" wrapText="1"/>
    </xf>
    <xf numFmtId="0" fontId="14" fillId="29" borderId="18" xfId="102" applyFont="1" applyFill="1" applyBorder="1" applyAlignment="1">
      <alignment horizontal="center" wrapText="1"/>
    </xf>
    <xf numFmtId="0" fontId="14" fillId="29" borderId="24" xfId="102" applyFont="1" applyFill="1" applyBorder="1" applyAlignment="1">
      <alignment horizontal="center"/>
    </xf>
    <xf numFmtId="9" fontId="18" fillId="0" borderId="16" xfId="146" applyFont="1" applyFill="1" applyBorder="1" applyAlignment="1">
      <alignment horizontal="left" wrapText="1"/>
    </xf>
    <xf numFmtId="2" fontId="138" fillId="0" borderId="17" xfId="357" applyNumberFormat="1" applyFont="1" applyFill="1" applyBorder="1" applyAlignment="1">
      <alignment horizontal="center"/>
    </xf>
    <xf numFmtId="170" fontId="18" fillId="0" borderId="17" xfId="146" applyNumberFormat="1" applyFont="1" applyFill="1" applyBorder="1"/>
    <xf numFmtId="170" fontId="18" fillId="0" borderId="18" xfId="146" applyNumberFormat="1" applyFont="1" applyFill="1" applyBorder="1" applyAlignment="1">
      <alignment horizontal="right"/>
    </xf>
    <xf numFmtId="9" fontId="18" fillId="0" borderId="16" xfId="102" applyNumberFormat="1" applyFont="1" applyFill="1" applyBorder="1" applyAlignment="1">
      <alignment horizontal="left"/>
    </xf>
    <xf numFmtId="6" fontId="18" fillId="0" borderId="17" xfId="102" applyNumberFormat="1" applyFont="1" applyFill="1" applyBorder="1"/>
    <xf numFmtId="6" fontId="18" fillId="0" borderId="18" xfId="102" applyNumberFormat="1" applyFont="1" applyFill="1" applyBorder="1"/>
    <xf numFmtId="166" fontId="18" fillId="0" borderId="17" xfId="102" applyNumberFormat="1" applyFont="1" applyFill="1" applyBorder="1" applyAlignment="1">
      <alignment horizontal="center"/>
    </xf>
    <xf numFmtId="2" fontId="18" fillId="0" borderId="17" xfId="146" applyNumberFormat="1" applyFont="1" applyFill="1" applyBorder="1" applyAlignment="1">
      <alignment horizontal="center" wrapText="1"/>
    </xf>
    <xf numFmtId="0" fontId="18" fillId="0" borderId="0" xfId="102" applyFont="1" applyFill="1" applyBorder="1" applyAlignment="1">
      <alignment horizontal="left" wrapText="1"/>
    </xf>
    <xf numFmtId="0" fontId="18" fillId="0" borderId="16" xfId="102" applyFont="1" applyFill="1" applyBorder="1" applyAlignment="1">
      <alignment horizontal="left" wrapText="1"/>
    </xf>
    <xf numFmtId="166" fontId="18" fillId="0" borderId="17" xfId="102" applyNumberFormat="1" applyFont="1" applyFill="1" applyBorder="1" applyAlignment="1">
      <alignment horizontal="center" wrapText="1"/>
    </xf>
    <xf numFmtId="2" fontId="18" fillId="0" borderId="17" xfId="146" applyNumberFormat="1" applyFont="1" applyFill="1" applyBorder="1" applyAlignment="1">
      <alignment horizontal="center"/>
    </xf>
    <xf numFmtId="170" fontId="18" fillId="0" borderId="0" xfId="146" applyNumberFormat="1" applyFont="1" applyFill="1" applyBorder="1"/>
    <xf numFmtId="6" fontId="18" fillId="0" borderId="0" xfId="102" applyNumberFormat="1" applyFont="1" applyFill="1" applyBorder="1"/>
    <xf numFmtId="9" fontId="18" fillId="0" borderId="16" xfId="146" applyFont="1" applyFill="1" applyBorder="1" applyAlignment="1">
      <alignment wrapText="1"/>
    </xf>
    <xf numFmtId="0" fontId="18" fillId="0" borderId="0" xfId="102" applyFont="1" applyFill="1" applyBorder="1" applyAlignment="1">
      <alignment wrapText="1"/>
    </xf>
    <xf numFmtId="0" fontId="18" fillId="0" borderId="16" xfId="102" applyFont="1" applyFill="1" applyBorder="1" applyAlignment="1">
      <alignment wrapText="1"/>
    </xf>
    <xf numFmtId="9" fontId="18" fillId="0" borderId="19" xfId="146" applyFont="1" applyFill="1" applyBorder="1" applyAlignment="1">
      <alignment horizontal="left" wrapText="1"/>
    </xf>
    <xf numFmtId="2" fontId="18" fillId="0" borderId="20" xfId="146" applyNumberFormat="1" applyFont="1" applyFill="1" applyBorder="1" applyAlignment="1">
      <alignment horizontal="center"/>
    </xf>
    <xf numFmtId="170" fontId="18" fillId="0" borderId="20" xfId="146" applyNumberFormat="1" applyFont="1" applyFill="1" applyBorder="1"/>
    <xf numFmtId="170" fontId="18" fillId="0" borderId="21" xfId="146" applyNumberFormat="1" applyFont="1" applyFill="1" applyBorder="1" applyAlignment="1">
      <alignment horizontal="right"/>
    </xf>
    <xf numFmtId="0" fontId="18" fillId="0" borderId="19" xfId="102" applyFont="1" applyFill="1" applyBorder="1" applyAlignment="1">
      <alignment horizontal="left" wrapText="1"/>
    </xf>
    <xf numFmtId="166" fontId="18" fillId="0" borderId="20" xfId="102" applyNumberFormat="1" applyFont="1" applyFill="1" applyBorder="1" applyAlignment="1">
      <alignment horizontal="center"/>
    </xf>
    <xf numFmtId="6" fontId="18" fillId="0" borderId="20" xfId="102" applyNumberFormat="1" applyFont="1" applyFill="1" applyBorder="1"/>
    <xf numFmtId="6" fontId="18" fillId="0" borderId="21" xfId="102" applyNumberFormat="1" applyFont="1" applyFill="1" applyBorder="1"/>
    <xf numFmtId="9" fontId="14" fillId="0" borderId="22" xfId="146" applyFont="1" applyBorder="1" applyAlignment="1">
      <alignment horizontal="left" wrapText="1"/>
    </xf>
    <xf numFmtId="2" fontId="14" fillId="0" borderId="23" xfId="146" applyNumberFormat="1" applyFont="1" applyBorder="1" applyAlignment="1">
      <alignment horizontal="center"/>
    </xf>
    <xf numFmtId="9" fontId="18" fillId="4" borderId="23" xfId="146" applyFont="1" applyFill="1" applyBorder="1" applyAlignment="1">
      <alignment horizontal="right"/>
    </xf>
    <xf numFmtId="170" fontId="14" fillId="4" borderId="24" xfId="146" applyNumberFormat="1" applyFont="1" applyFill="1" applyBorder="1" applyAlignment="1">
      <alignment horizontal="right"/>
    </xf>
    <xf numFmtId="0" fontId="14" fillId="0" borderId="0" xfId="102" applyFont="1" applyFill="1" applyBorder="1" applyAlignment="1">
      <alignment horizontal="left"/>
    </xf>
    <xf numFmtId="0" fontId="14" fillId="0" borderId="22" xfId="102" applyFont="1" applyBorder="1" applyAlignment="1">
      <alignment horizontal="left"/>
    </xf>
    <xf numFmtId="40" fontId="14" fillId="0" borderId="23" xfId="102" applyNumberFormat="1" applyFont="1" applyBorder="1" applyAlignment="1">
      <alignment horizontal="center"/>
    </xf>
    <xf numFmtId="3" fontId="18" fillId="4" borderId="23" xfId="102" applyNumberFormat="1" applyFont="1" applyFill="1" applyBorder="1"/>
    <xf numFmtId="6" fontId="14" fillId="4" borderId="24" xfId="102" applyNumberFormat="1" applyFont="1" applyFill="1" applyBorder="1"/>
    <xf numFmtId="38" fontId="18" fillId="4" borderId="23" xfId="102" applyNumberFormat="1" applyFont="1" applyFill="1" applyBorder="1" applyAlignment="1">
      <alignment horizontal="right"/>
    </xf>
    <xf numFmtId="38" fontId="14" fillId="4" borderId="23" xfId="102" applyNumberFormat="1" applyFont="1" applyFill="1" applyBorder="1" applyAlignment="1">
      <alignment horizontal="right"/>
    </xf>
    <xf numFmtId="9" fontId="18" fillId="0" borderId="26" xfId="146" applyFont="1" applyBorder="1" applyAlignment="1">
      <alignment horizontal="left" wrapText="1"/>
    </xf>
    <xf numFmtId="10" fontId="18" fillId="0" borderId="27" xfId="1" applyNumberFormat="1" applyFont="1" applyBorder="1" applyAlignment="1">
      <alignment horizontal="center"/>
    </xf>
    <xf numFmtId="9" fontId="18" fillId="4" borderId="27" xfId="146" applyFont="1" applyFill="1" applyBorder="1" applyAlignment="1">
      <alignment horizontal="right"/>
    </xf>
    <xf numFmtId="170" fontId="18" fillId="4" borderId="49" xfId="146" applyNumberFormat="1" applyFont="1" applyFill="1" applyBorder="1" applyAlignment="1">
      <alignment horizontal="right"/>
    </xf>
    <xf numFmtId="9" fontId="18" fillId="0" borderId="26" xfId="102" applyNumberFormat="1" applyFont="1" applyBorder="1" applyAlignment="1">
      <alignment horizontal="left"/>
    </xf>
    <xf numFmtId="3" fontId="18" fillId="4" borderId="27" xfId="102" applyNumberFormat="1" applyFont="1" applyFill="1" applyBorder="1"/>
    <xf numFmtId="6" fontId="18" fillId="4" borderId="49" xfId="102" applyNumberFormat="1" applyFont="1" applyFill="1" applyBorder="1"/>
    <xf numFmtId="38" fontId="18" fillId="4" borderId="27" xfId="102" applyNumberFormat="1" applyFont="1" applyFill="1" applyBorder="1" applyAlignment="1">
      <alignment horizontal="right"/>
    </xf>
    <xf numFmtId="9" fontId="14" fillId="4" borderId="19" xfId="146" applyFont="1" applyFill="1" applyBorder="1" applyAlignment="1">
      <alignment horizontal="left" wrapText="1"/>
    </xf>
    <xf numFmtId="10" fontId="18" fillId="4" borderId="20" xfId="146" applyNumberFormat="1" applyFont="1" applyFill="1" applyBorder="1" applyAlignment="1">
      <alignment horizontal="right" wrapText="1"/>
    </xf>
    <xf numFmtId="9" fontId="14" fillId="4" borderId="20" xfId="146" applyFont="1" applyFill="1" applyBorder="1" applyAlignment="1">
      <alignment horizontal="center"/>
    </xf>
    <xf numFmtId="170" fontId="18" fillId="4" borderId="21" xfId="146" applyNumberFormat="1" applyFont="1" applyFill="1" applyBorder="1" applyAlignment="1">
      <alignment horizontal="right"/>
    </xf>
    <xf numFmtId="9" fontId="14" fillId="4" borderId="19" xfId="102" applyNumberFormat="1" applyFont="1" applyFill="1" applyBorder="1" applyAlignment="1">
      <alignment horizontal="left" wrapText="1"/>
    </xf>
    <xf numFmtId="10" fontId="18" fillId="4" borderId="20" xfId="102" applyNumberFormat="1" applyFont="1" applyFill="1" applyBorder="1" applyAlignment="1">
      <alignment horizontal="right" wrapText="1"/>
    </xf>
    <xf numFmtId="0" fontId="14" fillId="4" borderId="20" xfId="102" applyFont="1" applyFill="1" applyBorder="1" applyAlignment="1">
      <alignment horizontal="right"/>
    </xf>
    <xf numFmtId="6" fontId="18" fillId="4" borderId="21" xfId="102" applyNumberFormat="1" applyFont="1" applyFill="1" applyBorder="1" applyAlignment="1">
      <alignment horizontal="right"/>
    </xf>
    <xf numFmtId="0" fontId="14" fillId="4" borderId="20" xfId="102" applyFont="1" applyFill="1" applyBorder="1" applyAlignment="1">
      <alignment horizontal="center"/>
    </xf>
    <xf numFmtId="9" fontId="14" fillId="4" borderId="19" xfId="102" applyNumberFormat="1" applyFont="1" applyFill="1" applyBorder="1" applyAlignment="1">
      <alignment horizontal="left"/>
    </xf>
    <xf numFmtId="0" fontId="18" fillId="4" borderId="0" xfId="102" applyFont="1" applyFill="1" applyBorder="1"/>
    <xf numFmtId="9" fontId="14" fillId="0" borderId="22" xfId="146" applyFont="1" applyBorder="1" applyAlignment="1">
      <alignment wrapText="1"/>
    </xf>
    <xf numFmtId="9" fontId="21" fillId="4" borderId="23" xfId="146" applyFont="1" applyFill="1" applyBorder="1" applyAlignment="1">
      <alignment horizontal="right"/>
    </xf>
    <xf numFmtId="9" fontId="14" fillId="4" borderId="23" xfId="146" applyFont="1" applyFill="1" applyBorder="1" applyAlignment="1">
      <alignment horizontal="center"/>
    </xf>
    <xf numFmtId="0" fontId="14" fillId="0" borderId="22" xfId="102" applyFont="1" applyBorder="1"/>
    <xf numFmtId="2" fontId="14" fillId="4" borderId="23" xfId="102" applyNumberFormat="1" applyFont="1" applyFill="1" applyBorder="1"/>
    <xf numFmtId="6" fontId="14" fillId="4" borderId="24" xfId="102" applyNumberFormat="1" applyFont="1" applyFill="1" applyBorder="1" applyAlignment="1">
      <alignment horizontal="right"/>
    </xf>
    <xf numFmtId="0" fontId="18" fillId="4" borderId="23" xfId="102" applyFont="1" applyFill="1" applyBorder="1" applyAlignment="1">
      <alignment horizontal="right"/>
    </xf>
    <xf numFmtId="0" fontId="14" fillId="4" borderId="23" xfId="102" applyFont="1" applyFill="1" applyBorder="1" applyAlignment="1">
      <alignment horizontal="center"/>
    </xf>
    <xf numFmtId="0" fontId="18" fillId="0" borderId="0" xfId="102" applyFont="1" applyBorder="1"/>
    <xf numFmtId="9" fontId="18" fillId="4" borderId="16" xfId="146" applyFont="1" applyFill="1" applyBorder="1" applyAlignment="1">
      <alignment horizontal="left" wrapText="1"/>
    </xf>
    <xf numFmtId="168" fontId="18" fillId="4" borderId="17" xfId="146" applyNumberFormat="1" applyFont="1" applyFill="1" applyBorder="1" applyAlignment="1">
      <alignment horizontal="right" wrapText="1"/>
    </xf>
    <xf numFmtId="9" fontId="14" fillId="4" borderId="17" xfId="146" applyFont="1" applyFill="1" applyBorder="1" applyAlignment="1">
      <alignment horizontal="center"/>
    </xf>
    <xf numFmtId="170" fontId="18" fillId="4" borderId="18" xfId="146" applyNumberFormat="1" applyFont="1" applyFill="1" applyBorder="1" applyAlignment="1">
      <alignment horizontal="right"/>
    </xf>
    <xf numFmtId="0" fontId="18" fillId="4" borderId="16" xfId="102" applyFont="1" applyFill="1" applyBorder="1" applyAlignment="1">
      <alignment horizontal="left"/>
    </xf>
    <xf numFmtId="8" fontId="18" fillId="4" borderId="17" xfId="102" applyNumberFormat="1" applyFont="1" applyFill="1" applyBorder="1" applyAlignment="1">
      <alignment horizontal="right" wrapText="1"/>
    </xf>
    <xf numFmtId="0" fontId="14" fillId="4" borderId="17" xfId="102" applyFont="1" applyFill="1" applyBorder="1"/>
    <xf numFmtId="6" fontId="18" fillId="4" borderId="18" xfId="102" applyNumberFormat="1" applyFont="1" applyFill="1" applyBorder="1" applyAlignment="1">
      <alignment horizontal="right"/>
    </xf>
    <xf numFmtId="0" fontId="14" fillId="4" borderId="17" xfId="102" applyFont="1" applyFill="1" applyBorder="1" applyAlignment="1">
      <alignment horizontal="center"/>
    </xf>
    <xf numFmtId="9" fontId="18" fillId="4" borderId="19" xfId="146" applyFont="1" applyFill="1" applyBorder="1" applyAlignment="1">
      <alignment horizontal="left" wrapText="1"/>
    </xf>
    <xf numFmtId="168" fontId="18" fillId="4" borderId="20" xfId="146" applyNumberFormat="1" applyFont="1" applyFill="1" applyBorder="1" applyAlignment="1">
      <alignment horizontal="right" wrapText="1"/>
    </xf>
    <xf numFmtId="0" fontId="18" fillId="4" borderId="19" xfId="102" applyFont="1" applyFill="1" applyBorder="1" applyAlignment="1">
      <alignment horizontal="left" wrapText="1"/>
    </xf>
    <xf numFmtId="8" fontId="18" fillId="4" borderId="20" xfId="102" applyNumberFormat="1" applyFont="1" applyFill="1" applyBorder="1" applyAlignment="1">
      <alignment horizontal="right" wrapText="1"/>
    </xf>
    <xf numFmtId="0" fontId="14" fillId="4" borderId="20" xfId="102" applyFont="1" applyFill="1" applyBorder="1"/>
    <xf numFmtId="9" fontId="14" fillId="0" borderId="22" xfId="146" applyFont="1" applyBorder="1" applyAlignment="1">
      <alignment horizontal="right" wrapText="1"/>
    </xf>
    <xf numFmtId="9" fontId="14" fillId="0" borderId="23" xfId="146" applyFont="1" applyFill="1" applyBorder="1" applyAlignment="1">
      <alignment horizontal="right"/>
    </xf>
    <xf numFmtId="9" fontId="14" fillId="0" borderId="23" xfId="146" applyFont="1" applyFill="1" applyBorder="1" applyAlignment="1">
      <alignment horizontal="center"/>
    </xf>
    <xf numFmtId="170" fontId="14" fillId="0" borderId="24" xfId="146" applyNumberFormat="1" applyFont="1" applyFill="1" applyBorder="1" applyAlignment="1">
      <alignment horizontal="right"/>
    </xf>
    <xf numFmtId="0" fontId="14" fillId="0" borderId="22" xfId="102" applyFont="1" applyBorder="1" applyAlignment="1">
      <alignment horizontal="right"/>
    </xf>
    <xf numFmtId="0" fontId="14" fillId="0" borderId="23" xfId="102" applyFont="1" applyFill="1" applyBorder="1" applyAlignment="1">
      <alignment horizontal="right"/>
    </xf>
    <xf numFmtId="0" fontId="14" fillId="0" borderId="23" xfId="102" applyFont="1" applyBorder="1"/>
    <xf numFmtId="6" fontId="14" fillId="0" borderId="24" xfId="102" applyNumberFormat="1" applyFont="1" applyFill="1" applyBorder="1" applyAlignment="1">
      <alignment horizontal="right"/>
    </xf>
    <xf numFmtId="0" fontId="14" fillId="0" borderId="23" xfId="102" applyFont="1" applyFill="1" applyBorder="1" applyAlignment="1">
      <alignment horizontal="center"/>
    </xf>
    <xf numFmtId="9" fontId="18" fillId="4" borderId="19" xfId="146" applyFont="1" applyFill="1" applyBorder="1" applyAlignment="1">
      <alignment wrapText="1"/>
    </xf>
    <xf numFmtId="10" fontId="18" fillId="4" borderId="20" xfId="146" applyNumberFormat="1" applyFont="1" applyFill="1" applyBorder="1"/>
    <xf numFmtId="9" fontId="18" fillId="4" borderId="20" xfId="146" applyFont="1" applyFill="1" applyBorder="1" applyAlignment="1">
      <alignment horizontal="center"/>
    </xf>
    <xf numFmtId="2" fontId="18" fillId="4" borderId="19" xfId="102" applyNumberFormat="1" applyFont="1" applyFill="1" applyBorder="1"/>
    <xf numFmtId="10" fontId="18" fillId="4" borderId="20" xfId="102" applyNumberFormat="1" applyFont="1" applyFill="1" applyBorder="1"/>
    <xf numFmtId="0" fontId="18" fillId="4" borderId="20" xfId="102" applyFont="1" applyFill="1" applyBorder="1"/>
    <xf numFmtId="6" fontId="18" fillId="4" borderId="21" xfId="102" applyNumberFormat="1" applyFont="1" applyFill="1" applyBorder="1"/>
    <xf numFmtId="0" fontId="18" fillId="4" borderId="20" xfId="102" applyFont="1" applyFill="1" applyBorder="1" applyAlignment="1">
      <alignment horizontal="center"/>
    </xf>
    <xf numFmtId="9" fontId="18" fillId="4" borderId="173" xfId="146" applyFont="1" applyFill="1" applyBorder="1" applyAlignment="1">
      <alignment wrapText="1"/>
    </xf>
    <xf numFmtId="10" fontId="18" fillId="4" borderId="174" xfId="146" applyNumberFormat="1" applyFont="1" applyFill="1" applyBorder="1"/>
    <xf numFmtId="9" fontId="18" fillId="4" borderId="174" xfId="146" applyFont="1" applyFill="1" applyBorder="1" applyAlignment="1">
      <alignment horizontal="center"/>
    </xf>
    <xf numFmtId="170" fontId="18" fillId="4" borderId="175" xfId="146" applyNumberFormat="1" applyFont="1" applyFill="1" applyBorder="1" applyAlignment="1">
      <alignment horizontal="right"/>
    </xf>
    <xf numFmtId="2" fontId="18" fillId="4" borderId="173" xfId="102" applyNumberFormat="1" applyFont="1" applyFill="1" applyBorder="1"/>
    <xf numFmtId="10" fontId="18" fillId="4" borderId="173" xfId="1" applyNumberFormat="1" applyFont="1" applyFill="1" applyBorder="1"/>
    <xf numFmtId="0" fontId="18" fillId="4" borderId="174" xfId="102" applyFont="1" applyFill="1" applyBorder="1"/>
    <xf numFmtId="6" fontId="18" fillId="4" borderId="175" xfId="102" applyNumberFormat="1" applyFont="1" applyFill="1" applyBorder="1"/>
    <xf numFmtId="10" fontId="18" fillId="4" borderId="174" xfId="102" applyNumberFormat="1" applyFont="1" applyFill="1" applyBorder="1"/>
    <xf numFmtId="0" fontId="18" fillId="4" borderId="174" xfId="102" applyFont="1" applyFill="1" applyBorder="1" applyAlignment="1">
      <alignment horizontal="center"/>
    </xf>
    <xf numFmtId="9" fontId="14" fillId="0" borderId="26" xfId="146" applyFont="1" applyBorder="1" applyAlignment="1">
      <alignment horizontal="left" wrapText="1"/>
    </xf>
    <xf numFmtId="9" fontId="14" fillId="0" borderId="27" xfId="146" applyFont="1" applyFill="1" applyBorder="1" applyAlignment="1">
      <alignment horizontal="right"/>
    </xf>
    <xf numFmtId="9" fontId="14" fillId="0" borderId="27" xfId="146" applyFont="1" applyFill="1" applyBorder="1" applyAlignment="1">
      <alignment horizontal="center"/>
    </xf>
    <xf numFmtId="170" fontId="14" fillId="0" borderId="49" xfId="146" applyNumberFormat="1" applyFont="1" applyFill="1" applyBorder="1" applyAlignment="1">
      <alignment horizontal="right"/>
    </xf>
    <xf numFmtId="2" fontId="14" fillId="0" borderId="23" xfId="102" applyNumberFormat="1" applyFont="1" applyBorder="1"/>
    <xf numFmtId="6" fontId="14" fillId="0" borderId="24" xfId="102" applyNumberFormat="1" applyFont="1" applyBorder="1"/>
    <xf numFmtId="9" fontId="18" fillId="0" borderId="11" xfId="146" applyFont="1" applyFill="1" applyBorder="1" applyAlignment="1">
      <alignment wrapText="1"/>
    </xf>
    <xf numFmtId="9" fontId="18" fillId="0" borderId="159" xfId="146" applyFont="1" applyFill="1" applyBorder="1" applyAlignment="1">
      <alignment horizontal="right"/>
    </xf>
    <xf numFmtId="9" fontId="18" fillId="0" borderId="159" xfId="146" applyFont="1" applyFill="1" applyBorder="1" applyAlignment="1">
      <alignment horizontal="center"/>
    </xf>
    <xf numFmtId="168" fontId="18" fillId="0" borderId="14" xfId="146" applyNumberFormat="1" applyFont="1" applyFill="1" applyBorder="1" applyAlignment="1">
      <alignment horizontal="right"/>
    </xf>
    <xf numFmtId="0" fontId="18" fillId="0" borderId="16" xfId="102" applyFont="1" applyFill="1" applyBorder="1"/>
    <xf numFmtId="0" fontId="18" fillId="0" borderId="17" xfId="102" applyFont="1" applyFill="1" applyBorder="1"/>
    <xf numFmtId="8" fontId="18" fillId="0" borderId="18" xfId="102" applyNumberFormat="1" applyFont="1" applyFill="1" applyBorder="1" applyAlignment="1">
      <alignment horizontal="right"/>
    </xf>
    <xf numFmtId="0" fontId="18" fillId="0" borderId="17" xfId="102" applyFont="1" applyFill="1" applyBorder="1" applyAlignment="1">
      <alignment horizontal="right"/>
    </xf>
    <xf numFmtId="0" fontId="18" fillId="0" borderId="17" xfId="102" applyFont="1" applyFill="1" applyBorder="1" applyAlignment="1">
      <alignment horizontal="center"/>
    </xf>
    <xf numFmtId="9" fontId="18" fillId="0" borderId="17" xfId="146" applyFont="1" applyFill="1" applyBorder="1" applyAlignment="1">
      <alignment horizontal="right"/>
    </xf>
    <xf numFmtId="9" fontId="18" fillId="0" borderId="17" xfId="146" applyFont="1" applyFill="1" applyBorder="1" applyAlignment="1">
      <alignment horizontal="center"/>
    </xf>
    <xf numFmtId="168" fontId="18" fillId="0" borderId="18" xfId="146" applyNumberFormat="1" applyFont="1" applyFill="1" applyBorder="1" applyAlignment="1">
      <alignment horizontal="right"/>
    </xf>
    <xf numFmtId="9" fontId="18" fillId="0" borderId="30" xfId="102" applyNumberFormat="1" applyFont="1" applyFill="1" applyBorder="1"/>
    <xf numFmtId="9" fontId="18" fillId="0" borderId="31" xfId="102" applyNumberFormat="1" applyFont="1" applyFill="1" applyBorder="1" applyAlignment="1">
      <alignment horizontal="right"/>
    </xf>
    <xf numFmtId="0" fontId="18" fillId="0" borderId="31" xfId="102" applyFont="1" applyFill="1" applyBorder="1"/>
    <xf numFmtId="168" fontId="18" fillId="0" borderId="32" xfId="146" applyNumberFormat="1" applyFont="1" applyFill="1" applyBorder="1" applyAlignment="1">
      <alignment horizontal="right"/>
    </xf>
    <xf numFmtId="0" fontId="18" fillId="0" borderId="31" xfId="102" applyFont="1" applyFill="1" applyBorder="1" applyAlignment="1">
      <alignment horizontal="center"/>
    </xf>
    <xf numFmtId="0" fontId="21" fillId="0" borderId="30" xfId="0" applyFont="1" applyFill="1" applyBorder="1" applyAlignment="1">
      <alignment wrapText="1"/>
    </xf>
    <xf numFmtId="10" fontId="14" fillId="0" borderId="31" xfId="146" applyNumberFormat="1" applyFont="1" applyFill="1" applyBorder="1" applyAlignment="1">
      <alignment horizontal="right"/>
    </xf>
    <xf numFmtId="9" fontId="18" fillId="0" borderId="31" xfId="146" applyFont="1" applyFill="1" applyBorder="1" applyAlignment="1">
      <alignment horizontal="center"/>
    </xf>
    <xf numFmtId="168" fontId="14" fillId="5" borderId="32" xfId="146" applyNumberFormat="1" applyFont="1" applyFill="1" applyBorder="1" applyAlignment="1">
      <alignment horizontal="right"/>
    </xf>
    <xf numFmtId="40" fontId="18" fillId="0" borderId="0" xfId="102" applyNumberFormat="1" applyFont="1" applyFill="1" applyBorder="1" applyAlignment="1">
      <alignment horizontal="right"/>
    </xf>
    <xf numFmtId="10" fontId="14" fillId="0" borderId="0" xfId="146" applyNumberFormat="1" applyFont="1" applyFill="1" applyBorder="1" applyAlignment="1">
      <alignment horizontal="right"/>
    </xf>
    <xf numFmtId="0" fontId="139" fillId="0" borderId="0" xfId="102" applyFont="1" applyFill="1" applyBorder="1"/>
    <xf numFmtId="9" fontId="139" fillId="0" borderId="0" xfId="102" applyNumberFormat="1" applyFont="1" applyFill="1" applyBorder="1"/>
    <xf numFmtId="0" fontId="140" fillId="0" borderId="0" xfId="102" applyFont="1" applyFill="1" applyBorder="1"/>
    <xf numFmtId="8" fontId="139" fillId="0" borderId="0" xfId="102" applyNumberFormat="1" applyFont="1" applyFill="1" applyBorder="1" applyAlignment="1">
      <alignment horizontal="right"/>
    </xf>
    <xf numFmtId="0" fontId="31" fillId="0" borderId="0" xfId="0" applyFont="1" applyBorder="1"/>
    <xf numFmtId="10" fontId="18" fillId="0" borderId="0" xfId="1" applyNumberFormat="1" applyFont="1" applyFill="1" applyBorder="1"/>
    <xf numFmtId="0" fontId="141" fillId="0" borderId="0" xfId="102" applyFont="1" applyFill="1" applyBorder="1" applyAlignment="1">
      <alignment horizontal="center"/>
    </xf>
    <xf numFmtId="0" fontId="142" fillId="0" borderId="0" xfId="102" applyFont="1" applyFill="1" applyBorder="1" applyAlignment="1">
      <alignment horizontal="center"/>
    </xf>
    <xf numFmtId="0" fontId="140" fillId="4" borderId="0" xfId="102" applyFont="1" applyFill="1" applyBorder="1"/>
    <xf numFmtId="0" fontId="18" fillId="0" borderId="0" xfId="102" applyFont="1" applyBorder="1" applyAlignment="1">
      <alignment horizontal="right"/>
    </xf>
    <xf numFmtId="10" fontId="18" fillId="0" borderId="0" xfId="1" applyNumberFormat="1" applyFont="1" applyBorder="1"/>
    <xf numFmtId="0" fontId="31" fillId="4" borderId="0" xfId="0" applyFont="1" applyFill="1" applyBorder="1"/>
    <xf numFmtId="0" fontId="21" fillId="4" borderId="26" xfId="0" applyFont="1" applyFill="1" applyBorder="1" applyAlignment="1">
      <alignment horizontal="left" wrapText="1"/>
    </xf>
    <xf numFmtId="10" fontId="81" fillId="4" borderId="27" xfId="142" applyNumberFormat="1" applyFont="1" applyFill="1" applyBorder="1" applyAlignment="1">
      <alignment horizontal="right" wrapText="1"/>
    </xf>
    <xf numFmtId="10" fontId="80" fillId="4" borderId="27" xfId="142" applyNumberFormat="1" applyFont="1" applyFill="1" applyBorder="1" applyAlignment="1">
      <alignment horizontal="right" wrapText="1"/>
    </xf>
    <xf numFmtId="8" fontId="14" fillId="4" borderId="49" xfId="2" applyNumberFormat="1" applyFont="1" applyFill="1" applyBorder="1" applyAlignment="1">
      <alignment horizontal="right" wrapText="1"/>
    </xf>
    <xf numFmtId="0" fontId="31" fillId="0" borderId="0" xfId="0" applyFont="1" applyBorder="1" applyAlignment="1">
      <alignment horizontal="left" wrapText="1"/>
    </xf>
    <xf numFmtId="0" fontId="21" fillId="4" borderId="30" xfId="0" applyFont="1" applyFill="1" applyBorder="1" applyAlignment="1">
      <alignment wrapText="1"/>
    </xf>
    <xf numFmtId="9" fontId="14" fillId="4" borderId="31" xfId="142" applyNumberFormat="1" applyFont="1" applyFill="1" applyBorder="1" applyAlignment="1">
      <alignment horizontal="right" wrapText="1"/>
    </xf>
    <xf numFmtId="10" fontId="80" fillId="4" borderId="31" xfId="142" applyNumberFormat="1" applyFont="1" applyFill="1" applyBorder="1" applyAlignment="1">
      <alignment horizontal="right" wrapText="1"/>
    </xf>
    <xf numFmtId="8" fontId="14" fillId="4" borderId="32" xfId="2" applyNumberFormat="1" applyFont="1" applyFill="1" applyBorder="1" applyAlignment="1">
      <alignment horizontal="right" wrapText="1"/>
    </xf>
    <xf numFmtId="2" fontId="31" fillId="0" borderId="0" xfId="0" applyNumberFormat="1" applyFont="1" applyFill="1" applyBorder="1"/>
    <xf numFmtId="0" fontId="31" fillId="0" borderId="0" xfId="0" applyFont="1" applyBorder="1" applyAlignment="1">
      <alignment wrapText="1"/>
    </xf>
    <xf numFmtId="0" fontId="21" fillId="40" borderId="8" xfId="0" applyFont="1" applyFill="1" applyBorder="1" applyAlignment="1">
      <alignment wrapText="1"/>
    </xf>
    <xf numFmtId="10" fontId="0" fillId="40" borderId="63" xfId="0" applyNumberFormat="1" applyFill="1" applyBorder="1"/>
    <xf numFmtId="0" fontId="0" fillId="40" borderId="9" xfId="0" applyFill="1" applyBorder="1"/>
    <xf numFmtId="8" fontId="14" fillId="5" borderId="61" xfId="2" applyNumberFormat="1" applyFont="1" applyFill="1" applyBorder="1" applyAlignment="1">
      <alignment horizontal="right" wrapText="1"/>
    </xf>
    <xf numFmtId="2" fontId="31" fillId="0" borderId="0" xfId="0" applyNumberFormat="1" applyFont="1" applyBorder="1"/>
    <xf numFmtId="170" fontId="18" fillId="4" borderId="0" xfId="146" applyNumberFormat="1" applyFont="1" applyFill="1" applyBorder="1"/>
    <xf numFmtId="174" fontId="18" fillId="0" borderId="0" xfId="349" applyNumberFormat="1" applyFont="1" applyBorder="1"/>
    <xf numFmtId="170" fontId="18" fillId="0" borderId="0" xfId="146" applyNumberFormat="1" applyFont="1" applyBorder="1"/>
    <xf numFmtId="2" fontId="14" fillId="4" borderId="0" xfId="102" applyNumberFormat="1" applyFont="1" applyFill="1" applyBorder="1" applyAlignment="1">
      <alignment horizontal="center" wrapText="1"/>
    </xf>
    <xf numFmtId="0" fontId="14" fillId="4" borderId="0" xfId="102" applyFont="1" applyFill="1" applyBorder="1" applyAlignment="1">
      <alignment horizontal="center" wrapText="1"/>
    </xf>
    <xf numFmtId="0" fontId="14" fillId="4" borderId="0" xfId="102" applyFont="1" applyFill="1" applyBorder="1" applyAlignment="1">
      <alignment horizontal="center" vertical="center" wrapText="1"/>
    </xf>
    <xf numFmtId="0" fontId="18" fillId="4" borderId="0" xfId="102" applyFont="1" applyFill="1" applyBorder="1" applyAlignment="1">
      <alignment horizontal="center"/>
    </xf>
    <xf numFmtId="0" fontId="14" fillId="4" borderId="0" xfId="102" applyFont="1" applyFill="1" applyBorder="1" applyAlignment="1">
      <alignment horizontal="center"/>
    </xf>
    <xf numFmtId="0" fontId="18" fillId="4" borderId="0" xfId="102" applyFont="1" applyFill="1" applyBorder="1" applyAlignment="1">
      <alignment horizontal="left" wrapText="1"/>
    </xf>
    <xf numFmtId="0" fontId="14" fillId="4" borderId="0" xfId="102" applyFont="1" applyFill="1" applyBorder="1" applyAlignment="1">
      <alignment horizontal="right" wrapText="1"/>
    </xf>
    <xf numFmtId="10" fontId="18" fillId="4" borderId="0" xfId="102" applyNumberFormat="1" applyFont="1" applyFill="1" applyBorder="1"/>
    <xf numFmtId="0" fontId="81" fillId="0" borderId="0" xfId="102" applyFont="1"/>
    <xf numFmtId="0" fontId="18" fillId="4" borderId="0" xfId="102" applyFont="1" applyFill="1" applyBorder="1" applyAlignment="1">
      <alignment wrapText="1"/>
    </xf>
    <xf numFmtId="2" fontId="14" fillId="4" borderId="0" xfId="102" applyNumberFormat="1" applyFont="1" applyFill="1" applyBorder="1" applyAlignment="1">
      <alignment horizontal="center"/>
    </xf>
    <xf numFmtId="0" fontId="14" fillId="4" borderId="0" xfId="102" applyFont="1" applyFill="1" applyBorder="1" applyAlignment="1">
      <alignment horizontal="left" wrapText="1"/>
    </xf>
    <xf numFmtId="0" fontId="14" fillId="4" borderId="0" xfId="102" applyFont="1" applyFill="1" applyBorder="1" applyAlignment="1">
      <alignment horizontal="right"/>
    </xf>
    <xf numFmtId="2" fontId="14" fillId="4" borderId="0" xfId="102" applyNumberFormat="1" applyFont="1" applyFill="1" applyBorder="1" applyAlignment="1">
      <alignment horizontal="right"/>
    </xf>
    <xf numFmtId="9" fontId="14" fillId="4" borderId="0" xfId="102" applyNumberFormat="1" applyFont="1" applyFill="1" applyBorder="1" applyAlignment="1">
      <alignment horizontal="right" wrapText="1"/>
    </xf>
    <xf numFmtId="0" fontId="14" fillId="4" borderId="0" xfId="102" applyFont="1" applyFill="1" applyBorder="1" applyAlignment="1">
      <alignment wrapText="1"/>
    </xf>
    <xf numFmtId="2" fontId="18" fillId="4" borderId="0" xfId="102" applyNumberFormat="1" applyFont="1" applyFill="1" applyBorder="1" applyAlignment="1">
      <alignment horizontal="center"/>
    </xf>
    <xf numFmtId="2" fontId="18" fillId="4" borderId="0" xfId="102" applyNumberFormat="1" applyFont="1" applyFill="1" applyBorder="1" applyAlignment="1">
      <alignment wrapText="1"/>
    </xf>
    <xf numFmtId="14" fontId="143" fillId="0" borderId="0" xfId="357" quotePrefix="1" applyNumberFormat="1" applyFont="1" applyAlignment="1">
      <alignment horizontal="left"/>
    </xf>
    <xf numFmtId="0" fontId="1" fillId="0" borderId="0" xfId="357" applyFill="1"/>
    <xf numFmtId="0" fontId="1" fillId="45" borderId="2" xfId="357" applyFill="1" applyBorder="1"/>
    <xf numFmtId="0" fontId="1" fillId="45" borderId="42" xfId="357" applyFill="1" applyBorder="1"/>
    <xf numFmtId="0" fontId="1" fillId="35" borderId="0" xfId="357" applyFill="1" applyAlignment="1">
      <alignment horizontal="center"/>
    </xf>
    <xf numFmtId="0" fontId="9" fillId="0" borderId="0" xfId="357" applyFont="1" applyFill="1" applyBorder="1" applyAlignment="1">
      <alignment horizontal="center"/>
    </xf>
    <xf numFmtId="0" fontId="9" fillId="45" borderId="176" xfId="357" applyFont="1" applyFill="1" applyBorder="1" applyAlignment="1">
      <alignment horizontal="center"/>
    </xf>
    <xf numFmtId="10" fontId="1" fillId="0" borderId="0" xfId="357" applyNumberFormat="1" applyBorder="1" applyAlignment="1">
      <alignment horizontal="center"/>
    </xf>
    <xf numFmtId="0" fontId="1" fillId="47" borderId="5" xfId="357" applyFill="1" applyBorder="1"/>
    <xf numFmtId="0" fontId="1" fillId="47" borderId="5" xfId="357" applyFill="1" applyBorder="1" applyAlignment="1">
      <alignment horizontal="center"/>
    </xf>
    <xf numFmtId="0" fontId="1" fillId="47" borderId="0" xfId="357" applyFill="1" applyBorder="1" applyAlignment="1">
      <alignment horizontal="center"/>
    </xf>
    <xf numFmtId="0" fontId="1" fillId="47" borderId="6" xfId="357" applyFill="1" applyBorder="1" applyAlignment="1">
      <alignment horizontal="center"/>
    </xf>
    <xf numFmtId="0" fontId="1" fillId="47" borderId="48" xfId="357" applyFill="1" applyBorder="1" applyAlignment="1">
      <alignment horizontal="center"/>
    </xf>
    <xf numFmtId="0" fontId="1" fillId="35" borderId="0" xfId="357" applyFill="1" applyBorder="1" applyAlignment="1">
      <alignment horizontal="center"/>
    </xf>
    <xf numFmtId="0" fontId="1" fillId="0" borderId="42" xfId="357" applyBorder="1" applyAlignment="1">
      <alignment horizontal="center"/>
    </xf>
    <xf numFmtId="0" fontId="1" fillId="0" borderId="8" xfId="357" applyFill="1" applyBorder="1" applyAlignment="1">
      <alignment horizontal="center"/>
    </xf>
    <xf numFmtId="0" fontId="1" fillId="0" borderId="9" xfId="357" applyFill="1" applyBorder="1" applyAlignment="1">
      <alignment horizontal="center"/>
    </xf>
    <xf numFmtId="165" fontId="0" fillId="0" borderId="10" xfId="359" applyNumberFormat="1" applyFont="1" applyFill="1" applyBorder="1" applyAlignment="1">
      <alignment horizontal="center"/>
    </xf>
    <xf numFmtId="165" fontId="0" fillId="0" borderId="0" xfId="359" applyNumberFormat="1" applyFont="1" applyFill="1" applyBorder="1" applyAlignment="1">
      <alignment horizontal="center"/>
    </xf>
    <xf numFmtId="165" fontId="0" fillId="0" borderId="5" xfId="359" applyNumberFormat="1" applyFont="1" applyFill="1" applyBorder="1" applyAlignment="1">
      <alignment horizontal="center"/>
    </xf>
    <xf numFmtId="165" fontId="0" fillId="0" borderId="6" xfId="359" applyNumberFormat="1" applyFont="1" applyFill="1" applyBorder="1" applyAlignment="1">
      <alignment horizontal="center"/>
    </xf>
    <xf numFmtId="165" fontId="9" fillId="0" borderId="0" xfId="359" applyNumberFormat="1" applyFont="1" applyFill="1" applyBorder="1" applyAlignment="1">
      <alignment horizontal="center"/>
    </xf>
    <xf numFmtId="165" fontId="0" fillId="0" borderId="48" xfId="359" applyNumberFormat="1" applyFont="1" applyFill="1" applyBorder="1" applyAlignment="1">
      <alignment horizontal="center"/>
    </xf>
    <xf numFmtId="0" fontId="1" fillId="0" borderId="16" xfId="357" applyBorder="1"/>
    <xf numFmtId="0" fontId="1" fillId="0" borderId="17" xfId="357" applyBorder="1" applyAlignment="1">
      <alignment horizontal="center"/>
    </xf>
    <xf numFmtId="0" fontId="1" fillId="0" borderId="17" xfId="357" applyFill="1" applyBorder="1" applyAlignment="1">
      <alignment horizontal="center"/>
    </xf>
    <xf numFmtId="0" fontId="1" fillId="0" borderId="18" xfId="357" applyFill="1" applyBorder="1" applyAlignment="1">
      <alignment horizontal="center"/>
    </xf>
    <xf numFmtId="0" fontId="1" fillId="0" borderId="48" xfId="357" applyBorder="1" applyAlignment="1">
      <alignment horizontal="center"/>
    </xf>
    <xf numFmtId="0" fontId="1" fillId="0" borderId="8" xfId="357" applyBorder="1"/>
    <xf numFmtId="0" fontId="1" fillId="0" borderId="9" xfId="357" applyBorder="1" applyAlignment="1">
      <alignment horizontal="center"/>
    </xf>
    <xf numFmtId="174" fontId="0" fillId="0" borderId="10" xfId="360" applyNumberFormat="1" applyFont="1" applyBorder="1"/>
    <xf numFmtId="174" fontId="0" fillId="0" borderId="0" xfId="360" applyNumberFormat="1" applyFont="1" applyFill="1" applyBorder="1"/>
    <xf numFmtId="0" fontId="1" fillId="0" borderId="8" xfId="357" applyBorder="1" applyAlignment="1">
      <alignment horizontal="center"/>
    </xf>
    <xf numFmtId="174" fontId="0" fillId="0" borderId="48" xfId="360" applyNumberFormat="1" applyFont="1" applyFill="1" applyBorder="1"/>
    <xf numFmtId="0" fontId="1" fillId="0" borderId="2" xfId="357" applyBorder="1"/>
    <xf numFmtId="174" fontId="89" fillId="0" borderId="3" xfId="360" applyNumberFormat="1" applyFont="1" applyBorder="1" applyAlignment="1">
      <alignment horizontal="center"/>
    </xf>
    <xf numFmtId="2" fontId="1" fillId="0" borderId="3" xfId="357" applyNumberFormat="1" applyBorder="1" applyAlignment="1">
      <alignment horizontal="center"/>
    </xf>
    <xf numFmtId="174" fontId="0" fillId="0" borderId="4" xfId="360" applyNumberFormat="1" applyFont="1" applyBorder="1"/>
    <xf numFmtId="43" fontId="0" fillId="0" borderId="5" xfId="359" applyFont="1" applyFill="1" applyBorder="1"/>
    <xf numFmtId="174" fontId="0" fillId="0" borderId="6" xfId="360" applyNumberFormat="1" applyFont="1" applyFill="1" applyBorder="1"/>
    <xf numFmtId="0" fontId="1" fillId="0" borderId="5" xfId="357" applyBorder="1" applyAlignment="1">
      <alignment wrapText="1"/>
    </xf>
    <xf numFmtId="0" fontId="1" fillId="0" borderId="5" xfId="357" applyBorder="1"/>
    <xf numFmtId="174" fontId="89" fillId="0" borderId="0" xfId="360" applyNumberFormat="1" applyFont="1" applyBorder="1" applyAlignment="1">
      <alignment horizontal="center"/>
    </xf>
    <xf numFmtId="2" fontId="1" fillId="0" borderId="0" xfId="357" applyNumberFormat="1" applyBorder="1" applyAlignment="1">
      <alignment horizontal="center"/>
    </xf>
    <xf numFmtId="174" fontId="0" fillId="0" borderId="6" xfId="360" applyNumberFormat="1" applyFont="1" applyBorder="1"/>
    <xf numFmtId="0" fontId="1" fillId="0" borderId="17" xfId="357" applyFont="1" applyFill="1" applyBorder="1" applyAlignment="1">
      <alignment horizontal="center"/>
    </xf>
    <xf numFmtId="0" fontId="1" fillId="0" borderId="16" xfId="357" applyFill="1" applyBorder="1"/>
    <xf numFmtId="43" fontId="0" fillId="0" borderId="5" xfId="359" applyFont="1" applyFill="1" applyBorder="1" applyAlignment="1">
      <alignment horizontal="right"/>
    </xf>
    <xf numFmtId="174" fontId="0" fillId="0" borderId="6" xfId="360" applyNumberFormat="1" applyFont="1" applyFill="1" applyBorder="1" applyAlignment="1">
      <alignment horizontal="right"/>
    </xf>
    <xf numFmtId="174" fontId="0" fillId="0" borderId="0" xfId="360" applyNumberFormat="1" applyFont="1" applyFill="1" applyBorder="1" applyAlignment="1">
      <alignment horizontal="right"/>
    </xf>
    <xf numFmtId="0" fontId="1" fillId="0" borderId="5" xfId="357" applyFill="1" applyBorder="1"/>
    <xf numFmtId="0" fontId="1" fillId="0" borderId="0" xfId="357" applyBorder="1" applyAlignment="1">
      <alignment horizontal="center"/>
    </xf>
    <xf numFmtId="0" fontId="1" fillId="0" borderId="0" xfId="357" applyFont="1" applyFill="1" applyBorder="1" applyAlignment="1">
      <alignment horizontal="center"/>
    </xf>
    <xf numFmtId="10" fontId="1" fillId="0" borderId="6" xfId="357" applyNumberFormat="1" applyFill="1" applyBorder="1" applyAlignment="1">
      <alignment horizontal="center"/>
    </xf>
    <xf numFmtId="2" fontId="1" fillId="0" borderId="48" xfId="357" applyNumberFormat="1" applyBorder="1" applyAlignment="1">
      <alignment horizontal="center"/>
    </xf>
    <xf numFmtId="0" fontId="1" fillId="48" borderId="46" xfId="357" applyFill="1" applyBorder="1"/>
    <xf numFmtId="0" fontId="1" fillId="48" borderId="46" xfId="357" applyFill="1" applyBorder="1" applyAlignment="1">
      <alignment horizontal="center"/>
    </xf>
    <xf numFmtId="0" fontId="1" fillId="48" borderId="45" xfId="357" applyFill="1" applyBorder="1" applyAlignment="1">
      <alignment horizontal="center"/>
    </xf>
    <xf numFmtId="2" fontId="1" fillId="48" borderId="45" xfId="357" applyNumberFormat="1" applyFill="1" applyBorder="1" applyAlignment="1">
      <alignment horizontal="center"/>
    </xf>
    <xf numFmtId="0" fontId="1" fillId="0" borderId="0" xfId="357" applyFill="1" applyBorder="1"/>
    <xf numFmtId="2" fontId="1" fillId="0" borderId="0" xfId="357" applyNumberFormat="1" applyFill="1"/>
    <xf numFmtId="0" fontId="1" fillId="0" borderId="177" xfId="357" applyBorder="1"/>
    <xf numFmtId="174" fontId="89" fillId="0" borderId="178" xfId="360" applyNumberFormat="1" applyFont="1" applyBorder="1" applyAlignment="1">
      <alignment horizontal="center"/>
    </xf>
    <xf numFmtId="2" fontId="1" fillId="0" borderId="178" xfId="357" applyNumberFormat="1" applyBorder="1" applyAlignment="1">
      <alignment horizontal="center"/>
    </xf>
    <xf numFmtId="174" fontId="0" fillId="0" borderId="179" xfId="360" applyNumberFormat="1" applyFont="1" applyBorder="1"/>
    <xf numFmtId="0" fontId="1" fillId="0" borderId="46" xfId="357" applyBorder="1"/>
    <xf numFmtId="174" fontId="0" fillId="0" borderId="44" xfId="360" applyNumberFormat="1" applyFont="1" applyBorder="1"/>
    <xf numFmtId="43" fontId="0" fillId="0" borderId="180" xfId="359" applyFont="1" applyFill="1" applyBorder="1"/>
    <xf numFmtId="174" fontId="0" fillId="0" borderId="181" xfId="360" applyNumberFormat="1" applyFont="1" applyFill="1" applyBorder="1"/>
    <xf numFmtId="0" fontId="1" fillId="0" borderId="161" xfId="357" applyBorder="1"/>
    <xf numFmtId="10" fontId="0" fillId="0" borderId="41" xfId="361" applyNumberFormat="1" applyFont="1" applyBorder="1"/>
    <xf numFmtId="0" fontId="1" fillId="0" borderId="41" xfId="357" applyBorder="1"/>
    <xf numFmtId="174" fontId="0" fillId="0" borderId="162" xfId="360" applyNumberFormat="1" applyFont="1" applyBorder="1"/>
    <xf numFmtId="174" fontId="0" fillId="0" borderId="177" xfId="360" applyNumberFormat="1" applyFont="1" applyFill="1" applyBorder="1"/>
    <xf numFmtId="174" fontId="0" fillId="0" borderId="179" xfId="360" applyNumberFormat="1" applyFont="1" applyFill="1" applyBorder="1"/>
    <xf numFmtId="0" fontId="89" fillId="0" borderId="5" xfId="357" applyFont="1" applyFill="1" applyBorder="1"/>
    <xf numFmtId="10" fontId="89" fillId="0" borderId="0" xfId="357" applyNumberFormat="1" applyFont="1" applyBorder="1"/>
    <xf numFmtId="9" fontId="89" fillId="0" borderId="0" xfId="357" applyNumberFormat="1" applyFont="1" applyBorder="1"/>
    <xf numFmtId="174" fontId="89" fillId="0" borderId="6" xfId="360" applyNumberFormat="1" applyFont="1" applyBorder="1"/>
    <xf numFmtId="44" fontId="99" fillId="0" borderId="0" xfId="360" applyNumberFormat="1" applyFont="1" applyFill="1" applyBorder="1"/>
    <xf numFmtId="44" fontId="99" fillId="0" borderId="5" xfId="360" applyNumberFormat="1" applyFont="1" applyFill="1" applyBorder="1"/>
    <xf numFmtId="174" fontId="89" fillId="0" borderId="6" xfId="360" applyNumberFormat="1" applyFont="1" applyFill="1" applyBorder="1"/>
    <xf numFmtId="174" fontId="99" fillId="0" borderId="0" xfId="360" applyNumberFormat="1" applyFont="1" applyFill="1" applyBorder="1"/>
    <xf numFmtId="44" fontId="99" fillId="0" borderId="48" xfId="360" applyNumberFormat="1" applyFont="1" applyFill="1" applyBorder="1"/>
    <xf numFmtId="174" fontId="1" fillId="0" borderId="0" xfId="357" applyNumberFormat="1"/>
    <xf numFmtId="174" fontId="0" fillId="0" borderId="46" xfId="360" applyNumberFormat="1" applyFont="1" applyFill="1" applyBorder="1"/>
    <xf numFmtId="174" fontId="0" fillId="0" borderId="44" xfId="360" applyNumberFormat="1" applyFont="1" applyFill="1" applyBorder="1"/>
    <xf numFmtId="174" fontId="0" fillId="0" borderId="3" xfId="360" applyNumberFormat="1" applyFont="1" applyBorder="1"/>
    <xf numFmtId="174" fontId="0" fillId="0" borderId="5" xfId="360" applyNumberFormat="1" applyFont="1" applyFill="1" applyBorder="1"/>
    <xf numFmtId="0" fontId="1" fillId="0" borderId="0" xfId="357" applyAlignment="1">
      <alignment horizontal="center"/>
    </xf>
    <xf numFmtId="174" fontId="0" fillId="0" borderId="0" xfId="360" applyNumberFormat="1" applyFont="1" applyBorder="1"/>
    <xf numFmtId="0" fontId="1" fillId="0" borderId="17" xfId="357" applyBorder="1" applyAlignment="1">
      <alignment horizontal="center" wrapText="1"/>
    </xf>
    <xf numFmtId="9" fontId="1" fillId="0" borderId="0" xfId="357" applyNumberFormat="1"/>
    <xf numFmtId="170" fontId="1" fillId="0" borderId="0" xfId="357" applyNumberFormat="1"/>
    <xf numFmtId="0" fontId="1" fillId="0" borderId="133" xfId="357" applyBorder="1"/>
    <xf numFmtId="174" fontId="0" fillId="0" borderId="47" xfId="360" applyNumberFormat="1" applyFont="1" applyBorder="1"/>
    <xf numFmtId="174" fontId="0" fillId="0" borderId="47" xfId="361" applyNumberFormat="1" applyFont="1" applyBorder="1"/>
    <xf numFmtId="174" fontId="0" fillId="0" borderId="148" xfId="360" applyNumberFormat="1" applyFont="1" applyBorder="1"/>
    <xf numFmtId="0" fontId="1" fillId="0" borderId="43" xfId="357" applyBorder="1"/>
    <xf numFmtId="10" fontId="0" fillId="0" borderId="3" xfId="361" applyNumberFormat="1" applyFont="1" applyBorder="1"/>
    <xf numFmtId="0" fontId="1" fillId="0" borderId="3" xfId="357" applyBorder="1"/>
    <xf numFmtId="0" fontId="1" fillId="0" borderId="8" xfId="357" applyFill="1" applyBorder="1"/>
    <xf numFmtId="0" fontId="1" fillId="0" borderId="9" xfId="357" applyFill="1" applyBorder="1"/>
    <xf numFmtId="174" fontId="0" fillId="0" borderId="10" xfId="360" applyNumberFormat="1" applyFont="1" applyFill="1" applyBorder="1"/>
    <xf numFmtId="0" fontId="99" fillId="0" borderId="0" xfId="357" applyFont="1"/>
    <xf numFmtId="9" fontId="99" fillId="0" borderId="0" xfId="357" applyNumberFormat="1" applyFont="1"/>
    <xf numFmtId="170" fontId="99" fillId="0" borderId="0" xfId="357" applyNumberFormat="1" applyFont="1"/>
    <xf numFmtId="0" fontId="1" fillId="0" borderId="182" xfId="357" applyFill="1" applyBorder="1"/>
    <xf numFmtId="10" fontId="1" fillId="0" borderId="183" xfId="357" applyNumberFormat="1" applyBorder="1"/>
    <xf numFmtId="9" fontId="1" fillId="0" borderId="183" xfId="357" applyNumberFormat="1" applyBorder="1"/>
    <xf numFmtId="174" fontId="0" fillId="0" borderId="184" xfId="360" applyNumberFormat="1" applyFont="1" applyBorder="1"/>
    <xf numFmtId="44" fontId="0" fillId="0" borderId="0" xfId="360" applyNumberFormat="1" applyFont="1" applyFill="1" applyBorder="1"/>
    <xf numFmtId="44" fontId="0" fillId="0" borderId="182" xfId="360" applyNumberFormat="1" applyFont="1" applyFill="1" applyBorder="1"/>
    <xf numFmtId="174" fontId="0" fillId="0" borderId="184" xfId="360" applyNumberFormat="1" applyFont="1" applyFill="1" applyBorder="1"/>
    <xf numFmtId="44" fontId="0" fillId="0" borderId="48" xfId="360" applyNumberFormat="1" applyFont="1" applyFill="1" applyBorder="1"/>
    <xf numFmtId="0" fontId="1" fillId="0" borderId="180" xfId="357" applyFill="1" applyBorder="1"/>
    <xf numFmtId="9" fontId="1" fillId="0" borderId="185" xfId="357" applyNumberFormat="1" applyFill="1" applyBorder="1"/>
    <xf numFmtId="174" fontId="0" fillId="0" borderId="180" xfId="360" applyNumberFormat="1" applyFont="1" applyFill="1" applyBorder="1"/>
    <xf numFmtId="174" fontId="0" fillId="0" borderId="45" xfId="360" applyNumberFormat="1" applyFont="1" applyFill="1" applyBorder="1"/>
    <xf numFmtId="0" fontId="1" fillId="0" borderId="46" xfId="357" applyFill="1" applyBorder="1"/>
    <xf numFmtId="0" fontId="1" fillId="0" borderId="43" xfId="357" applyFill="1" applyBorder="1"/>
    <xf numFmtId="174" fontId="9" fillId="5" borderId="44" xfId="360" applyNumberFormat="1" applyFont="1" applyFill="1" applyBorder="1"/>
    <xf numFmtId="0" fontId="1" fillId="0" borderId="9" xfId="357" applyBorder="1"/>
    <xf numFmtId="174" fontId="1" fillId="0" borderId="176" xfId="357" applyNumberFormat="1" applyFill="1" applyBorder="1"/>
    <xf numFmtId="44" fontId="1" fillId="0" borderId="0" xfId="357" applyNumberFormat="1" applyFill="1" applyBorder="1"/>
    <xf numFmtId="44" fontId="1" fillId="0" borderId="46" xfId="357" applyNumberFormat="1" applyFill="1" applyBorder="1"/>
    <xf numFmtId="174" fontId="1" fillId="0" borderId="44" xfId="357" applyNumberFormat="1" applyFill="1" applyBorder="1"/>
    <xf numFmtId="174" fontId="9" fillId="5" borderId="45" xfId="357" applyNumberFormat="1" applyFont="1" applyFill="1" applyBorder="1"/>
    <xf numFmtId="0" fontId="146" fillId="0" borderId="0" xfId="357" applyFont="1"/>
    <xf numFmtId="1" fontId="1" fillId="0" borderId="0" xfId="357" applyNumberFormat="1" applyFill="1"/>
    <xf numFmtId="10" fontId="0" fillId="0" borderId="0" xfId="361" applyNumberFormat="1" applyFont="1"/>
    <xf numFmtId="0" fontId="1" fillId="49" borderId="2" xfId="357" applyFill="1" applyBorder="1"/>
    <xf numFmtId="0" fontId="1" fillId="49" borderId="42" xfId="357" applyFill="1" applyBorder="1"/>
    <xf numFmtId="14" fontId="146" fillId="0" borderId="0" xfId="357" applyNumberFormat="1" applyFont="1" applyAlignment="1">
      <alignment horizontal="left"/>
    </xf>
    <xf numFmtId="0" fontId="1" fillId="49" borderId="5" xfId="357" applyFill="1" applyBorder="1"/>
    <xf numFmtId="0" fontId="1" fillId="49" borderId="5" xfId="357" applyFill="1" applyBorder="1" applyAlignment="1">
      <alignment horizontal="center"/>
    </xf>
    <xf numFmtId="0" fontId="1" fillId="49" borderId="0" xfId="357" applyFill="1" applyBorder="1" applyAlignment="1">
      <alignment horizontal="center"/>
    </xf>
    <xf numFmtId="0" fontId="1" fillId="49" borderId="6" xfId="357" applyFill="1" applyBorder="1" applyAlignment="1">
      <alignment horizontal="center"/>
    </xf>
    <xf numFmtId="0" fontId="1" fillId="49" borderId="48" xfId="357" applyFill="1" applyBorder="1" applyAlignment="1">
      <alignment horizontal="center"/>
    </xf>
    <xf numFmtId="0" fontId="9" fillId="49" borderId="176" xfId="357" applyFont="1" applyFill="1" applyBorder="1" applyAlignment="1">
      <alignment horizontal="center"/>
    </xf>
    <xf numFmtId="0" fontId="1" fillId="0" borderId="8" xfId="357" applyFill="1" applyBorder="1" applyAlignment="1">
      <alignment horizontal="center" vertical="center"/>
    </xf>
    <xf numFmtId="171" fontId="1" fillId="0" borderId="0" xfId="357" applyNumberFormat="1"/>
    <xf numFmtId="0" fontId="1" fillId="0" borderId="3" xfId="357" applyBorder="1" applyAlignment="1">
      <alignment horizontal="center"/>
    </xf>
    <xf numFmtId="43" fontId="1" fillId="0" borderId="0" xfId="357" applyNumberFormat="1"/>
    <xf numFmtId="2" fontId="1" fillId="0" borderId="0" xfId="357" applyNumberFormat="1" applyFill="1" applyBorder="1" applyAlignment="1">
      <alignment horizontal="center"/>
    </xf>
    <xf numFmtId="174" fontId="89" fillId="0" borderId="43" xfId="360" applyNumberFormat="1" applyFont="1" applyBorder="1" applyAlignment="1">
      <alignment horizontal="center"/>
    </xf>
    <xf numFmtId="2" fontId="1" fillId="0" borderId="43" xfId="357" applyNumberFormat="1" applyBorder="1" applyAlignment="1">
      <alignment horizontal="center"/>
    </xf>
    <xf numFmtId="44" fontId="89" fillId="0" borderId="0" xfId="360" applyNumberFormat="1" applyFont="1" applyFill="1" applyBorder="1"/>
    <xf numFmtId="44" fontId="89" fillId="0" borderId="5" xfId="360" applyNumberFormat="1" applyFont="1" applyFill="1" applyBorder="1"/>
    <xf numFmtId="174" fontId="89" fillId="0" borderId="3" xfId="360" applyNumberFormat="1" applyFont="1" applyFill="1" applyBorder="1"/>
    <xf numFmtId="174" fontId="0" fillId="0" borderId="4" xfId="360" applyNumberFormat="1" applyFont="1" applyFill="1" applyBorder="1"/>
    <xf numFmtId="174" fontId="0" fillId="0" borderId="178" xfId="360" applyNumberFormat="1" applyFont="1" applyBorder="1"/>
    <xf numFmtId="174" fontId="0" fillId="0" borderId="178" xfId="361" applyNumberFormat="1" applyFont="1" applyBorder="1"/>
    <xf numFmtId="44" fontId="1" fillId="0" borderId="176" xfId="357" applyNumberFormat="1" applyBorder="1"/>
    <xf numFmtId="44" fontId="89" fillId="0" borderId="44" xfId="357" applyNumberFormat="1" applyFont="1" applyFill="1" applyBorder="1"/>
    <xf numFmtId="0" fontId="89" fillId="0" borderId="0" xfId="357" applyFont="1" applyBorder="1"/>
    <xf numFmtId="0" fontId="59" fillId="47" borderId="8" xfId="357" applyFont="1" applyFill="1" applyBorder="1" applyAlignment="1">
      <alignment horizontal="center"/>
    </xf>
    <xf numFmtId="0" fontId="59" fillId="47" borderId="9" xfId="357" applyFont="1" applyFill="1" applyBorder="1" applyAlignment="1">
      <alignment horizontal="center" wrapText="1"/>
    </xf>
    <xf numFmtId="0" fontId="59" fillId="47" borderId="9" xfId="357" applyFont="1" applyFill="1" applyBorder="1" applyAlignment="1">
      <alignment horizontal="center"/>
    </xf>
    <xf numFmtId="0" fontId="89" fillId="0" borderId="2" xfId="357" applyFont="1" applyBorder="1" applyAlignment="1">
      <alignment horizontal="right"/>
    </xf>
    <xf numFmtId="170" fontId="89" fillId="0" borderId="3" xfId="357" applyNumberFormat="1" applyFont="1" applyBorder="1" applyAlignment="1">
      <alignment horizontal="center"/>
    </xf>
    <xf numFmtId="170" fontId="89" fillId="0" borderId="3" xfId="357" applyNumberFormat="1" applyFont="1" applyFill="1" applyBorder="1" applyAlignment="1">
      <alignment horizontal="center"/>
    </xf>
    <xf numFmtId="0" fontId="89" fillId="0" borderId="5" xfId="357" applyFont="1" applyBorder="1" applyAlignment="1">
      <alignment horizontal="right"/>
    </xf>
    <xf numFmtId="10" fontId="1" fillId="0" borderId="0" xfId="357" applyNumberFormat="1" applyFont="1" applyBorder="1" applyAlignment="1">
      <alignment horizontal="center"/>
    </xf>
    <xf numFmtId="170" fontId="1" fillId="0" borderId="0" xfId="357" applyNumberFormat="1" applyFont="1" applyBorder="1" applyAlignment="1">
      <alignment horizontal="center"/>
    </xf>
    <xf numFmtId="170" fontId="1" fillId="0" borderId="0" xfId="357" applyNumberFormat="1" applyFont="1" applyFill="1" applyBorder="1" applyAlignment="1">
      <alignment horizontal="center"/>
    </xf>
    <xf numFmtId="0" fontId="89" fillId="0" borderId="5" xfId="357" applyFont="1" applyFill="1" applyBorder="1" applyAlignment="1">
      <alignment horizontal="right"/>
    </xf>
    <xf numFmtId="5" fontId="1" fillId="0" borderId="0" xfId="362" applyNumberFormat="1" applyFont="1" applyFill="1" applyBorder="1" applyAlignment="1">
      <alignment horizontal="center"/>
    </xf>
    <xf numFmtId="0" fontId="89" fillId="0" borderId="0" xfId="357" applyFont="1" applyFill="1" applyBorder="1" applyAlignment="1"/>
    <xf numFmtId="0" fontId="89" fillId="0" borderId="6" xfId="357" applyFont="1" applyFill="1" applyBorder="1" applyAlignment="1"/>
    <xf numFmtId="170" fontId="1" fillId="0" borderId="178" xfId="357" applyNumberFormat="1" applyFont="1" applyBorder="1" applyAlignment="1">
      <alignment horizontal="center"/>
    </xf>
    <xf numFmtId="170" fontId="1" fillId="0" borderId="178" xfId="357" applyNumberFormat="1" applyFont="1" applyFill="1" applyBorder="1" applyAlignment="1">
      <alignment horizontal="center"/>
    </xf>
    <xf numFmtId="0" fontId="59" fillId="0" borderId="46" xfId="357" applyFont="1" applyFill="1" applyBorder="1" applyAlignment="1">
      <alignment horizontal="right"/>
    </xf>
    <xf numFmtId="170" fontId="59" fillId="5" borderId="43" xfId="357" applyNumberFormat="1" applyFont="1" applyFill="1" applyBorder="1" applyAlignment="1">
      <alignment horizontal="center"/>
    </xf>
    <xf numFmtId="10" fontId="89" fillId="0" borderId="43" xfId="357" applyNumberFormat="1" applyFont="1" applyFill="1" applyBorder="1" applyAlignment="1"/>
    <xf numFmtId="10" fontId="89" fillId="0" borderId="44" xfId="357" applyNumberFormat="1" applyFont="1" applyFill="1" applyBorder="1" applyAlignment="1"/>
    <xf numFmtId="0" fontId="1" fillId="0" borderId="0" xfId="357" applyAlignment="1">
      <alignment horizontal="center" wrapText="1"/>
    </xf>
    <xf numFmtId="0" fontId="147" fillId="0" borderId="0" xfId="357" applyFont="1" applyBorder="1"/>
    <xf numFmtId="0" fontId="148" fillId="0" borderId="0" xfId="357" applyFont="1" applyBorder="1" applyAlignment="1">
      <alignment horizontal="center"/>
    </xf>
    <xf numFmtId="0" fontId="148" fillId="0" borderId="0" xfId="357" applyFont="1" applyBorder="1" applyAlignment="1">
      <alignment horizontal="center" wrapText="1"/>
    </xf>
    <xf numFmtId="0" fontId="148" fillId="0" borderId="3" xfId="357" applyFont="1" applyBorder="1" applyAlignment="1">
      <alignment horizontal="center"/>
    </xf>
    <xf numFmtId="0" fontId="148" fillId="0" borderId="3" xfId="357" applyFont="1" applyBorder="1"/>
    <xf numFmtId="0" fontId="148" fillId="0" borderId="0" xfId="357" applyFont="1" applyBorder="1"/>
    <xf numFmtId="0" fontId="148" fillId="0" borderId="0" xfId="357" applyFont="1" applyBorder="1" applyAlignment="1"/>
    <xf numFmtId="14" fontId="149" fillId="0" borderId="0" xfId="357" applyNumberFormat="1" applyFont="1" applyFill="1" applyBorder="1" applyAlignment="1">
      <alignment horizontal="left"/>
    </xf>
    <xf numFmtId="0" fontId="59" fillId="3" borderId="8" xfId="357" applyFont="1" applyFill="1" applyBorder="1" applyAlignment="1">
      <alignment horizontal="center" wrapText="1"/>
    </xf>
    <xf numFmtId="0" fontId="59" fillId="3" borderId="9" xfId="357" applyFont="1" applyFill="1" applyBorder="1" applyAlignment="1">
      <alignment horizontal="center" wrapText="1"/>
    </xf>
    <xf numFmtId="0" fontId="59" fillId="3" borderId="9" xfId="357" applyFont="1" applyFill="1" applyBorder="1" applyAlignment="1">
      <alignment horizontal="center"/>
    </xf>
    <xf numFmtId="10" fontId="1" fillId="0" borderId="0" xfId="357" applyNumberFormat="1" applyBorder="1"/>
    <xf numFmtId="37" fontId="1" fillId="0" borderId="178" xfId="359" applyNumberFormat="1" applyFont="1" applyBorder="1" applyAlignment="1">
      <alignment horizontal="center"/>
    </xf>
    <xf numFmtId="37" fontId="1" fillId="0" borderId="178" xfId="359" applyNumberFormat="1" applyFont="1" applyFill="1" applyBorder="1" applyAlignment="1">
      <alignment horizontal="center"/>
    </xf>
    <xf numFmtId="10" fontId="89" fillId="0" borderId="0" xfId="357" applyNumberFormat="1" applyFont="1" applyFill="1" applyBorder="1" applyAlignment="1"/>
    <xf numFmtId="10" fontId="89" fillId="0" borderId="6" xfId="357" applyNumberFormat="1" applyFont="1" applyFill="1" applyBorder="1" applyAlignment="1"/>
    <xf numFmtId="168" fontId="59" fillId="50" borderId="43" xfId="357" applyNumberFormat="1" applyFont="1" applyFill="1" applyBorder="1" applyAlignment="1">
      <alignment horizontal="center"/>
    </xf>
    <xf numFmtId="168" fontId="59" fillId="5" borderId="43" xfId="357" applyNumberFormat="1" applyFont="1" applyFill="1" applyBorder="1" applyAlignment="1">
      <alignment horizontal="center"/>
    </xf>
    <xf numFmtId="0" fontId="90" fillId="0" borderId="0" xfId="357" applyFont="1" applyBorder="1" applyAlignment="1">
      <alignment horizontal="right"/>
    </xf>
    <xf numFmtId="5" fontId="146" fillId="0" borderId="0" xfId="362" applyNumberFormat="1" applyFont="1" applyBorder="1" applyAlignment="1">
      <alignment horizontal="center"/>
    </xf>
    <xf numFmtId="175" fontId="1" fillId="0" borderId="0" xfId="187" applyNumberFormat="1" applyFont="1"/>
    <xf numFmtId="171" fontId="1" fillId="0" borderId="0" xfId="357" applyNumberFormat="1" applyAlignment="1">
      <alignment wrapText="1"/>
    </xf>
    <xf numFmtId="176" fontId="1" fillId="0" borderId="0" xfId="357" applyNumberFormat="1"/>
    <xf numFmtId="0" fontId="89" fillId="47" borderId="0" xfId="357" applyFont="1" applyFill="1"/>
    <xf numFmtId="0" fontId="1" fillId="47" borderId="0" xfId="357" applyFill="1" applyAlignment="1">
      <alignment horizontal="center"/>
    </xf>
    <xf numFmtId="0" fontId="1" fillId="47" borderId="0" xfId="357" applyFill="1" applyAlignment="1">
      <alignment horizontal="center" wrapText="1"/>
    </xf>
    <xf numFmtId="0" fontId="1" fillId="0" borderId="0" xfId="357" applyFill="1" applyAlignment="1">
      <alignment horizontal="center"/>
    </xf>
    <xf numFmtId="0" fontId="1" fillId="41" borderId="0" xfId="357" applyFill="1"/>
    <xf numFmtId="0" fontId="1" fillId="41" borderId="0" xfId="357" applyFill="1" applyAlignment="1">
      <alignment horizontal="center"/>
    </xf>
    <xf numFmtId="0" fontId="63" fillId="51" borderId="2" xfId="363" applyFont="1" applyFill="1" applyBorder="1"/>
    <xf numFmtId="0" fontId="63" fillId="51" borderId="3" xfId="363" applyFont="1" applyFill="1" applyBorder="1"/>
    <xf numFmtId="0" fontId="63" fillId="51" borderId="3" xfId="363" applyFont="1" applyFill="1" applyBorder="1" applyAlignment="1">
      <alignment horizontal="center"/>
    </xf>
    <xf numFmtId="164" fontId="63" fillId="51" borderId="4" xfId="363" applyNumberFormat="1" applyFont="1" applyFill="1" applyBorder="1" applyAlignment="1">
      <alignment horizontal="center"/>
    </xf>
    <xf numFmtId="164" fontId="63" fillId="0" borderId="0" xfId="363" applyNumberFormat="1" applyFont="1" applyFill="1" applyBorder="1" applyAlignment="1">
      <alignment horizontal="center"/>
    </xf>
    <xf numFmtId="177" fontId="63" fillId="0" borderId="0" xfId="363" applyNumberFormat="1" applyFont="1" applyFill="1" applyBorder="1" applyAlignment="1">
      <alignment horizontal="center"/>
    </xf>
    <xf numFmtId="0" fontId="66" fillId="51" borderId="5" xfId="363" applyFont="1" applyFill="1" applyBorder="1"/>
    <xf numFmtId="0" fontId="66" fillId="51" borderId="0" xfId="363" applyFont="1" applyFill="1" applyBorder="1" applyAlignment="1">
      <alignment horizontal="right"/>
    </xf>
    <xf numFmtId="0" fontId="150" fillId="51" borderId="0" xfId="363" applyFont="1" applyFill="1" applyBorder="1" applyAlignment="1">
      <alignment horizontal="center"/>
    </xf>
    <xf numFmtId="0" fontId="66" fillId="51" borderId="6" xfId="363" applyFont="1" applyFill="1" applyBorder="1" applyAlignment="1">
      <alignment horizontal="center"/>
    </xf>
    <xf numFmtId="0" fontId="66" fillId="0" borderId="0" xfId="363" applyFont="1" applyFill="1" applyBorder="1" applyAlignment="1">
      <alignment horizontal="center"/>
    </xf>
    <xf numFmtId="0" fontId="67" fillId="0" borderId="0" xfId="357" applyFont="1"/>
    <xf numFmtId="0" fontId="66" fillId="51" borderId="133" xfId="363" applyFont="1" applyFill="1" applyBorder="1"/>
    <xf numFmtId="0" fontId="66" fillId="51" borderId="47" xfId="363" applyFont="1" applyFill="1" applyBorder="1" applyAlignment="1">
      <alignment horizontal="right"/>
    </xf>
    <xf numFmtId="1" fontId="150" fillId="51" borderId="47" xfId="363" applyNumberFormat="1" applyFont="1" applyFill="1" applyBorder="1" applyAlignment="1">
      <alignment horizontal="center"/>
    </xf>
    <xf numFmtId="1" fontId="66" fillId="51" borderId="148" xfId="363" applyNumberFormat="1" applyFont="1" applyFill="1" applyBorder="1" applyAlignment="1">
      <alignment horizontal="center"/>
    </xf>
    <xf numFmtId="1" fontId="66" fillId="0" borderId="0" xfId="363" applyNumberFormat="1" applyFont="1" applyFill="1" applyBorder="1" applyAlignment="1">
      <alignment horizontal="center"/>
    </xf>
    <xf numFmtId="0" fontId="67" fillId="0" borderId="0" xfId="357" applyFont="1" applyAlignment="1">
      <alignment horizontal="left"/>
    </xf>
    <xf numFmtId="0" fontId="66" fillId="51" borderId="133" xfId="363" applyFont="1" applyFill="1" applyBorder="1" applyAlignment="1">
      <alignment horizontal="left"/>
    </xf>
    <xf numFmtId="0" fontId="151" fillId="51" borderId="47" xfId="363" applyFont="1" applyFill="1" applyBorder="1" applyAlignment="1">
      <alignment horizontal="right"/>
    </xf>
    <xf numFmtId="0" fontId="66" fillId="51" borderId="148" xfId="363" applyFont="1" applyFill="1" applyBorder="1" applyAlignment="1">
      <alignment horizontal="center"/>
    </xf>
    <xf numFmtId="0" fontId="66" fillId="51" borderId="0" xfId="363" applyFont="1" applyFill="1" applyBorder="1"/>
    <xf numFmtId="1" fontId="66" fillId="51" borderId="6" xfId="363" applyNumberFormat="1" applyFont="1" applyFill="1" applyBorder="1" applyAlignment="1">
      <alignment horizontal="center"/>
    </xf>
    <xf numFmtId="0" fontId="66" fillId="51" borderId="46" xfId="363" applyFont="1" applyFill="1" applyBorder="1"/>
    <xf numFmtId="0" fontId="66" fillId="51" borderId="43" xfId="363" applyFont="1" applyFill="1" applyBorder="1"/>
    <xf numFmtId="0" fontId="66" fillId="51" borderId="43" xfId="363" applyFont="1" applyFill="1" applyBorder="1" applyAlignment="1">
      <alignment horizontal="right"/>
    </xf>
    <xf numFmtId="1" fontId="66" fillId="51" borderId="44" xfId="363" applyNumberFormat="1" applyFont="1" applyFill="1" applyBorder="1" applyAlignment="1">
      <alignment horizontal="center"/>
    </xf>
    <xf numFmtId="0" fontId="66" fillId="51" borderId="44" xfId="363" applyFont="1" applyFill="1" applyBorder="1" applyAlignment="1">
      <alignment horizontal="center"/>
    </xf>
    <xf numFmtId="168" fontId="1" fillId="0" borderId="0" xfId="357" applyNumberFormat="1" applyFill="1" applyAlignment="1">
      <alignment horizontal="center"/>
    </xf>
    <xf numFmtId="178" fontId="1" fillId="0" borderId="0" xfId="357" applyNumberFormat="1" applyFill="1" applyAlignment="1">
      <alignment horizontal="center"/>
    </xf>
    <xf numFmtId="178" fontId="1" fillId="0" borderId="0" xfId="357" applyNumberFormat="1" applyFill="1" applyBorder="1" applyAlignment="1">
      <alignment horizontal="center"/>
    </xf>
    <xf numFmtId="0" fontId="9" fillId="0" borderId="4" xfId="357" applyFont="1" applyBorder="1" applyAlignment="1">
      <alignment horizontal="center"/>
    </xf>
    <xf numFmtId="0" fontId="9" fillId="0" borderId="2" xfId="357" applyFont="1" applyBorder="1" applyAlignment="1">
      <alignment horizontal="center" wrapText="1"/>
    </xf>
    <xf numFmtId="0" fontId="9" fillId="0" borderId="176" xfId="357" applyFont="1" applyBorder="1" applyAlignment="1">
      <alignment horizontal="center"/>
    </xf>
    <xf numFmtId="6" fontId="1" fillId="0" borderId="23" xfId="357" applyNumberFormat="1" applyBorder="1" applyAlignment="1">
      <alignment horizontal="center"/>
    </xf>
    <xf numFmtId="8" fontId="1" fillId="0" borderId="23" xfId="357" applyNumberFormat="1" applyBorder="1" applyAlignment="1">
      <alignment horizontal="center"/>
    </xf>
    <xf numFmtId="6" fontId="1" fillId="0" borderId="17" xfId="357" applyNumberFormat="1" applyBorder="1" applyAlignment="1">
      <alignment horizontal="center"/>
    </xf>
    <xf numFmtId="8" fontId="1" fillId="0" borderId="17" xfId="357" applyNumberFormat="1" applyBorder="1" applyAlignment="1">
      <alignment horizontal="center"/>
    </xf>
    <xf numFmtId="0" fontId="1" fillId="0" borderId="0" xfId="357" applyAlignment="1">
      <alignment wrapText="1"/>
    </xf>
    <xf numFmtId="10" fontId="22" fillId="52" borderId="2" xfId="357" applyNumberFormat="1" applyFont="1" applyFill="1" applyBorder="1" applyAlignment="1">
      <alignment horizontal="center" vertical="center"/>
    </xf>
    <xf numFmtId="10" fontId="22" fillId="52" borderId="42" xfId="357" applyNumberFormat="1" applyFont="1" applyFill="1" applyBorder="1" applyAlignment="1">
      <alignment horizontal="center" vertical="center"/>
    </xf>
    <xf numFmtId="10" fontId="26" fillId="52" borderId="2" xfId="357" applyNumberFormat="1" applyFont="1" applyFill="1" applyBorder="1" applyAlignment="1">
      <alignment horizontal="center" vertical="center"/>
    </xf>
    <xf numFmtId="3" fontId="22" fillId="52" borderId="42" xfId="357" applyNumberFormat="1" applyFont="1" applyFill="1" applyBorder="1" applyAlignment="1">
      <alignment horizontal="center" vertical="center"/>
    </xf>
    <xf numFmtId="0" fontId="22" fillId="52" borderId="46" xfId="357" applyFont="1" applyFill="1" applyBorder="1" applyAlignment="1">
      <alignment horizontal="center" vertical="center"/>
    </xf>
    <xf numFmtId="0" fontId="22" fillId="52" borderId="45" xfId="357" applyFont="1" applyFill="1" applyBorder="1" applyAlignment="1">
      <alignment horizontal="center" vertical="center"/>
    </xf>
    <xf numFmtId="0" fontId="26" fillId="52" borderId="5" xfId="357" applyFont="1" applyFill="1" applyBorder="1" applyAlignment="1">
      <alignment horizontal="center" vertical="center"/>
    </xf>
    <xf numFmtId="10" fontId="22" fillId="52" borderId="48" xfId="357" applyNumberFormat="1" applyFont="1" applyFill="1" applyBorder="1" applyAlignment="1">
      <alignment horizontal="center" vertical="center"/>
    </xf>
    <xf numFmtId="10" fontId="22" fillId="52" borderId="45" xfId="357" applyNumberFormat="1" applyFont="1" applyFill="1" applyBorder="1" applyAlignment="1">
      <alignment horizontal="center" vertical="center"/>
    </xf>
    <xf numFmtId="0" fontId="16" fillId="0" borderId="172" xfId="357" applyFont="1" applyFill="1" applyBorder="1" applyAlignment="1">
      <alignment vertical="center" wrapText="1"/>
    </xf>
    <xf numFmtId="170" fontId="22" fillId="0" borderId="95" xfId="357" applyNumberFormat="1" applyFont="1" applyFill="1" applyBorder="1" applyAlignment="1">
      <alignment vertical="center" wrapText="1"/>
    </xf>
    <xf numFmtId="170" fontId="22" fillId="0" borderId="186" xfId="357" applyNumberFormat="1" applyFont="1" applyFill="1" applyBorder="1" applyAlignment="1">
      <alignment vertical="center" wrapText="1"/>
    </xf>
    <xf numFmtId="170" fontId="22" fillId="0" borderId="176" xfId="357" applyNumberFormat="1" applyFont="1" applyFill="1" applyBorder="1" applyAlignment="1">
      <alignment horizontal="center" vertical="center" wrapText="1"/>
    </xf>
    <xf numFmtId="168" fontId="22" fillId="5" borderId="9" xfId="357" applyNumberFormat="1" applyFont="1" applyFill="1" applyBorder="1" applyAlignment="1">
      <alignment horizontal="center" vertical="center" wrapText="1"/>
    </xf>
    <xf numFmtId="0" fontId="152" fillId="0" borderId="43" xfId="357" applyFont="1" applyFill="1" applyBorder="1" applyAlignment="1">
      <alignment vertical="center" readingOrder="1"/>
    </xf>
    <xf numFmtId="0" fontId="22" fillId="0" borderId="43" xfId="357" applyFont="1" applyFill="1" applyBorder="1" applyAlignment="1">
      <alignment vertical="center"/>
    </xf>
    <xf numFmtId="0" fontId="22" fillId="0" borderId="44" xfId="357" applyFont="1" applyFill="1" applyBorder="1" applyAlignment="1">
      <alignment vertical="center"/>
    </xf>
    <xf numFmtId="3" fontId="22" fillId="52" borderId="2" xfId="357" applyNumberFormat="1" applyFont="1" applyFill="1" applyBorder="1" applyAlignment="1">
      <alignment horizontal="center" vertical="center"/>
    </xf>
    <xf numFmtId="0" fontId="22" fillId="52" borderId="5" xfId="357" applyFont="1" applyFill="1" applyBorder="1" applyAlignment="1">
      <alignment horizontal="center" vertical="center"/>
    </xf>
    <xf numFmtId="10" fontId="22" fillId="52" borderId="5" xfId="357" applyNumberFormat="1" applyFont="1" applyFill="1" applyBorder="1" applyAlignment="1">
      <alignment horizontal="center" vertical="center"/>
    </xf>
    <xf numFmtId="0" fontId="16" fillId="0" borderId="58" xfId="357" applyFont="1" applyFill="1" applyBorder="1" applyAlignment="1">
      <alignment vertical="center" wrapText="1"/>
    </xf>
    <xf numFmtId="170" fontId="16" fillId="0" borderId="63" xfId="357" applyNumberFormat="1" applyFont="1" applyFill="1" applyBorder="1" applyAlignment="1">
      <alignment vertical="center" wrapText="1"/>
    </xf>
    <xf numFmtId="170" fontId="16" fillId="0" borderId="59" xfId="357" applyNumberFormat="1" applyFont="1" applyFill="1" applyBorder="1" applyAlignment="1">
      <alignment vertical="center" wrapText="1"/>
    </xf>
    <xf numFmtId="170" fontId="16" fillId="0" borderId="176" xfId="357" applyNumberFormat="1" applyFont="1" applyFill="1" applyBorder="1" applyAlignment="1">
      <alignment horizontal="center" vertical="center" wrapText="1"/>
    </xf>
    <xf numFmtId="168" fontId="16" fillId="5" borderId="60" xfId="357" applyNumberFormat="1" applyFont="1" applyFill="1" applyBorder="1" applyAlignment="1">
      <alignment horizontal="center" vertical="center" wrapText="1"/>
    </xf>
    <xf numFmtId="170" fontId="16" fillId="0" borderId="9" xfId="357" applyNumberFormat="1" applyFont="1" applyFill="1" applyBorder="1" applyAlignment="1">
      <alignment horizontal="center" vertical="center" wrapText="1"/>
    </xf>
    <xf numFmtId="0" fontId="16" fillId="0" borderId="9" xfId="357" applyFont="1" applyFill="1" applyBorder="1" applyAlignment="1">
      <alignment vertical="center"/>
    </xf>
    <xf numFmtId="0" fontId="16" fillId="0" borderId="10" xfId="357" applyFont="1" applyFill="1" applyBorder="1" applyAlignment="1">
      <alignment vertical="center"/>
    </xf>
    <xf numFmtId="10" fontId="26" fillId="52" borderId="42" xfId="357" applyNumberFormat="1" applyFont="1" applyFill="1" applyBorder="1" applyAlignment="1">
      <alignment horizontal="center" vertical="center"/>
    </xf>
    <xf numFmtId="0" fontId="26" fillId="52" borderId="48" xfId="357" applyFont="1" applyFill="1" applyBorder="1" applyAlignment="1">
      <alignment horizontal="center" vertical="center"/>
    </xf>
    <xf numFmtId="170" fontId="22" fillId="0" borderId="63" xfId="357" applyNumberFormat="1" applyFont="1" applyFill="1" applyBorder="1" applyAlignment="1">
      <alignment vertical="center" wrapText="1"/>
    </xf>
    <xf numFmtId="170" fontId="22" fillId="0" borderId="59" xfId="357" applyNumberFormat="1" applyFont="1" applyFill="1" applyBorder="1" applyAlignment="1">
      <alignment vertical="center" wrapText="1"/>
    </xf>
    <xf numFmtId="0" fontId="22" fillId="0" borderId="9" xfId="357" applyFont="1" applyFill="1" applyBorder="1" applyAlignment="1">
      <alignment vertical="center"/>
    </xf>
    <xf numFmtId="0" fontId="22" fillId="0" borderId="10" xfId="357" applyFont="1" applyFill="1" applyBorder="1" applyAlignment="1">
      <alignment vertical="center"/>
    </xf>
    <xf numFmtId="168" fontId="22" fillId="5" borderId="60" xfId="357" applyNumberFormat="1" applyFont="1" applyFill="1" applyBorder="1" applyAlignment="1">
      <alignment horizontal="center" vertical="center" wrapText="1"/>
    </xf>
    <xf numFmtId="170" fontId="22" fillId="0" borderId="9" xfId="357" applyNumberFormat="1" applyFont="1" applyFill="1" applyBorder="1" applyAlignment="1">
      <alignment horizontal="center" vertical="center" wrapText="1"/>
    </xf>
    <xf numFmtId="0" fontId="22" fillId="0" borderId="9" xfId="357" applyFont="1" applyBorder="1" applyAlignment="1">
      <alignment vertical="center"/>
    </xf>
    <xf numFmtId="0" fontId="1" fillId="0" borderId="0" xfId="357" applyFill="1" applyBorder="1" applyAlignment="1">
      <alignment horizontal="right"/>
    </xf>
    <xf numFmtId="174" fontId="1" fillId="0" borderId="0" xfId="357" applyNumberFormat="1" applyFill="1" applyBorder="1" applyAlignment="1">
      <alignment horizontal="center"/>
    </xf>
    <xf numFmtId="0" fontId="1" fillId="0" borderId="0" xfId="357" applyFill="1" applyBorder="1" applyAlignment="1">
      <alignment horizontal="center" wrapText="1"/>
    </xf>
    <xf numFmtId="168" fontId="1" fillId="0" borderId="0" xfId="357" applyNumberFormat="1" applyFill="1" applyBorder="1" applyAlignment="1">
      <alignment horizontal="center"/>
    </xf>
    <xf numFmtId="172" fontId="0" fillId="0" borderId="0" xfId="361" applyNumberFormat="1" applyFont="1" applyFill="1" applyBorder="1" applyAlignment="1">
      <alignment horizontal="center"/>
    </xf>
    <xf numFmtId="168" fontId="33" fillId="0" borderId="0" xfId="357" applyNumberFormat="1" applyFont="1" applyFill="1" applyBorder="1" applyAlignment="1">
      <alignment horizontal="right"/>
    </xf>
    <xf numFmtId="172" fontId="33" fillId="0" borderId="0" xfId="280" applyNumberFormat="1" applyFont="1" applyFill="1" applyBorder="1" applyAlignment="1">
      <alignment horizontal="center"/>
    </xf>
    <xf numFmtId="172" fontId="0" fillId="0" borderId="0" xfId="280" applyNumberFormat="1" applyFont="1" applyFill="1" applyBorder="1" applyAlignment="1">
      <alignment horizontal="center"/>
    </xf>
    <xf numFmtId="0" fontId="153" fillId="4" borderId="0" xfId="357" applyFont="1" applyFill="1"/>
    <xf numFmtId="0" fontId="1" fillId="4" borderId="0" xfId="357" applyFill="1"/>
    <xf numFmtId="0" fontId="1" fillId="40" borderId="0" xfId="357" applyFill="1"/>
    <xf numFmtId="0" fontId="146" fillId="4" borderId="5" xfId="357" applyFont="1" applyFill="1" applyBorder="1"/>
    <xf numFmtId="0" fontId="1" fillId="4" borderId="0" xfId="357" applyFill="1" applyBorder="1"/>
    <xf numFmtId="44" fontId="1" fillId="4" borderId="0" xfId="357" applyNumberFormat="1" applyFont="1" applyFill="1" applyBorder="1" applyAlignment="1">
      <alignment horizontal="right"/>
    </xf>
    <xf numFmtId="165" fontId="1" fillId="4" borderId="6" xfId="359" applyNumberFormat="1" applyFont="1" applyFill="1" applyBorder="1"/>
    <xf numFmtId="0" fontId="14" fillId="4" borderId="5" xfId="357" applyFont="1" applyFill="1" applyBorder="1" applyAlignment="1"/>
    <xf numFmtId="0" fontId="86" fillId="4" borderId="0" xfId="357" applyFont="1" applyFill="1" applyBorder="1"/>
    <xf numFmtId="42" fontId="156" fillId="4" borderId="0" xfId="357" applyNumberFormat="1" applyFont="1" applyFill="1" applyBorder="1"/>
    <xf numFmtId="0" fontId="157" fillId="4" borderId="6" xfId="357" applyFont="1" applyFill="1" applyBorder="1" applyAlignment="1">
      <alignment wrapText="1"/>
    </xf>
    <xf numFmtId="0" fontId="1" fillId="4" borderId="2" xfId="357" applyFill="1" applyBorder="1"/>
    <xf numFmtId="0" fontId="9" fillId="4" borderId="3" xfId="357" applyFont="1" applyFill="1" applyBorder="1" applyAlignment="1">
      <alignment horizontal="center"/>
    </xf>
    <xf numFmtId="0" fontId="9" fillId="4" borderId="41" xfId="357" applyFont="1" applyFill="1" applyBorder="1" applyAlignment="1">
      <alignment horizontal="center"/>
    </xf>
    <xf numFmtId="174" fontId="9" fillId="4" borderId="162" xfId="362" applyNumberFormat="1" applyFont="1" applyFill="1" applyBorder="1" applyAlignment="1">
      <alignment horizontal="center"/>
    </xf>
    <xf numFmtId="0" fontId="18" fillId="0" borderId="5" xfId="357" applyFont="1" applyFill="1" applyBorder="1" applyAlignment="1"/>
    <xf numFmtId="4" fontId="18" fillId="0" borderId="0" xfId="357" applyNumberFormat="1" applyFont="1" applyFill="1" applyBorder="1" applyAlignment="1">
      <alignment horizontal="center"/>
    </xf>
    <xf numFmtId="42" fontId="18" fillId="0" borderId="0" xfId="357" applyNumberFormat="1" applyFont="1" applyFill="1" applyBorder="1"/>
    <xf numFmtId="0" fontId="18" fillId="4" borderId="6" xfId="2" applyFont="1" applyFill="1" applyBorder="1" applyAlignment="1">
      <alignment vertical="center" wrapText="1"/>
    </xf>
    <xf numFmtId="174" fontId="89" fillId="4" borderId="0" xfId="362" applyNumberFormat="1" applyFont="1" applyFill="1" applyBorder="1"/>
    <xf numFmtId="2" fontId="1" fillId="4" borderId="0" xfId="357" applyNumberFormat="1" applyFill="1" applyBorder="1" applyAlignment="1">
      <alignment horizontal="center"/>
    </xf>
    <xf numFmtId="174" fontId="0" fillId="4" borderId="6" xfId="362" applyNumberFormat="1" applyFont="1" applyFill="1" applyBorder="1" applyAlignment="1">
      <alignment horizontal="center"/>
    </xf>
    <xf numFmtId="0" fontId="18" fillId="0" borderId="6" xfId="357" applyFont="1" applyFill="1" applyBorder="1" applyAlignment="1">
      <alignment wrapText="1"/>
    </xf>
    <xf numFmtId="0" fontId="9" fillId="4" borderId="5" xfId="357" applyFont="1" applyFill="1" applyBorder="1"/>
    <xf numFmtId="0" fontId="18" fillId="0" borderId="5" xfId="364" applyFont="1" applyFill="1" applyBorder="1"/>
    <xf numFmtId="0" fontId="18" fillId="0" borderId="0" xfId="364" applyFont="1" applyFill="1" applyBorder="1"/>
    <xf numFmtId="0" fontId="82" fillId="0" borderId="0" xfId="357" applyFont="1" applyFill="1" applyBorder="1" applyAlignment="1">
      <alignment horizontal="center"/>
    </xf>
    <xf numFmtId="0" fontId="18" fillId="0" borderId="6" xfId="364" applyFont="1" applyFill="1" applyBorder="1" applyAlignment="1">
      <alignment wrapText="1"/>
    </xf>
    <xf numFmtId="0" fontId="146" fillId="4" borderId="53" xfId="357" applyFont="1" applyFill="1" applyBorder="1"/>
    <xf numFmtId="174" fontId="0" fillId="4" borderId="83" xfId="362" applyNumberFormat="1" applyFont="1" applyFill="1" applyBorder="1"/>
    <xf numFmtId="2" fontId="146" fillId="4" borderId="83" xfId="357" applyNumberFormat="1" applyFont="1" applyFill="1" applyBorder="1" applyAlignment="1">
      <alignment horizontal="center"/>
    </xf>
    <xf numFmtId="174" fontId="153" fillId="4" borderId="145" xfId="362" applyNumberFormat="1" applyFont="1" applyFill="1" applyBorder="1" applyAlignment="1">
      <alignment horizontal="center"/>
    </xf>
    <xf numFmtId="0" fontId="59" fillId="0" borderId="0" xfId="357" applyFont="1" applyFill="1"/>
    <xf numFmtId="0" fontId="89" fillId="0" borderId="0" xfId="357" applyFont="1" applyFill="1"/>
    <xf numFmtId="174" fontId="0" fillId="4" borderId="0" xfId="362" applyNumberFormat="1" applyFont="1" applyFill="1" applyBorder="1"/>
    <xf numFmtId="174" fontId="0" fillId="4" borderId="6" xfId="362" applyNumberFormat="1" applyFont="1" applyFill="1" applyBorder="1"/>
    <xf numFmtId="0" fontId="18" fillId="0" borderId="5" xfId="357" applyFont="1" applyFill="1" applyBorder="1" applyAlignment="1">
      <alignment horizontal="left"/>
    </xf>
    <xf numFmtId="10" fontId="18" fillId="0" borderId="0" xfId="361" applyNumberFormat="1" applyFont="1" applyFill="1" applyBorder="1"/>
    <xf numFmtId="10" fontId="146" fillId="4" borderId="0" xfId="357" applyNumberFormat="1" applyFont="1" applyFill="1" applyBorder="1" applyAlignment="1">
      <alignment horizontal="center"/>
    </xf>
    <xf numFmtId="10" fontId="89" fillId="4" borderId="0" xfId="357" applyNumberFormat="1" applyFont="1" applyFill="1" applyBorder="1" applyAlignment="1">
      <alignment horizontal="center"/>
    </xf>
    <xf numFmtId="174" fontId="153" fillId="4" borderId="6" xfId="357" applyNumberFormat="1" applyFont="1" applyFill="1" applyBorder="1"/>
    <xf numFmtId="0" fontId="18" fillId="0" borderId="5" xfId="357" applyFont="1" applyFill="1" applyBorder="1"/>
    <xf numFmtId="0" fontId="89" fillId="0" borderId="6" xfId="357" applyFont="1" applyFill="1" applyBorder="1"/>
    <xf numFmtId="0" fontId="1" fillId="4" borderId="5" xfId="357" applyFill="1" applyBorder="1"/>
    <xf numFmtId="174" fontId="1" fillId="4" borderId="6" xfId="357" applyNumberFormat="1" applyFill="1" applyBorder="1"/>
    <xf numFmtId="0" fontId="153" fillId="4" borderId="51" xfId="357" applyFont="1" applyFill="1" applyBorder="1"/>
    <xf numFmtId="0" fontId="1" fillId="4" borderId="156" xfId="357" applyFill="1" applyBorder="1"/>
    <xf numFmtId="174" fontId="153" fillId="4" borderId="163" xfId="357" applyNumberFormat="1" applyFont="1" applyFill="1" applyBorder="1"/>
    <xf numFmtId="0" fontId="153" fillId="4" borderId="5" xfId="357" applyFont="1" applyFill="1" applyBorder="1"/>
    <xf numFmtId="0" fontId="9" fillId="4" borderId="0" xfId="357" applyFont="1" applyFill="1" applyBorder="1" applyAlignment="1">
      <alignment horizontal="center"/>
    </xf>
    <xf numFmtId="174" fontId="9" fillId="4" borderId="6" xfId="357" applyNumberFormat="1" applyFont="1" applyFill="1" applyBorder="1"/>
    <xf numFmtId="8" fontId="18" fillId="0" borderId="0" xfId="357" applyNumberFormat="1" applyFont="1" applyFill="1" applyBorder="1"/>
    <xf numFmtId="0" fontId="9" fillId="4" borderId="0" xfId="357" applyFont="1" applyFill="1" applyBorder="1" applyAlignment="1">
      <alignment horizontal="center" vertical="top"/>
    </xf>
    <xf numFmtId="0" fontId="90" fillId="4" borderId="5" xfId="357" applyFont="1" applyFill="1" applyBorder="1" applyAlignment="1">
      <alignment vertical="center"/>
    </xf>
    <xf numFmtId="0" fontId="1" fillId="4" borderId="0" xfId="357" applyFill="1" applyBorder="1" applyAlignment="1">
      <alignment vertical="center"/>
    </xf>
    <xf numFmtId="44" fontId="1" fillId="4" borderId="0" xfId="357" applyNumberFormat="1" applyFill="1" applyBorder="1" applyAlignment="1">
      <alignment vertical="center"/>
    </xf>
    <xf numFmtId="174" fontId="146" fillId="4" borderId="6" xfId="362" applyNumberFormat="1" applyFont="1" applyFill="1" applyBorder="1" applyAlignment="1">
      <alignment vertical="center"/>
    </xf>
    <xf numFmtId="174" fontId="146" fillId="4" borderId="6" xfId="362" applyNumberFormat="1" applyFont="1" applyFill="1" applyBorder="1"/>
    <xf numFmtId="174" fontId="1" fillId="4" borderId="0" xfId="357" applyNumberFormat="1" applyFill="1" applyBorder="1"/>
    <xf numFmtId="0" fontId="158" fillId="4" borderId="0" xfId="357" applyFont="1" applyFill="1" applyBorder="1" applyAlignment="1">
      <alignment horizontal="center"/>
    </xf>
    <xf numFmtId="0" fontId="89" fillId="0" borderId="5" xfId="357" applyFont="1" applyFill="1" applyBorder="1" applyAlignment="1">
      <alignment vertical="center"/>
    </xf>
    <xf numFmtId="4" fontId="18" fillId="0" borderId="0" xfId="357" applyNumberFormat="1" applyFont="1" applyFill="1" applyBorder="1" applyAlignment="1">
      <alignment horizontal="center" vertical="center"/>
    </xf>
    <xf numFmtId="42" fontId="18" fillId="0" borderId="0" xfId="357" applyNumberFormat="1" applyFont="1" applyFill="1" applyBorder="1" applyAlignment="1">
      <alignment vertical="center"/>
    </xf>
    <xf numFmtId="42" fontId="159" fillId="0" borderId="0" xfId="357" applyNumberFormat="1" applyFont="1" applyFill="1" applyBorder="1"/>
    <xf numFmtId="174" fontId="8" fillId="4" borderId="0" xfId="362" applyNumberFormat="1" applyFont="1" applyFill="1" applyBorder="1"/>
    <xf numFmtId="44" fontId="1" fillId="4" borderId="0" xfId="357" applyNumberFormat="1" applyFont="1" applyFill="1" applyBorder="1" applyAlignment="1">
      <alignment horizontal="center"/>
    </xf>
    <xf numFmtId="174" fontId="90" fillId="4" borderId="6" xfId="362" applyNumberFormat="1" applyFont="1" applyFill="1" applyBorder="1"/>
    <xf numFmtId="174" fontId="8" fillId="4" borderId="0" xfId="357" applyNumberFormat="1" applyFont="1" applyFill="1" applyBorder="1"/>
    <xf numFmtId="44" fontId="146" fillId="4" borderId="0" xfId="357" applyNumberFormat="1" applyFont="1" applyFill="1" applyBorder="1" applyAlignment="1">
      <alignment horizontal="center"/>
    </xf>
    <xf numFmtId="179" fontId="18" fillId="0" borderId="0" xfId="362" applyNumberFormat="1" applyFont="1" applyFill="1" applyBorder="1"/>
    <xf numFmtId="179" fontId="18" fillId="0" borderId="0" xfId="357" applyNumberFormat="1" applyFont="1" applyFill="1" applyBorder="1"/>
    <xf numFmtId="174" fontId="146" fillId="4" borderId="47" xfId="362" applyNumberFormat="1" applyFont="1" applyFill="1" applyBorder="1" applyAlignment="1">
      <alignment horizontal="right"/>
    </xf>
    <xf numFmtId="174" fontId="146" fillId="4" borderId="148" xfId="362" applyNumberFormat="1" applyFont="1" applyFill="1" applyBorder="1" applyAlignment="1">
      <alignment horizontal="right"/>
    </xf>
    <xf numFmtId="174" fontId="146" fillId="4" borderId="47" xfId="362" applyNumberFormat="1" applyFont="1" applyFill="1" applyBorder="1" applyAlignment="1"/>
    <xf numFmtId="174" fontId="9" fillId="4" borderId="163" xfId="357" applyNumberFormat="1" applyFont="1" applyFill="1" applyBorder="1"/>
    <xf numFmtId="4" fontId="18" fillId="0" borderId="0" xfId="357" applyNumberFormat="1" applyFont="1" applyFill="1" applyBorder="1" applyAlignment="1">
      <alignment horizontal="right"/>
    </xf>
    <xf numFmtId="0" fontId="153" fillId="4" borderId="53" xfId="357" applyFont="1" applyFill="1" applyBorder="1"/>
    <xf numFmtId="0" fontId="1" fillId="4" borderId="83" xfId="357" applyFill="1" applyBorder="1"/>
    <xf numFmtId="174" fontId="1" fillId="4" borderId="145" xfId="357" applyNumberFormat="1" applyFill="1" applyBorder="1"/>
    <xf numFmtId="10" fontId="90" fillId="4" borderId="83" xfId="357" applyNumberFormat="1" applyFont="1" applyFill="1" applyBorder="1" applyAlignment="1">
      <alignment horizontal="left"/>
    </xf>
    <xf numFmtId="0" fontId="146" fillId="4" borderId="51" xfId="357" applyFont="1" applyFill="1" applyBorder="1"/>
    <xf numFmtId="10" fontId="90" fillId="4" borderId="156" xfId="357" applyNumberFormat="1" applyFont="1" applyFill="1" applyBorder="1" applyAlignment="1">
      <alignment horizontal="left"/>
    </xf>
    <xf numFmtId="10" fontId="90" fillId="4" borderId="156" xfId="357" applyNumberFormat="1" applyFont="1" applyFill="1" applyBorder="1" applyAlignment="1">
      <alignment horizontal="center"/>
    </xf>
    <xf numFmtId="174" fontId="1" fillId="4" borderId="163" xfId="357" applyNumberFormat="1" applyFill="1" applyBorder="1"/>
    <xf numFmtId="4" fontId="14" fillId="0" borderId="0" xfId="357" applyNumberFormat="1" applyFont="1" applyFill="1" applyBorder="1" applyAlignment="1">
      <alignment horizontal="center"/>
    </xf>
    <xf numFmtId="0" fontId="1" fillId="4" borderId="51" xfId="357" applyFont="1" applyFill="1" applyBorder="1"/>
    <xf numFmtId="10" fontId="1" fillId="4" borderId="156" xfId="357" applyNumberFormat="1" applyFont="1" applyFill="1" applyBorder="1" applyAlignment="1">
      <alignment horizontal="center"/>
    </xf>
    <xf numFmtId="0" fontId="1" fillId="4" borderId="156" xfId="357" applyFont="1" applyFill="1" applyBorder="1"/>
    <xf numFmtId="174" fontId="1" fillId="4" borderId="163" xfId="357" applyNumberFormat="1" applyFont="1" applyFill="1" applyBorder="1"/>
    <xf numFmtId="0" fontId="1" fillId="4" borderId="156" xfId="357" applyFont="1" applyFill="1" applyBorder="1" applyAlignment="1">
      <alignment horizontal="left"/>
    </xf>
    <xf numFmtId="0" fontId="1" fillId="4" borderId="177" xfId="357" applyFont="1" applyFill="1" applyBorder="1"/>
    <xf numFmtId="10" fontId="1" fillId="4" borderId="178" xfId="357" applyNumberFormat="1" applyFont="1" applyFill="1" applyBorder="1" applyAlignment="1">
      <alignment horizontal="center"/>
    </xf>
    <xf numFmtId="0" fontId="1" fillId="4" borderId="178" xfId="357" applyFont="1" applyFill="1" applyBorder="1" applyAlignment="1">
      <alignment horizontal="left"/>
    </xf>
    <xf numFmtId="0" fontId="1" fillId="4" borderId="178" xfId="357" applyFont="1" applyFill="1" applyBorder="1"/>
    <xf numFmtId="174" fontId="1" fillId="4" borderId="179" xfId="357" applyNumberFormat="1" applyFont="1" applyFill="1" applyBorder="1"/>
    <xf numFmtId="0" fontId="1" fillId="4" borderId="5" xfId="357" applyFont="1" applyFill="1" applyBorder="1"/>
    <xf numFmtId="10" fontId="1" fillId="4" borderId="0" xfId="357" applyNumberFormat="1" applyFont="1" applyFill="1" applyBorder="1" applyAlignment="1">
      <alignment horizontal="center"/>
    </xf>
    <xf numFmtId="10" fontId="1" fillId="4" borderId="0" xfId="357" applyNumberFormat="1" applyFont="1" applyFill="1" applyBorder="1" applyAlignment="1">
      <alignment horizontal="left"/>
    </xf>
    <xf numFmtId="174" fontId="1" fillId="4" borderId="6" xfId="357" applyNumberFormat="1" applyFont="1" applyFill="1" applyBorder="1"/>
    <xf numFmtId="174" fontId="1" fillId="4" borderId="5" xfId="357" applyNumberFormat="1" applyFont="1" applyFill="1" applyBorder="1"/>
    <xf numFmtId="0" fontId="1" fillId="4" borderId="0" xfId="357" applyFont="1" applyFill="1" applyBorder="1"/>
    <xf numFmtId="0" fontId="59" fillId="4" borderId="46" xfId="357" applyFont="1" applyFill="1" applyBorder="1"/>
    <xf numFmtId="0" fontId="1" fillId="4" borderId="43" xfId="357" applyFill="1" applyBorder="1"/>
    <xf numFmtId="10" fontId="1" fillId="4" borderId="43" xfId="357" applyNumberFormat="1" applyFill="1" applyBorder="1" applyAlignment="1">
      <alignment horizontal="left"/>
    </xf>
    <xf numFmtId="174" fontId="9" fillId="4" borderId="44" xfId="357" applyNumberFormat="1" applyFont="1" applyFill="1" applyBorder="1"/>
    <xf numFmtId="0" fontId="89" fillId="4" borderId="46" xfId="357" applyFont="1" applyFill="1" applyBorder="1"/>
    <xf numFmtId="0" fontId="1" fillId="4" borderId="43" xfId="357" applyFont="1" applyFill="1" applyBorder="1"/>
    <xf numFmtId="10" fontId="1" fillId="4" borderId="43" xfId="357" applyNumberFormat="1" applyFont="1" applyFill="1" applyBorder="1" applyAlignment="1">
      <alignment horizontal="left"/>
    </xf>
    <xf numFmtId="10" fontId="1" fillId="4" borderId="43" xfId="357" applyNumberFormat="1" applyFont="1" applyFill="1" applyBorder="1"/>
    <xf numFmtId="0" fontId="18" fillId="0" borderId="0" xfId="357" applyFont="1" applyFill="1" applyBorder="1" applyAlignment="1"/>
    <xf numFmtId="10" fontId="18" fillId="0" borderId="0" xfId="361" applyNumberFormat="1" applyFont="1" applyFill="1" applyBorder="1" applyAlignment="1">
      <alignment horizontal="right"/>
    </xf>
    <xf numFmtId="0" fontId="59" fillId="4" borderId="8" xfId="357" applyFont="1" applyFill="1" applyBorder="1"/>
    <xf numFmtId="0" fontId="59" fillId="4" borderId="9" xfId="357" applyFont="1" applyFill="1" applyBorder="1"/>
    <xf numFmtId="0" fontId="59" fillId="4" borderId="9" xfId="357" applyFont="1" applyFill="1" applyBorder="1" applyAlignment="1">
      <alignment horizontal="left"/>
    </xf>
    <xf numFmtId="44" fontId="59" fillId="5" borderId="10" xfId="362" applyFont="1" applyFill="1" applyBorder="1"/>
    <xf numFmtId="0" fontId="9" fillId="4" borderId="46" xfId="357" applyFont="1" applyFill="1" applyBorder="1"/>
    <xf numFmtId="0" fontId="59" fillId="0" borderId="9" xfId="357" applyFont="1" applyFill="1" applyBorder="1"/>
    <xf numFmtId="0" fontId="59" fillId="0" borderId="8" xfId="357" applyFont="1" applyFill="1" applyBorder="1"/>
    <xf numFmtId="0" fontId="89" fillId="0" borderId="9" xfId="357" applyFont="1" applyFill="1" applyBorder="1"/>
    <xf numFmtId="0" fontId="89" fillId="0" borderId="46" xfId="357" applyFont="1" applyFill="1" applyBorder="1"/>
    <xf numFmtId="0" fontId="89" fillId="0" borderId="43" xfId="357" applyFont="1" applyFill="1" applyBorder="1"/>
    <xf numFmtId="10" fontId="89" fillId="0" borderId="43" xfId="357" applyNumberFormat="1" applyFont="1" applyFill="1" applyBorder="1"/>
    <xf numFmtId="0" fontId="18" fillId="0" borderId="44" xfId="357" applyFont="1" applyFill="1" applyBorder="1" applyAlignment="1">
      <alignment wrapText="1"/>
    </xf>
    <xf numFmtId="0" fontId="89" fillId="0" borderId="8" xfId="357" applyFont="1" applyFill="1" applyBorder="1"/>
    <xf numFmtId="10" fontId="89" fillId="0" borderId="9" xfId="357" applyNumberFormat="1" applyFont="1" applyFill="1" applyBorder="1"/>
    <xf numFmtId="0" fontId="89" fillId="0" borderId="10" xfId="357" applyFont="1" applyFill="1" applyBorder="1"/>
    <xf numFmtId="0" fontId="1" fillId="4" borderId="0" xfId="357" applyFont="1" applyFill="1"/>
    <xf numFmtId="10" fontId="0" fillId="4" borderId="0" xfId="361" applyNumberFormat="1" applyFont="1" applyFill="1"/>
    <xf numFmtId="0" fontId="1" fillId="40" borderId="0" xfId="357" applyFont="1" applyFill="1"/>
    <xf numFmtId="10" fontId="1" fillId="4" borderId="43" xfId="357" applyNumberFormat="1" applyFill="1" applyBorder="1"/>
    <xf numFmtId="0" fontId="18" fillId="4" borderId="44" xfId="357" applyFont="1" applyFill="1" applyBorder="1" applyAlignment="1">
      <alignment wrapText="1"/>
    </xf>
    <xf numFmtId="0" fontId="8" fillId="4" borderId="0" xfId="357" applyFont="1" applyFill="1" applyBorder="1"/>
    <xf numFmtId="10" fontId="8" fillId="4" borderId="0" xfId="357" applyNumberFormat="1" applyFont="1" applyFill="1" applyBorder="1"/>
    <xf numFmtId="0" fontId="160" fillId="44" borderId="8" xfId="357" applyFont="1" applyFill="1" applyBorder="1"/>
    <xf numFmtId="0" fontId="1" fillId="44" borderId="9" xfId="357" applyFill="1" applyBorder="1"/>
    <xf numFmtId="0" fontId="1" fillId="44" borderId="10" xfId="357" applyFill="1" applyBorder="1"/>
    <xf numFmtId="0" fontId="153" fillId="44" borderId="2" xfId="357" applyFont="1" applyFill="1" applyBorder="1"/>
    <xf numFmtId="0" fontId="1" fillId="44" borderId="3" xfId="357" applyFill="1" applyBorder="1"/>
    <xf numFmtId="0" fontId="1" fillId="44" borderId="4" xfId="357" applyFill="1" applyBorder="1"/>
    <xf numFmtId="0" fontId="159" fillId="44" borderId="5" xfId="104" applyFont="1" applyFill="1" applyBorder="1"/>
    <xf numFmtId="0" fontId="1" fillId="44" borderId="0" xfId="357" applyFill="1"/>
    <xf numFmtId="0" fontId="1" fillId="44" borderId="6" xfId="357" applyFill="1" applyBorder="1"/>
    <xf numFmtId="0" fontId="153" fillId="44" borderId="5" xfId="357" applyFont="1" applyFill="1" applyBorder="1"/>
    <xf numFmtId="0" fontId="159" fillId="44" borderId="46" xfId="104" applyFont="1" applyFill="1" applyBorder="1"/>
    <xf numFmtId="0" fontId="1" fillId="44" borderId="43" xfId="357" applyFill="1" applyBorder="1"/>
    <xf numFmtId="0" fontId="1" fillId="44" borderId="44" xfId="357" applyFill="1" applyBorder="1"/>
    <xf numFmtId="0" fontId="153" fillId="4" borderId="2" xfId="357" applyFont="1" applyFill="1" applyBorder="1" applyAlignment="1">
      <alignment horizontal="center"/>
    </xf>
    <xf numFmtId="0" fontId="153" fillId="4" borderId="3" xfId="357" applyFont="1" applyFill="1" applyBorder="1" applyAlignment="1">
      <alignment horizontal="center"/>
    </xf>
    <xf numFmtId="0" fontId="1" fillId="4" borderId="161" xfId="357" applyFill="1" applyBorder="1"/>
    <xf numFmtId="0" fontId="59" fillId="4" borderId="51" xfId="357" applyFont="1" applyFill="1" applyBorder="1"/>
    <xf numFmtId="174" fontId="89" fillId="0" borderId="156" xfId="362" applyNumberFormat="1" applyFont="1" applyFill="1" applyBorder="1"/>
    <xf numFmtId="43" fontId="0" fillId="4" borderId="156" xfId="359" applyFont="1" applyFill="1" applyBorder="1"/>
    <xf numFmtId="0" fontId="18" fillId="4" borderId="5" xfId="357" applyFont="1" applyFill="1" applyBorder="1" applyAlignment="1"/>
    <xf numFmtId="4" fontId="161" fillId="4" borderId="0" xfId="357" applyNumberFormat="1" applyFont="1" applyFill="1" applyBorder="1" applyAlignment="1">
      <alignment horizontal="center"/>
    </xf>
    <xf numFmtId="42" fontId="156" fillId="4" borderId="0" xfId="357" applyNumberFormat="1" applyFont="1" applyFill="1" applyBorder="1" applyAlignment="1">
      <alignment horizontal="left" indent="2"/>
    </xf>
    <xf numFmtId="174" fontId="1" fillId="4" borderId="6" xfId="362" applyNumberFormat="1" applyFont="1" applyFill="1" applyBorder="1" applyAlignment="1">
      <alignment horizontal="center"/>
    </xf>
    <xf numFmtId="0" fontId="18" fillId="4" borderId="6" xfId="357" applyFont="1" applyFill="1" applyBorder="1" applyAlignment="1">
      <alignment wrapText="1"/>
    </xf>
    <xf numFmtId="0" fontId="146" fillId="4" borderId="84" xfId="357" applyFont="1" applyFill="1" applyBorder="1"/>
    <xf numFmtId="174" fontId="1" fillId="4" borderId="85" xfId="362" applyNumberFormat="1" applyFont="1" applyFill="1" applyBorder="1" applyAlignment="1">
      <alignment horizontal="center"/>
    </xf>
    <xf numFmtId="0" fontId="31" fillId="4" borderId="5" xfId="364" applyFont="1" applyFill="1" applyBorder="1"/>
    <xf numFmtId="0" fontId="31" fillId="4" borderId="0" xfId="364" applyFont="1" applyFill="1" applyBorder="1"/>
    <xf numFmtId="0" fontId="155" fillId="4" borderId="0" xfId="357" applyFont="1" applyFill="1" applyBorder="1" applyAlignment="1">
      <alignment horizontal="center"/>
    </xf>
    <xf numFmtId="0" fontId="31" fillId="4" borderId="6" xfId="364" applyFont="1" applyFill="1" applyBorder="1" applyAlignment="1">
      <alignment wrapText="1"/>
    </xf>
    <xf numFmtId="0" fontId="146" fillId="4" borderId="88" xfId="357" applyFont="1" applyFill="1" applyBorder="1"/>
    <xf numFmtId="0" fontId="9" fillId="4" borderId="47" xfId="357" applyFont="1" applyFill="1" applyBorder="1" applyAlignment="1">
      <alignment horizontal="center"/>
    </xf>
    <xf numFmtId="10" fontId="1" fillId="4" borderId="47" xfId="357" applyNumberFormat="1" applyFont="1" applyFill="1" applyBorder="1" applyAlignment="1">
      <alignment horizontal="center"/>
    </xf>
    <xf numFmtId="174" fontId="1" fillId="4" borderId="89" xfId="362" applyNumberFormat="1" applyFont="1" applyFill="1" applyBorder="1" applyAlignment="1">
      <alignment horizontal="center"/>
    </xf>
    <xf numFmtId="174" fontId="9" fillId="4" borderId="6" xfId="362" applyNumberFormat="1" applyFont="1" applyFill="1" applyBorder="1" applyAlignment="1">
      <alignment horizontal="center"/>
    </xf>
    <xf numFmtId="0" fontId="18" fillId="4" borderId="5" xfId="357" applyFont="1" applyFill="1" applyBorder="1" applyAlignment="1">
      <alignment horizontal="left"/>
    </xf>
    <xf numFmtId="10" fontId="161" fillId="4" borderId="0" xfId="361" applyNumberFormat="1" applyFont="1" applyFill="1" applyBorder="1"/>
    <xf numFmtId="10" fontId="153" fillId="4" borderId="5" xfId="357" applyNumberFormat="1" applyFont="1" applyFill="1" applyBorder="1" applyAlignment="1">
      <alignment horizontal="left"/>
    </xf>
    <xf numFmtId="10" fontId="9" fillId="4" borderId="0" xfId="357" applyNumberFormat="1" applyFont="1" applyFill="1" applyBorder="1" applyAlignment="1">
      <alignment horizontal="right"/>
    </xf>
    <xf numFmtId="0" fontId="86" fillId="4" borderId="5" xfId="357" applyFont="1" applyFill="1" applyBorder="1"/>
    <xf numFmtId="10" fontId="86" fillId="4" borderId="0" xfId="361" applyNumberFormat="1" applyFont="1" applyFill="1" applyBorder="1"/>
    <xf numFmtId="0" fontId="1" fillId="4" borderId="6" xfId="357" applyFill="1" applyBorder="1"/>
    <xf numFmtId="0" fontId="59" fillId="4" borderId="0" xfId="357" applyFont="1" applyFill="1" applyBorder="1"/>
    <xf numFmtId="10" fontId="1" fillId="4" borderId="0" xfId="357" applyNumberFormat="1" applyFill="1" applyBorder="1" applyAlignment="1">
      <alignment horizontal="center"/>
    </xf>
    <xf numFmtId="174" fontId="1" fillId="4" borderId="0" xfId="357" applyNumberFormat="1" applyFill="1"/>
    <xf numFmtId="10" fontId="153" fillId="4" borderId="46" xfId="357" applyNumberFormat="1" applyFont="1" applyFill="1" applyBorder="1" applyAlignment="1">
      <alignment horizontal="left"/>
    </xf>
    <xf numFmtId="0" fontId="59" fillId="4" borderId="43" xfId="357" applyFont="1" applyFill="1" applyBorder="1"/>
    <xf numFmtId="174" fontId="9" fillId="0" borderId="44" xfId="357" applyNumberFormat="1" applyFont="1" applyFill="1" applyBorder="1"/>
    <xf numFmtId="44" fontId="1" fillId="4" borderId="0" xfId="357" applyNumberFormat="1" applyFill="1"/>
    <xf numFmtId="10" fontId="153" fillId="4" borderId="8" xfId="357" applyNumberFormat="1" applyFont="1" applyFill="1" applyBorder="1" applyAlignment="1">
      <alignment horizontal="left"/>
    </xf>
    <xf numFmtId="0" fontId="1" fillId="4" borderId="9" xfId="357" applyFill="1" applyBorder="1"/>
    <xf numFmtId="10" fontId="0" fillId="4" borderId="9" xfId="361" applyNumberFormat="1" applyFont="1" applyFill="1" applyBorder="1" applyAlignment="1">
      <alignment horizontal="left"/>
    </xf>
    <xf numFmtId="174" fontId="59" fillId="5" borderId="10" xfId="362" applyNumberFormat="1" applyFont="1" applyFill="1" applyBorder="1"/>
    <xf numFmtId="10" fontId="153" fillId="4" borderId="0" xfId="357" applyNumberFormat="1" applyFont="1" applyFill="1" applyBorder="1" applyAlignment="1">
      <alignment horizontal="left"/>
    </xf>
    <xf numFmtId="174" fontId="9" fillId="0" borderId="0" xfId="357" applyNumberFormat="1" applyFont="1" applyFill="1" applyBorder="1"/>
    <xf numFmtId="42" fontId="162" fillId="4" borderId="0" xfId="357" applyNumberFormat="1" applyFont="1" applyFill="1" applyBorder="1"/>
    <xf numFmtId="42" fontId="156" fillId="4" borderId="0" xfId="362" applyNumberFormat="1" applyFont="1" applyFill="1" applyBorder="1" applyAlignment="1">
      <alignment horizontal="left" indent="2"/>
    </xf>
    <xf numFmtId="174" fontId="9" fillId="4" borderId="4" xfId="362" applyNumberFormat="1" applyFont="1" applyFill="1" applyBorder="1" applyAlignment="1">
      <alignment horizontal="center"/>
    </xf>
    <xf numFmtId="0" fontId="9" fillId="4" borderId="53" xfId="357" applyFont="1" applyFill="1" applyBorder="1"/>
    <xf numFmtId="174" fontId="89" fillId="4" borderId="83" xfId="362" applyNumberFormat="1" applyFont="1" applyFill="1" applyBorder="1"/>
    <xf numFmtId="2" fontId="1" fillId="4" borderId="83" xfId="357" applyNumberFormat="1" applyFill="1" applyBorder="1" applyAlignment="1">
      <alignment horizontal="center"/>
    </xf>
    <xf numFmtId="174" fontId="0" fillId="4" borderId="145" xfId="362" applyNumberFormat="1" applyFont="1" applyFill="1" applyBorder="1" applyAlignment="1">
      <alignment horizontal="center"/>
    </xf>
    <xf numFmtId="4" fontId="161" fillId="4" borderId="0" xfId="357" applyNumberFormat="1" applyFont="1" applyFill="1" applyBorder="1" applyAlignment="1">
      <alignment horizontal="right"/>
    </xf>
    <xf numFmtId="10" fontId="161" fillId="4" borderId="0" xfId="361" applyNumberFormat="1" applyFont="1" applyFill="1" applyBorder="1" applyAlignment="1">
      <alignment horizontal="right"/>
    </xf>
    <xf numFmtId="0" fontId="8" fillId="4" borderId="8" xfId="357" applyFont="1" applyFill="1" applyBorder="1"/>
    <xf numFmtId="0" fontId="8" fillId="4" borderId="9" xfId="357" applyFont="1" applyFill="1" applyBorder="1"/>
    <xf numFmtId="10" fontId="8" fillId="4" borderId="9" xfId="357" applyNumberFormat="1" applyFont="1" applyFill="1" applyBorder="1"/>
    <xf numFmtId="0" fontId="8" fillId="4" borderId="10" xfId="357" applyFont="1" applyFill="1" applyBorder="1"/>
    <xf numFmtId="0" fontId="90" fillId="4" borderId="5" xfId="357" applyFont="1" applyFill="1" applyBorder="1"/>
    <xf numFmtId="0" fontId="8" fillId="4" borderId="0" xfId="357" applyFont="1" applyFill="1" applyAlignment="1">
      <alignment horizontal="right"/>
    </xf>
    <xf numFmtId="174" fontId="71" fillId="4" borderId="0" xfId="357" applyNumberFormat="1" applyFont="1" applyFill="1" applyBorder="1" applyAlignment="1">
      <alignment horizontal="center"/>
    </xf>
    <xf numFmtId="0" fontId="160" fillId="44" borderId="17" xfId="357" applyFont="1" applyFill="1" applyBorder="1"/>
    <xf numFmtId="0" fontId="153" fillId="44" borderId="0" xfId="357" applyFont="1" applyFill="1" applyBorder="1"/>
    <xf numFmtId="0" fontId="159" fillId="44" borderId="0" xfId="104" applyFont="1" applyFill="1" applyBorder="1"/>
    <xf numFmtId="10" fontId="90" fillId="4" borderId="83" xfId="357" applyNumberFormat="1" applyFont="1" applyFill="1" applyBorder="1" applyAlignment="1">
      <alignment horizontal="center"/>
    </xf>
    <xf numFmtId="0" fontId="146" fillId="4" borderId="177" xfId="357" applyFont="1" applyFill="1" applyBorder="1"/>
    <xf numFmtId="10" fontId="146" fillId="4" borderId="178" xfId="357" applyNumberFormat="1" applyFont="1" applyFill="1" applyBorder="1" applyAlignment="1">
      <alignment horizontal="center"/>
    </xf>
    <xf numFmtId="0" fontId="146" fillId="4" borderId="178" xfId="357" applyFont="1" applyFill="1" applyBorder="1" applyAlignment="1">
      <alignment horizontal="left"/>
    </xf>
    <xf numFmtId="174" fontId="146" fillId="4" borderId="179" xfId="357" applyNumberFormat="1" applyFont="1" applyFill="1" applyBorder="1"/>
    <xf numFmtId="0" fontId="146" fillId="4" borderId="0" xfId="357" applyFont="1" applyFill="1"/>
    <xf numFmtId="0" fontId="146" fillId="4" borderId="0" xfId="357" applyFont="1" applyFill="1" applyBorder="1" applyAlignment="1">
      <alignment horizontal="left"/>
    </xf>
    <xf numFmtId="174" fontId="146" fillId="4" borderId="44" xfId="357" applyNumberFormat="1" applyFont="1" applyFill="1" applyBorder="1"/>
    <xf numFmtId="0" fontId="146" fillId="4" borderId="178" xfId="357" applyFont="1" applyFill="1" applyBorder="1"/>
    <xf numFmtId="0" fontId="1" fillId="4" borderId="2" xfId="357" applyFont="1" applyFill="1" applyBorder="1"/>
    <xf numFmtId="10" fontId="1" fillId="4" borderId="3" xfId="357" applyNumberFormat="1" applyFont="1" applyFill="1" applyBorder="1" applyAlignment="1">
      <alignment horizontal="center"/>
    </xf>
    <xf numFmtId="10" fontId="1" fillId="4" borderId="3" xfId="357" applyNumberFormat="1" applyFont="1" applyFill="1" applyBorder="1" applyAlignment="1">
      <alignment horizontal="left"/>
    </xf>
    <xf numFmtId="0" fontId="9" fillId="4" borderId="8" xfId="357" applyFont="1" applyFill="1" applyBorder="1"/>
    <xf numFmtId="0" fontId="9" fillId="4" borderId="9" xfId="357" applyFont="1" applyFill="1" applyBorder="1"/>
    <xf numFmtId="10" fontId="9" fillId="4" borderId="9" xfId="361" applyNumberFormat="1" applyFont="1" applyFill="1" applyBorder="1" applyAlignment="1">
      <alignment horizontal="left"/>
    </xf>
    <xf numFmtId="174" fontId="59" fillId="0" borderId="10" xfId="362" applyNumberFormat="1" applyFont="1" applyFill="1" applyBorder="1"/>
    <xf numFmtId="0" fontId="9" fillId="40" borderId="0" xfId="357" applyFont="1" applyFill="1"/>
    <xf numFmtId="0" fontId="9" fillId="4" borderId="0" xfId="357" applyFont="1" applyFill="1"/>
    <xf numFmtId="0" fontId="1" fillId="4" borderId="8" xfId="357" applyFill="1" applyBorder="1"/>
    <xf numFmtId="44" fontId="9" fillId="5" borderId="10" xfId="362" applyFont="1" applyFill="1" applyBorder="1"/>
    <xf numFmtId="0" fontId="1" fillId="4" borderId="8" xfId="357" applyFont="1" applyFill="1" applyBorder="1"/>
    <xf numFmtId="0" fontId="1" fillId="4" borderId="9" xfId="357" applyFont="1" applyFill="1" applyBorder="1"/>
    <xf numFmtId="0" fontId="163" fillId="4" borderId="0" xfId="357" applyFont="1" applyFill="1"/>
    <xf numFmtId="0" fontId="14" fillId="4" borderId="5" xfId="357" applyFont="1" applyFill="1" applyBorder="1" applyAlignment="1">
      <alignment vertical="center"/>
    </xf>
    <xf numFmtId="0" fontId="86" fillId="4" borderId="0" xfId="357" applyFont="1" applyFill="1" applyBorder="1" applyAlignment="1">
      <alignment vertical="center"/>
    </xf>
    <xf numFmtId="42" fontId="156" fillId="4" borderId="0" xfId="357" applyNumberFormat="1" applyFont="1" applyFill="1" applyBorder="1" applyAlignment="1">
      <alignment vertical="center"/>
    </xf>
    <xf numFmtId="0" fontId="157" fillId="4" borderId="6" xfId="357" applyFont="1" applyFill="1" applyBorder="1" applyAlignment="1">
      <alignment vertical="center" wrapText="1"/>
    </xf>
    <xf numFmtId="0" fontId="18" fillId="4" borderId="5" xfId="357" applyFont="1" applyFill="1" applyBorder="1" applyAlignment="1">
      <alignment vertical="center"/>
    </xf>
    <xf numFmtId="4" fontId="161" fillId="4" borderId="0" xfId="357" applyNumberFormat="1" applyFont="1" applyFill="1" applyBorder="1" applyAlignment="1">
      <alignment horizontal="center" vertical="center"/>
    </xf>
    <xf numFmtId="0" fontId="18" fillId="4" borderId="6" xfId="357" applyFont="1" applyFill="1" applyBorder="1" applyAlignment="1">
      <alignment vertical="center" wrapText="1"/>
    </xf>
    <xf numFmtId="0" fontId="31" fillId="4" borderId="5" xfId="364" applyFont="1" applyFill="1" applyBorder="1" applyAlignment="1">
      <alignment vertical="center"/>
    </xf>
    <xf numFmtId="0" fontId="31" fillId="4" borderId="0" xfId="364" applyFont="1" applyFill="1" applyBorder="1" applyAlignment="1">
      <alignment vertical="center"/>
    </xf>
    <xf numFmtId="0" fontId="155" fillId="4" borderId="0" xfId="357" applyFont="1" applyFill="1" applyBorder="1" applyAlignment="1">
      <alignment horizontal="center" vertical="center"/>
    </xf>
    <xf numFmtId="0" fontId="31" fillId="4" borderId="6" xfId="357" applyFont="1" applyFill="1" applyBorder="1" applyAlignment="1">
      <alignment vertical="center"/>
    </xf>
    <xf numFmtId="0" fontId="31" fillId="4" borderId="6" xfId="364" applyFont="1" applyFill="1" applyBorder="1" applyAlignment="1">
      <alignment vertical="center" wrapText="1"/>
    </xf>
    <xf numFmtId="0" fontId="18" fillId="4" borderId="5" xfId="357" applyFont="1" applyFill="1" applyBorder="1" applyAlignment="1">
      <alignment horizontal="left" vertical="center"/>
    </xf>
    <xf numFmtId="10" fontId="161" fillId="4" borderId="0" xfId="361" applyNumberFormat="1" applyFont="1" applyFill="1" applyBorder="1" applyAlignment="1">
      <alignment vertical="center"/>
    </xf>
    <xf numFmtId="0" fontId="86" fillId="4" borderId="5" xfId="357" applyFont="1" applyFill="1" applyBorder="1" applyAlignment="1">
      <alignment vertical="center"/>
    </xf>
    <xf numFmtId="10" fontId="86" fillId="4" borderId="0" xfId="361" applyNumberFormat="1" applyFont="1" applyFill="1" applyBorder="1" applyAlignment="1">
      <alignment vertical="center"/>
    </xf>
    <xf numFmtId="10" fontId="89" fillId="4" borderId="43" xfId="357" applyNumberFormat="1" applyFont="1" applyFill="1" applyBorder="1" applyAlignment="1">
      <alignment horizontal="center"/>
    </xf>
    <xf numFmtId="174" fontId="153" fillId="4" borderId="44" xfId="357" applyNumberFormat="1" applyFont="1" applyFill="1" applyBorder="1"/>
    <xf numFmtId="10" fontId="89" fillId="4" borderId="9" xfId="357" applyNumberFormat="1" applyFont="1" applyFill="1" applyBorder="1" applyAlignment="1">
      <alignment horizontal="center"/>
    </xf>
    <xf numFmtId="0" fontId="1" fillId="4" borderId="47" xfId="357" applyFill="1" applyBorder="1"/>
    <xf numFmtId="0" fontId="1" fillId="4" borderId="5" xfId="357" applyFont="1" applyFill="1" applyBorder="1" applyAlignment="1">
      <alignment vertical="center"/>
    </xf>
    <xf numFmtId="42" fontId="162" fillId="4" borderId="0" xfId="357" applyNumberFormat="1" applyFont="1" applyFill="1" applyBorder="1" applyAlignment="1">
      <alignment vertical="center"/>
    </xf>
    <xf numFmtId="42" fontId="156" fillId="4" borderId="0" xfId="362" applyNumberFormat="1" applyFont="1" applyFill="1" applyBorder="1" applyAlignment="1">
      <alignment vertical="center"/>
    </xf>
    <xf numFmtId="0" fontId="99" fillId="4" borderId="8" xfId="357" applyFont="1" applyFill="1" applyBorder="1"/>
    <xf numFmtId="0" fontId="81" fillId="4" borderId="10" xfId="357" applyFont="1" applyFill="1" applyBorder="1" applyAlignment="1">
      <alignment wrapText="1"/>
    </xf>
    <xf numFmtId="10" fontId="161" fillId="4" borderId="0" xfId="361" applyNumberFormat="1" applyFont="1" applyFill="1" applyBorder="1" applyAlignment="1">
      <alignment horizontal="right" vertical="center"/>
    </xf>
    <xf numFmtId="0" fontId="99" fillId="4" borderId="0" xfId="357" applyFont="1" applyFill="1" applyBorder="1"/>
    <xf numFmtId="0" fontId="81" fillId="4" borderId="0" xfId="357" applyFont="1" applyFill="1" applyBorder="1" applyAlignment="1">
      <alignment wrapText="1"/>
    </xf>
    <xf numFmtId="10" fontId="1" fillId="4" borderId="9" xfId="361" applyNumberFormat="1" applyFont="1" applyFill="1" applyBorder="1" applyAlignment="1">
      <alignment horizontal="left"/>
    </xf>
    <xf numFmtId="174" fontId="89" fillId="0" borderId="10" xfId="362" applyNumberFormat="1" applyFont="1" applyFill="1" applyBorder="1"/>
    <xf numFmtId="0" fontId="1" fillId="4" borderId="51" xfId="357" applyFill="1" applyBorder="1"/>
    <xf numFmtId="0" fontId="9" fillId="4" borderId="156" xfId="357" applyFont="1" applyFill="1" applyBorder="1" applyAlignment="1">
      <alignment horizontal="center"/>
    </xf>
    <xf numFmtId="174" fontId="9" fillId="4" borderId="163" xfId="362" applyNumberFormat="1" applyFont="1" applyFill="1" applyBorder="1" applyAlignment="1">
      <alignment horizontal="center"/>
    </xf>
    <xf numFmtId="171" fontId="1" fillId="4" borderId="0" xfId="357" applyNumberFormat="1" applyFill="1"/>
    <xf numFmtId="0" fontId="1" fillId="4" borderId="177" xfId="357" applyFill="1" applyBorder="1"/>
    <xf numFmtId="0" fontId="1" fillId="4" borderId="178" xfId="357" applyFill="1" applyBorder="1"/>
    <xf numFmtId="0" fontId="1" fillId="4" borderId="179" xfId="357" applyFill="1" applyBorder="1"/>
    <xf numFmtId="0" fontId="1" fillId="4" borderId="46" xfId="357" applyFill="1" applyBorder="1"/>
    <xf numFmtId="0" fontId="164" fillId="4" borderId="0" xfId="357" applyFont="1" applyFill="1"/>
    <xf numFmtId="0" fontId="51" fillId="4" borderId="0" xfId="357" applyFont="1" applyFill="1"/>
    <xf numFmtId="0" fontId="51" fillId="40" borderId="0" xfId="357" applyFont="1" applyFill="1"/>
    <xf numFmtId="0" fontId="166" fillId="4" borderId="3" xfId="357" applyFont="1" applyFill="1" applyBorder="1" applyAlignment="1">
      <alignment vertical="center" wrapText="1"/>
    </xf>
    <xf numFmtId="0" fontId="166" fillId="4" borderId="4" xfId="357" applyFont="1" applyFill="1" applyBorder="1" applyAlignment="1">
      <alignment vertical="center" wrapText="1"/>
    </xf>
    <xf numFmtId="0" fontId="167" fillId="4" borderId="5" xfId="357" applyFont="1" applyFill="1" applyBorder="1"/>
    <xf numFmtId="0" fontId="51" fillId="4" borderId="0" xfId="357" applyFont="1" applyFill="1" applyBorder="1"/>
    <xf numFmtId="44" fontId="51" fillId="4" borderId="0" xfId="357" applyNumberFormat="1" applyFont="1" applyFill="1" applyBorder="1" applyAlignment="1">
      <alignment horizontal="right"/>
    </xf>
    <xf numFmtId="165" fontId="51" fillId="4" borderId="6" xfId="359" applyNumberFormat="1" applyFont="1" applyFill="1" applyBorder="1"/>
    <xf numFmtId="180" fontId="51" fillId="4" borderId="6" xfId="359" applyNumberFormat="1" applyFont="1" applyFill="1" applyBorder="1"/>
    <xf numFmtId="0" fontId="77" fillId="4" borderId="5" xfId="357" applyFont="1" applyFill="1" applyBorder="1" applyAlignment="1"/>
    <xf numFmtId="0" fontId="123" fillId="4" borderId="5" xfId="357" applyFont="1" applyFill="1" applyBorder="1" applyAlignment="1">
      <alignment horizontal="left"/>
    </xf>
    <xf numFmtId="4" fontId="123" fillId="4" borderId="0" xfId="357" applyNumberFormat="1" applyFont="1" applyFill="1" applyBorder="1" applyAlignment="1">
      <alignment horizontal="center"/>
    </xf>
    <xf numFmtId="179" fontId="123" fillId="4" borderId="0" xfId="357" applyNumberFormat="1" applyFont="1" applyFill="1" applyBorder="1"/>
    <xf numFmtId="42" fontId="123" fillId="4" borderId="0" xfId="357" applyNumberFormat="1" applyFont="1" applyFill="1" applyBorder="1"/>
    <xf numFmtId="0" fontId="123" fillId="4" borderId="6" xfId="357" applyFont="1" applyFill="1" applyBorder="1" applyAlignment="1">
      <alignment wrapText="1"/>
    </xf>
    <xf numFmtId="0" fontId="51" fillId="4" borderId="161" xfId="357" applyFont="1" applyFill="1" applyBorder="1"/>
    <xf numFmtId="0" fontId="96" fillId="4" borderId="41" xfId="357" applyFont="1" applyFill="1" applyBorder="1" applyAlignment="1">
      <alignment horizontal="center"/>
    </xf>
    <xf numFmtId="174" fontId="96" fillId="4" borderId="162" xfId="362" applyNumberFormat="1" applyFont="1" applyFill="1" applyBorder="1" applyAlignment="1">
      <alignment horizontal="center"/>
    </xf>
    <xf numFmtId="0" fontId="123" fillId="4" borderId="5" xfId="357" applyFont="1" applyFill="1" applyBorder="1" applyAlignment="1"/>
    <xf numFmtId="0" fontId="96" fillId="4" borderId="5" xfId="357" applyFont="1" applyFill="1" applyBorder="1"/>
    <xf numFmtId="174" fontId="91" fillId="4" borderId="0" xfId="362" applyNumberFormat="1" applyFont="1" applyFill="1" applyBorder="1"/>
    <xf numFmtId="2" fontId="91" fillId="4" borderId="0" xfId="357" applyNumberFormat="1" applyFont="1" applyFill="1" applyBorder="1" applyAlignment="1">
      <alignment horizontal="center"/>
    </xf>
    <xf numFmtId="174" fontId="51" fillId="4" borderId="6" xfId="362" applyNumberFormat="1" applyFont="1" applyFill="1" applyBorder="1" applyAlignment="1">
      <alignment horizontal="center"/>
    </xf>
    <xf numFmtId="0" fontId="123" fillId="4" borderId="5" xfId="364" applyFont="1" applyFill="1" applyBorder="1"/>
    <xf numFmtId="0" fontId="123" fillId="4" borderId="0" xfId="364" applyFont="1" applyFill="1" applyBorder="1"/>
    <xf numFmtId="0" fontId="166" fillId="4" borderId="0" xfId="357" applyFont="1" applyFill="1" applyBorder="1" applyAlignment="1">
      <alignment horizontal="center"/>
    </xf>
    <xf numFmtId="0" fontId="167" fillId="4" borderId="53" xfId="357" applyFont="1" applyFill="1" applyBorder="1"/>
    <xf numFmtId="174" fontId="51" fillId="4" borderId="83" xfId="362" applyNumberFormat="1" applyFont="1" applyFill="1" applyBorder="1"/>
    <xf numFmtId="2" fontId="167" fillId="4" borderId="83" xfId="357" applyNumberFormat="1" applyFont="1" applyFill="1" applyBorder="1" applyAlignment="1">
      <alignment horizontal="center"/>
    </xf>
    <xf numFmtId="174" fontId="164" fillId="4" borderId="145" xfId="362" applyNumberFormat="1" applyFont="1" applyFill="1" applyBorder="1" applyAlignment="1">
      <alignment horizontal="center"/>
    </xf>
    <xf numFmtId="0" fontId="166" fillId="0" borderId="5" xfId="357" applyFont="1" applyFill="1" applyBorder="1" applyAlignment="1">
      <alignment horizontal="left"/>
    </xf>
    <xf numFmtId="0" fontId="123" fillId="0" borderId="0" xfId="364" applyFont="1" applyFill="1" applyBorder="1"/>
    <xf numFmtId="0" fontId="91" fillId="0" borderId="0" xfId="357" applyFont="1" applyFill="1" applyBorder="1"/>
    <xf numFmtId="0" fontId="123" fillId="4" borderId="6" xfId="364" applyFont="1" applyFill="1" applyBorder="1" applyAlignment="1">
      <alignment wrapText="1"/>
    </xf>
    <xf numFmtId="174" fontId="51" fillId="4" borderId="0" xfId="362" applyNumberFormat="1" applyFont="1" applyFill="1" applyBorder="1"/>
    <xf numFmtId="2" fontId="51" fillId="4" borderId="0" xfId="357" applyNumberFormat="1" applyFont="1" applyFill="1" applyBorder="1" applyAlignment="1">
      <alignment horizontal="center"/>
    </xf>
    <xf numFmtId="174" fontId="51" fillId="4" borderId="6" xfId="362" applyNumberFormat="1" applyFont="1" applyFill="1" applyBorder="1"/>
    <xf numFmtId="0" fontId="123" fillId="0" borderId="5" xfId="357" applyFont="1" applyFill="1" applyBorder="1" applyAlignment="1">
      <alignment horizontal="left"/>
    </xf>
    <xf numFmtId="4" fontId="123" fillId="0" borderId="0" xfId="357" applyNumberFormat="1" applyFont="1" applyFill="1" applyBorder="1" applyAlignment="1">
      <alignment horizontal="center"/>
    </xf>
    <xf numFmtId="10" fontId="123" fillId="4" borderId="0" xfId="361" applyNumberFormat="1" applyFont="1" applyFill="1" applyBorder="1"/>
    <xf numFmtId="10" fontId="167" fillId="4" borderId="0" xfId="357" applyNumberFormat="1" applyFont="1" applyFill="1" applyBorder="1" applyAlignment="1">
      <alignment horizontal="center"/>
    </xf>
    <xf numFmtId="10" fontId="91" fillId="4" borderId="0" xfId="357" applyNumberFormat="1" applyFont="1" applyFill="1" applyBorder="1" applyAlignment="1">
      <alignment horizontal="center"/>
    </xf>
    <xf numFmtId="174" fontId="164" fillId="4" borderId="6" xfId="357" applyNumberFormat="1" applyFont="1" applyFill="1" applyBorder="1"/>
    <xf numFmtId="0" fontId="123" fillId="0" borderId="5" xfId="357" applyFont="1" applyFill="1" applyBorder="1"/>
    <xf numFmtId="10" fontId="123" fillId="0" borderId="0" xfId="361" applyNumberFormat="1" applyFont="1" applyFill="1" applyBorder="1"/>
    <xf numFmtId="0" fontId="91" fillId="4" borderId="6" xfId="357" applyFont="1" applyFill="1" applyBorder="1"/>
    <xf numFmtId="0" fontId="51" fillId="4" borderId="5" xfId="357" applyFont="1" applyFill="1" applyBorder="1"/>
    <xf numFmtId="174" fontId="51" fillId="4" borderId="6" xfId="357" applyNumberFormat="1" applyFont="1" applyFill="1" applyBorder="1"/>
    <xf numFmtId="0" fontId="123" fillId="0" borderId="5" xfId="357" applyFont="1" applyFill="1" applyBorder="1" applyAlignment="1"/>
    <xf numFmtId="0" fontId="164" fillId="4" borderId="51" xfId="357" applyFont="1" applyFill="1" applyBorder="1"/>
    <xf numFmtId="0" fontId="51" fillId="4" borderId="156" xfId="357" applyFont="1" applyFill="1" applyBorder="1" applyAlignment="1">
      <alignment vertical="center"/>
    </xf>
    <xf numFmtId="174" fontId="164" fillId="4" borderId="163" xfId="357" applyNumberFormat="1" applyFont="1" applyFill="1" applyBorder="1"/>
    <xf numFmtId="0" fontId="104" fillId="4" borderId="0" xfId="357" applyFont="1" applyFill="1" applyBorder="1" applyAlignment="1">
      <alignment horizontal="center" vertical="center"/>
    </xf>
    <xf numFmtId="0" fontId="96" fillId="4" borderId="0" xfId="357" applyFont="1" applyFill="1" applyBorder="1" applyAlignment="1">
      <alignment horizontal="center" vertical="center"/>
    </xf>
    <xf numFmtId="0" fontId="77" fillId="0" borderId="5" xfId="357" applyFont="1" applyFill="1" applyBorder="1" applyAlignment="1">
      <alignment horizontal="center" vertical="top"/>
    </xf>
    <xf numFmtId="42" fontId="51" fillId="4" borderId="0" xfId="357" applyNumberFormat="1" applyFont="1" applyFill="1" applyBorder="1"/>
    <xf numFmtId="0" fontId="96" fillId="4" borderId="0" xfId="357" applyFont="1" applyFill="1" applyBorder="1" applyAlignment="1">
      <alignment horizontal="center" vertical="top"/>
    </xf>
    <xf numFmtId="174" fontId="167" fillId="4" borderId="6" xfId="362" applyNumberFormat="1" applyFont="1" applyFill="1" applyBorder="1"/>
    <xf numFmtId="44" fontId="51" fillId="4" borderId="0" xfId="357" applyNumberFormat="1" applyFont="1" applyFill="1" applyBorder="1" applyAlignment="1">
      <alignment horizontal="center"/>
    </xf>
    <xf numFmtId="0" fontId="91" fillId="4" borderId="5" xfId="357" applyFont="1" applyFill="1" applyBorder="1"/>
    <xf numFmtId="44" fontId="167" fillId="4" borderId="0" xfId="357" applyNumberFormat="1" applyFont="1" applyFill="1" applyBorder="1" applyAlignment="1">
      <alignment horizontal="center"/>
    </xf>
    <xf numFmtId="0" fontId="91" fillId="4" borderId="5" xfId="357" applyFont="1" applyFill="1" applyBorder="1" applyAlignment="1">
      <alignment vertical="center"/>
    </xf>
    <xf numFmtId="4" fontId="123" fillId="4" borderId="0" xfId="357" applyNumberFormat="1" applyFont="1" applyFill="1" applyBorder="1" applyAlignment="1">
      <alignment horizontal="center" vertical="center"/>
    </xf>
    <xf numFmtId="42" fontId="123" fillId="4" borderId="0" xfId="357" applyNumberFormat="1" applyFont="1" applyFill="1" applyBorder="1" applyAlignment="1">
      <alignment vertical="center"/>
    </xf>
    <xf numFmtId="42" fontId="168" fillId="4" borderId="0" xfId="357" applyNumberFormat="1" applyFont="1" applyFill="1" applyBorder="1"/>
    <xf numFmtId="42" fontId="123" fillId="4" borderId="0" xfId="362" applyNumberFormat="1" applyFont="1" applyFill="1" applyBorder="1"/>
    <xf numFmtId="174" fontId="169" fillId="4" borderId="47" xfId="362" applyNumberFormat="1" applyFont="1" applyFill="1" applyBorder="1" applyAlignment="1"/>
    <xf numFmtId="174" fontId="169" fillId="4" borderId="148" xfId="362" applyNumberFormat="1" applyFont="1" applyFill="1" applyBorder="1" applyAlignment="1"/>
    <xf numFmtId="0" fontId="51" fillId="4" borderId="156" xfId="357" applyFont="1" applyFill="1" applyBorder="1"/>
    <xf numFmtId="174" fontId="96" fillId="4" borderId="163" xfId="357" applyNumberFormat="1" applyFont="1" applyFill="1" applyBorder="1"/>
    <xf numFmtId="4" fontId="123" fillId="4" borderId="0" xfId="357" applyNumberFormat="1" applyFont="1" applyFill="1" applyBorder="1" applyAlignment="1">
      <alignment horizontal="right"/>
    </xf>
    <xf numFmtId="0" fontId="164" fillId="4" borderId="53" xfId="357" applyFont="1" applyFill="1" applyBorder="1"/>
    <xf numFmtId="0" fontId="51" fillId="4" borderId="83" xfId="357" applyFont="1" applyFill="1" applyBorder="1"/>
    <xf numFmtId="174" fontId="51" fillId="4" borderId="145" xfId="357" applyNumberFormat="1" applyFont="1" applyFill="1" applyBorder="1"/>
    <xf numFmtId="10" fontId="169" fillId="4" borderId="83" xfId="357" applyNumberFormat="1" applyFont="1" applyFill="1" applyBorder="1" applyAlignment="1">
      <alignment horizontal="left"/>
    </xf>
    <xf numFmtId="4" fontId="123" fillId="4" borderId="5" xfId="357" applyNumberFormat="1" applyFont="1" applyFill="1" applyBorder="1" applyAlignment="1">
      <alignment horizontal="center"/>
    </xf>
    <xf numFmtId="4" fontId="123" fillId="4" borderId="6" xfId="357" applyNumberFormat="1" applyFont="1" applyFill="1" applyBorder="1" applyAlignment="1">
      <alignment horizontal="center"/>
    </xf>
    <xf numFmtId="0" fontId="51" fillId="4" borderId="177" xfId="357" applyFont="1" applyFill="1" applyBorder="1"/>
    <xf numFmtId="10" fontId="51" fillId="4" borderId="178" xfId="357" applyNumberFormat="1" applyFont="1" applyFill="1" applyBorder="1" applyAlignment="1">
      <alignment horizontal="center"/>
    </xf>
    <xf numFmtId="0" fontId="51" fillId="4" borderId="178" xfId="357" applyFont="1" applyFill="1" applyBorder="1" applyAlignment="1">
      <alignment horizontal="left"/>
    </xf>
    <xf numFmtId="174" fontId="51" fillId="4" borderId="179" xfId="357" applyNumberFormat="1" applyFont="1" applyFill="1" applyBorder="1"/>
    <xf numFmtId="10" fontId="123" fillId="4" borderId="0" xfId="361" applyNumberFormat="1" applyFont="1" applyFill="1" applyBorder="1" applyAlignment="1">
      <alignment horizontal="right"/>
    </xf>
    <xf numFmtId="10" fontId="51" fillId="4" borderId="0" xfId="357" applyNumberFormat="1" applyFont="1" applyFill="1" applyBorder="1" applyAlignment="1">
      <alignment horizontal="center"/>
    </xf>
    <xf numFmtId="10" fontId="51" fillId="4" borderId="0" xfId="357" applyNumberFormat="1" applyFont="1" applyFill="1" applyBorder="1" applyAlignment="1">
      <alignment horizontal="left"/>
    </xf>
    <xf numFmtId="0" fontId="96" fillId="4" borderId="8" xfId="357" applyFont="1" applyFill="1" applyBorder="1"/>
    <xf numFmtId="0" fontId="96" fillId="4" borderId="9" xfId="357" applyFont="1" applyFill="1" applyBorder="1"/>
    <xf numFmtId="10" fontId="96" fillId="4" borderId="9" xfId="361" applyNumberFormat="1" applyFont="1" applyFill="1" applyBorder="1" applyAlignment="1">
      <alignment horizontal="left"/>
    </xf>
    <xf numFmtId="174" fontId="69" fillId="0" borderId="10" xfId="362" applyNumberFormat="1" applyFont="1" applyFill="1" applyBorder="1"/>
    <xf numFmtId="0" fontId="91" fillId="4" borderId="8" xfId="357" applyFont="1" applyFill="1" applyBorder="1"/>
    <xf numFmtId="0" fontId="91" fillId="4" borderId="9" xfId="357" applyFont="1" applyFill="1" applyBorder="1"/>
    <xf numFmtId="10" fontId="91" fillId="4" borderId="9" xfId="361" applyNumberFormat="1" applyFont="1" applyFill="1" applyBorder="1"/>
    <xf numFmtId="0" fontId="91" fillId="4" borderId="10" xfId="357" applyFont="1" applyFill="1" applyBorder="1"/>
    <xf numFmtId="0" fontId="51" fillId="4" borderId="8" xfId="357" applyFont="1" applyFill="1" applyBorder="1"/>
    <xf numFmtId="0" fontId="51" fillId="4" borderId="9" xfId="357" applyFont="1" applyFill="1" applyBorder="1"/>
    <xf numFmtId="174" fontId="96" fillId="5" borderId="10" xfId="362" applyNumberFormat="1" applyFont="1" applyFill="1" applyBorder="1"/>
    <xf numFmtId="0" fontId="91" fillId="0" borderId="8" xfId="357" applyFont="1" applyBorder="1"/>
    <xf numFmtId="0" fontId="91" fillId="4" borderId="43" xfId="357" applyFont="1" applyFill="1" applyBorder="1"/>
    <xf numFmtId="10" fontId="91" fillId="4" borderId="43" xfId="357" applyNumberFormat="1" applyFont="1" applyFill="1" applyBorder="1"/>
    <xf numFmtId="0" fontId="91" fillId="0" borderId="43" xfId="357" applyFont="1" applyFill="1" applyBorder="1"/>
    <xf numFmtId="0" fontId="123" fillId="4" borderId="44" xfId="357" applyFont="1" applyFill="1" applyBorder="1" applyAlignment="1">
      <alignment wrapText="1"/>
    </xf>
    <xf numFmtId="0" fontId="51" fillId="0" borderId="0" xfId="357" applyFont="1" applyFill="1"/>
    <xf numFmtId="10" fontId="51" fillId="0" borderId="0" xfId="361" applyNumberFormat="1" applyFont="1" applyFill="1"/>
    <xf numFmtId="0" fontId="163" fillId="44" borderId="17" xfId="357" applyFont="1" applyFill="1" applyBorder="1"/>
    <xf numFmtId="0" fontId="164" fillId="44" borderId="5" xfId="357" applyFont="1" applyFill="1" applyBorder="1"/>
    <xf numFmtId="0" fontId="164" fillId="44" borderId="0" xfId="357" applyFont="1" applyFill="1" applyBorder="1"/>
    <xf numFmtId="0" fontId="168" fillId="44" borderId="5" xfId="104" applyFont="1" applyFill="1" applyBorder="1"/>
    <xf numFmtId="0" fontId="168" fillId="44" borderId="0" xfId="104" applyFont="1" applyFill="1" applyBorder="1"/>
    <xf numFmtId="0" fontId="168" fillId="44" borderId="46" xfId="104" applyFont="1" applyFill="1" applyBorder="1"/>
    <xf numFmtId="0" fontId="153" fillId="4" borderId="0" xfId="2" applyFont="1" applyFill="1"/>
    <xf numFmtId="0" fontId="10" fillId="4" borderId="0" xfId="2" applyFill="1"/>
    <xf numFmtId="0" fontId="10" fillId="40" borderId="0" xfId="2" applyFill="1"/>
    <xf numFmtId="0" fontId="154" fillId="4" borderId="161" xfId="2" applyFont="1" applyFill="1" applyBorder="1" applyAlignment="1">
      <alignment horizontal="center"/>
    </xf>
    <xf numFmtId="0" fontId="154" fillId="4" borderId="41" xfId="2" applyFont="1" applyFill="1" applyBorder="1" applyAlignment="1">
      <alignment horizontal="center"/>
    </xf>
    <xf numFmtId="0" fontId="89" fillId="4" borderId="41" xfId="2" applyFont="1" applyFill="1" applyBorder="1" applyAlignment="1">
      <alignment horizontal="right"/>
    </xf>
    <xf numFmtId="0" fontId="89" fillId="4" borderId="162" xfId="2" applyFont="1" applyFill="1" applyBorder="1" applyAlignment="1">
      <alignment horizontal="center"/>
    </xf>
    <xf numFmtId="164" fontId="89" fillId="4" borderId="5" xfId="2" applyNumberFormat="1" applyFont="1" applyFill="1" applyBorder="1" applyAlignment="1">
      <alignment horizontal="right"/>
    </xf>
    <xf numFmtId="0" fontId="89" fillId="4" borderId="0" xfId="2" applyFont="1" applyFill="1" applyBorder="1"/>
    <xf numFmtId="164" fontId="89" fillId="4" borderId="0" xfId="2" applyNumberFormat="1" applyFont="1" applyFill="1" applyBorder="1"/>
    <xf numFmtId="0" fontId="14" fillId="4" borderId="5" xfId="2" applyFont="1" applyFill="1" applyBorder="1" applyAlignment="1">
      <alignment vertical="center"/>
    </xf>
    <xf numFmtId="0" fontId="86" fillId="4" borderId="0" xfId="2" applyFont="1" applyFill="1" applyBorder="1" applyAlignment="1">
      <alignment vertical="center"/>
    </xf>
    <xf numFmtId="42" fontId="156" fillId="4" borderId="0" xfId="2" applyNumberFormat="1" applyFont="1" applyFill="1" applyBorder="1" applyAlignment="1">
      <alignment vertical="center"/>
    </xf>
    <xf numFmtId="0" fontId="157" fillId="4" borderId="6" xfId="2" applyFont="1" applyFill="1" applyBorder="1" applyAlignment="1">
      <alignment vertical="center" wrapText="1"/>
    </xf>
    <xf numFmtId="0" fontId="59" fillId="56" borderId="5" xfId="2" applyFont="1" applyFill="1" applyBorder="1"/>
    <xf numFmtId="164" fontId="92" fillId="56" borderId="0" xfId="2" applyNumberFormat="1" applyFont="1" applyFill="1" applyBorder="1" applyAlignment="1">
      <alignment horizontal="center"/>
    </xf>
    <xf numFmtId="164" fontId="59" fillId="56" borderId="5" xfId="2" applyNumberFormat="1" applyFont="1" applyFill="1" applyBorder="1" applyAlignment="1">
      <alignment horizontal="center"/>
    </xf>
    <xf numFmtId="42" fontId="59" fillId="56" borderId="6" xfId="2" applyNumberFormat="1" applyFont="1" applyFill="1" applyBorder="1" applyAlignment="1">
      <alignment horizontal="center"/>
    </xf>
    <xf numFmtId="164" fontId="89" fillId="4" borderId="5" xfId="2" applyNumberFormat="1" applyFont="1" applyFill="1" applyBorder="1"/>
    <xf numFmtId="4" fontId="18" fillId="4" borderId="0" xfId="2" applyNumberFormat="1" applyFont="1" applyFill="1" applyBorder="1" applyAlignment="1">
      <alignment horizontal="center" vertical="center"/>
    </xf>
    <xf numFmtId="42" fontId="18" fillId="4" borderId="0" xfId="2" applyNumberFormat="1" applyFont="1" applyFill="1" applyBorder="1" applyAlignment="1">
      <alignment vertical="center"/>
    </xf>
    <xf numFmtId="0" fontId="10" fillId="4" borderId="0" xfId="2" applyFill="1" applyAlignment="1">
      <alignment horizontal="right"/>
    </xf>
    <xf numFmtId="164" fontId="92" fillId="4" borderId="0" xfId="2" applyNumberFormat="1" applyFont="1" applyFill="1" applyBorder="1" applyAlignment="1">
      <alignment horizontal="center"/>
    </xf>
    <xf numFmtId="2" fontId="89" fillId="4" borderId="5" xfId="2" applyNumberFormat="1" applyFont="1" applyFill="1" applyBorder="1" applyAlignment="1">
      <alignment horizontal="right"/>
    </xf>
    <xf numFmtId="42" fontId="89" fillId="4" borderId="6" xfId="51" applyNumberFormat="1" applyFont="1" applyFill="1" applyBorder="1"/>
    <xf numFmtId="0" fontId="18" fillId="4" borderId="5" xfId="364" applyFont="1" applyFill="1" applyBorder="1" applyAlignment="1">
      <alignment vertical="center"/>
    </xf>
    <xf numFmtId="0" fontId="18" fillId="4" borderId="0" xfId="364" applyFont="1" applyFill="1" applyBorder="1" applyAlignment="1">
      <alignment vertical="center"/>
    </xf>
    <xf numFmtId="0" fontId="82" fillId="4" borderId="0" xfId="2" applyFont="1" applyFill="1" applyBorder="1" applyAlignment="1">
      <alignment horizontal="center" vertical="center"/>
    </xf>
    <xf numFmtId="0" fontId="18" fillId="4" borderId="6" xfId="2" applyFont="1" applyFill="1" applyBorder="1" applyAlignment="1">
      <alignment vertical="center"/>
    </xf>
    <xf numFmtId="9" fontId="89" fillId="4" borderId="0" xfId="365" applyNumberFormat="1" applyFont="1" applyFill="1" applyBorder="1" applyAlignment="1">
      <alignment horizontal="right"/>
    </xf>
    <xf numFmtId="0" fontId="82" fillId="0" borderId="0" xfId="2" applyFont="1" applyFill="1" applyBorder="1" applyAlignment="1">
      <alignment horizontal="left" vertical="center"/>
    </xf>
    <xf numFmtId="0" fontId="18" fillId="0" borderId="0" xfId="364" applyFont="1" applyFill="1" applyBorder="1" applyAlignment="1">
      <alignment vertical="center"/>
    </xf>
    <xf numFmtId="0" fontId="103" fillId="0" borderId="0" xfId="2" applyFont="1" applyFill="1"/>
    <xf numFmtId="0" fontId="18" fillId="4" borderId="6" xfId="364" applyFont="1" applyFill="1" applyBorder="1" applyAlignment="1">
      <alignment vertical="center" wrapText="1"/>
    </xf>
    <xf numFmtId="0" fontId="59" fillId="4" borderId="187" xfId="2" applyFont="1" applyFill="1" applyBorder="1" applyAlignment="1"/>
    <xf numFmtId="164" fontId="59" fillId="4" borderId="156" xfId="2" applyNumberFormat="1" applyFont="1" applyFill="1" applyBorder="1"/>
    <xf numFmtId="2" fontId="59" fillId="4" borderId="51" xfId="366" applyNumberFormat="1" applyFont="1" applyFill="1" applyBorder="1"/>
    <xf numFmtId="42" fontId="59" fillId="4" borderId="163" xfId="51" applyNumberFormat="1" applyFont="1" applyFill="1" applyBorder="1" applyAlignment="1">
      <alignment horizontal="center"/>
    </xf>
    <xf numFmtId="0" fontId="18" fillId="4" borderId="5" xfId="2" applyFont="1" applyFill="1" applyBorder="1" applyAlignment="1">
      <alignment horizontal="left" vertical="center"/>
    </xf>
    <xf numFmtId="10" fontId="18" fillId="4" borderId="0" xfId="365" applyNumberFormat="1" applyFont="1" applyFill="1" applyBorder="1" applyAlignment="1">
      <alignment vertical="center"/>
    </xf>
    <xf numFmtId="0" fontId="92" fillId="56" borderId="5" xfId="2" applyFont="1" applyFill="1" applyBorder="1"/>
    <xf numFmtId="0" fontId="92" fillId="56" borderId="0" xfId="2" applyFont="1" applyFill="1" applyBorder="1"/>
    <xf numFmtId="0" fontId="92" fillId="56" borderId="0" xfId="2" applyFont="1" applyFill="1" applyBorder="1" applyAlignment="1">
      <alignment horizontal="center"/>
    </xf>
    <xf numFmtId="0" fontId="59" fillId="56" borderId="5" xfId="2" applyFont="1" applyFill="1" applyBorder="1" applyAlignment="1">
      <alignment horizontal="center"/>
    </xf>
    <xf numFmtId="42" fontId="89" fillId="56" borderId="6" xfId="2" applyNumberFormat="1" applyFont="1" applyFill="1" applyBorder="1"/>
    <xf numFmtId="0" fontId="18" fillId="4" borderId="5" xfId="2" applyFont="1" applyFill="1" applyBorder="1" applyAlignment="1">
      <alignment vertical="center"/>
    </xf>
    <xf numFmtId="0" fontId="89" fillId="4" borderId="6" xfId="357" applyFont="1" applyFill="1" applyBorder="1"/>
    <xf numFmtId="0" fontId="89" fillId="4" borderId="5" xfId="2" applyFont="1" applyFill="1" applyBorder="1"/>
    <xf numFmtId="10" fontId="89" fillId="4" borderId="0" xfId="2" applyNumberFormat="1" applyFont="1" applyFill="1" applyBorder="1"/>
    <xf numFmtId="10" fontId="89" fillId="4" borderId="0" xfId="2" applyNumberFormat="1" applyFont="1" applyFill="1" applyBorder="1" applyAlignment="1">
      <alignment horizontal="center"/>
    </xf>
    <xf numFmtId="174" fontId="89" fillId="4" borderId="5" xfId="2" applyNumberFormat="1" applyFont="1" applyFill="1" applyBorder="1"/>
    <xf numFmtId="42" fontId="89" fillId="4" borderId="6" xfId="2" applyNumberFormat="1" applyFont="1" applyFill="1" applyBorder="1"/>
    <xf numFmtId="0" fontId="82" fillId="0" borderId="0" xfId="2" applyFont="1" applyFill="1" applyBorder="1" applyAlignment="1">
      <alignment horizontal="center" vertical="center"/>
    </xf>
    <xf numFmtId="4" fontId="18" fillId="0" borderId="0" xfId="2" applyNumberFormat="1" applyFont="1" applyFill="1" applyBorder="1" applyAlignment="1">
      <alignment horizontal="center" vertical="center"/>
    </xf>
    <xf numFmtId="10" fontId="59" fillId="4" borderId="156" xfId="2" applyNumberFormat="1" applyFont="1" applyFill="1" applyBorder="1" applyAlignment="1">
      <alignment horizontal="center"/>
    </xf>
    <xf numFmtId="164" fontId="59" fillId="4" borderId="51" xfId="2" applyNumberFormat="1" applyFont="1" applyFill="1" applyBorder="1"/>
    <xf numFmtId="0" fontId="103" fillId="4" borderId="5" xfId="2" applyFont="1" applyFill="1" applyBorder="1" applyAlignment="1">
      <alignment vertical="center"/>
    </xf>
    <xf numFmtId="179" fontId="18" fillId="4" borderId="0" xfId="2" applyNumberFormat="1" applyFont="1" applyFill="1" applyBorder="1" applyAlignment="1">
      <alignment vertical="center"/>
    </xf>
    <xf numFmtId="0" fontId="89" fillId="56" borderId="0" xfId="2" applyFont="1" applyFill="1" applyBorder="1"/>
    <xf numFmtId="10" fontId="89" fillId="56" borderId="0" xfId="2" applyNumberFormat="1" applyFont="1" applyFill="1" applyBorder="1" applyAlignment="1">
      <alignment horizontal="center"/>
    </xf>
    <xf numFmtId="42" fontId="159" fillId="4" borderId="0" xfId="2" applyNumberFormat="1" applyFont="1" applyFill="1" applyBorder="1" applyAlignment="1">
      <alignment vertical="center"/>
    </xf>
    <xf numFmtId="174" fontId="89" fillId="4" borderId="0" xfId="2" applyNumberFormat="1" applyFont="1" applyFill="1" applyBorder="1"/>
    <xf numFmtId="174" fontId="89" fillId="4" borderId="6" xfId="51" applyNumberFormat="1" applyFont="1" applyFill="1" applyBorder="1"/>
    <xf numFmtId="179" fontId="18" fillId="4" borderId="0" xfId="51" applyNumberFormat="1" applyFont="1" applyFill="1" applyBorder="1" applyAlignment="1">
      <alignment vertical="center"/>
    </xf>
    <xf numFmtId="0" fontId="59" fillId="4" borderId="51" xfId="2" applyFont="1" applyFill="1" applyBorder="1"/>
    <xf numFmtId="0" fontId="59" fillId="4" borderId="156" xfId="2" applyFont="1" applyFill="1" applyBorder="1"/>
    <xf numFmtId="10" fontId="89" fillId="4" borderId="156" xfId="2" applyNumberFormat="1" applyFont="1" applyFill="1" applyBorder="1" applyAlignment="1">
      <alignment horizontal="center"/>
    </xf>
    <xf numFmtId="174" fontId="89" fillId="4" borderId="51" xfId="2" applyNumberFormat="1" applyFont="1" applyFill="1" applyBorder="1"/>
    <xf numFmtId="42" fontId="89" fillId="4" borderId="163" xfId="51" applyNumberFormat="1" applyFont="1" applyFill="1" applyBorder="1"/>
    <xf numFmtId="10" fontId="89" fillId="4" borderId="0" xfId="365" applyNumberFormat="1" applyFont="1" applyFill="1" applyBorder="1"/>
    <xf numFmtId="4" fontId="18" fillId="4" borderId="0" xfId="2" applyNumberFormat="1" applyFont="1" applyFill="1" applyBorder="1" applyAlignment="1">
      <alignment horizontal="right" vertical="center"/>
    </xf>
    <xf numFmtId="0" fontId="89" fillId="4" borderId="188" xfId="2" applyFont="1" applyFill="1" applyBorder="1"/>
    <xf numFmtId="0" fontId="89" fillId="4" borderId="171" xfId="2" applyFont="1" applyFill="1" applyBorder="1"/>
    <xf numFmtId="0" fontId="89" fillId="4" borderId="171" xfId="2" applyFont="1" applyFill="1" applyBorder="1" applyAlignment="1">
      <alignment horizontal="center"/>
    </xf>
    <xf numFmtId="42" fontId="89" fillId="4" borderId="189" xfId="2" applyNumberFormat="1" applyFont="1" applyFill="1" applyBorder="1"/>
    <xf numFmtId="10" fontId="18" fillId="4" borderId="0" xfId="365" applyNumberFormat="1" applyFont="1" applyFill="1" applyBorder="1" applyAlignment="1">
      <alignment horizontal="right" vertical="center"/>
    </xf>
    <xf numFmtId="0" fontId="89" fillId="4" borderId="0" xfId="2" applyFont="1" applyFill="1" applyBorder="1" applyAlignment="1">
      <alignment horizontal="center"/>
    </xf>
    <xf numFmtId="0" fontId="103" fillId="4" borderId="8" xfId="2" applyFont="1" applyFill="1" applyBorder="1"/>
    <xf numFmtId="0" fontId="103" fillId="4" borderId="9" xfId="2" applyFont="1" applyFill="1" applyBorder="1"/>
    <xf numFmtId="10" fontId="103" fillId="4" borderId="9" xfId="361" applyNumberFormat="1" applyFont="1" applyFill="1" applyBorder="1"/>
    <xf numFmtId="0" fontId="103" fillId="4" borderId="10" xfId="2" applyFont="1" applyFill="1" applyBorder="1"/>
    <xf numFmtId="10" fontId="1" fillId="4" borderId="9" xfId="357" applyNumberFormat="1" applyFont="1" applyFill="1" applyBorder="1" applyAlignment="1">
      <alignment horizontal="right"/>
    </xf>
    <xf numFmtId="10" fontId="1" fillId="4" borderId="8" xfId="361" applyNumberFormat="1" applyFont="1" applyFill="1" applyBorder="1" applyAlignment="1">
      <alignment horizontal="left"/>
    </xf>
    <xf numFmtId="0" fontId="89" fillId="0" borderId="8" xfId="357" applyFont="1" applyBorder="1"/>
    <xf numFmtId="0" fontId="89" fillId="4" borderId="9" xfId="357" applyFont="1" applyFill="1" applyBorder="1"/>
    <xf numFmtId="10" fontId="89" fillId="4" borderId="9" xfId="357" applyNumberFormat="1" applyFont="1" applyFill="1" applyBorder="1"/>
    <xf numFmtId="0" fontId="10" fillId="4" borderId="8" xfId="2" applyFont="1" applyFill="1" applyBorder="1"/>
    <xf numFmtId="0" fontId="10" fillId="4" borderId="9" xfId="2" applyFont="1" applyFill="1" applyBorder="1"/>
    <xf numFmtId="0" fontId="10" fillId="4" borderId="10" xfId="2" applyFont="1" applyFill="1" applyBorder="1"/>
    <xf numFmtId="174" fontId="33" fillId="5" borderId="10" xfId="2" applyNumberFormat="1" applyFont="1" applyFill="1" applyBorder="1"/>
    <xf numFmtId="10" fontId="0" fillId="0" borderId="0" xfId="361" applyNumberFormat="1" applyFont="1" applyFill="1"/>
    <xf numFmtId="0" fontId="89" fillId="4" borderId="8" xfId="357" applyFont="1" applyFill="1" applyBorder="1"/>
    <xf numFmtId="174" fontId="89" fillId="0" borderId="44" xfId="362" applyNumberFormat="1" applyFont="1" applyFill="1" applyBorder="1"/>
    <xf numFmtId="164" fontId="59" fillId="0" borderId="0" xfId="369" applyNumberFormat="1" applyFont="1" applyFill="1" applyBorder="1" applyAlignment="1">
      <alignment horizontal="center" vertical="center"/>
    </xf>
    <xf numFmtId="0" fontId="89" fillId="4" borderId="5" xfId="370" applyFont="1" applyFill="1" applyBorder="1" applyAlignment="1">
      <alignment horizontal="left"/>
    </xf>
    <xf numFmtId="0" fontId="89" fillId="4" borderId="133" xfId="370" applyFont="1" applyFill="1" applyBorder="1" applyAlignment="1">
      <alignment horizontal="left"/>
    </xf>
    <xf numFmtId="0" fontId="89" fillId="0" borderId="5" xfId="369" applyFont="1" applyBorder="1" applyAlignment="1">
      <alignment horizontal="left"/>
    </xf>
    <xf numFmtId="0" fontId="89" fillId="4" borderId="5" xfId="357" applyFont="1" applyFill="1" applyBorder="1" applyAlignment="1">
      <alignment horizontal="left"/>
    </xf>
    <xf numFmtId="0" fontId="89" fillId="4" borderId="5" xfId="369" applyFont="1" applyFill="1" applyBorder="1" applyAlignment="1">
      <alignment horizontal="left"/>
    </xf>
    <xf numFmtId="0" fontId="89" fillId="4" borderId="133" xfId="369" applyFont="1" applyFill="1" applyBorder="1" applyAlignment="1">
      <alignment horizontal="left" vertical="top"/>
    </xf>
    <xf numFmtId="0" fontId="89" fillId="4" borderId="46" xfId="369" applyFont="1" applyFill="1" applyBorder="1" applyAlignment="1">
      <alignment horizontal="left"/>
    </xf>
    <xf numFmtId="0" fontId="59" fillId="0" borderId="0" xfId="357" applyFont="1" applyBorder="1"/>
    <xf numFmtId="0" fontId="170" fillId="0" borderId="0" xfId="357" applyFont="1" applyBorder="1"/>
    <xf numFmtId="0" fontId="170" fillId="0" borderId="9" xfId="357" applyFont="1" applyBorder="1"/>
    <xf numFmtId="0" fontId="170" fillId="0" borderId="10" xfId="357" applyFont="1" applyBorder="1"/>
    <xf numFmtId="174" fontId="59" fillId="0" borderId="0" xfId="372" applyNumberFormat="1" applyFont="1" applyFill="1" applyBorder="1"/>
    <xf numFmtId="0" fontId="89" fillId="0" borderId="0" xfId="357" applyFont="1"/>
    <xf numFmtId="0" fontId="89" fillId="0" borderId="0" xfId="369" applyFont="1" applyBorder="1" applyAlignment="1">
      <alignment horizontal="left"/>
    </xf>
    <xf numFmtId="164" fontId="89" fillId="4" borderId="5" xfId="357" applyNumberFormat="1" applyFont="1" applyFill="1" applyBorder="1" applyAlignment="1">
      <alignment horizontal="left"/>
    </xf>
    <xf numFmtId="10" fontId="170" fillId="0" borderId="9" xfId="357" applyNumberFormat="1" applyFont="1" applyBorder="1"/>
    <xf numFmtId="0" fontId="170" fillId="0" borderId="8" xfId="357" applyFont="1" applyBorder="1"/>
    <xf numFmtId="164" fontId="89" fillId="0" borderId="5" xfId="369" applyNumberFormat="1" applyFont="1" applyBorder="1" applyAlignment="1">
      <alignment horizontal="left"/>
    </xf>
    <xf numFmtId="14" fontId="90" fillId="0" borderId="0" xfId="357" applyNumberFormat="1" applyFont="1" applyAlignment="1">
      <alignment horizontal="left"/>
    </xf>
    <xf numFmtId="0" fontId="89" fillId="0" borderId="0" xfId="357" applyFont="1" applyAlignment="1">
      <alignment horizontal="center"/>
    </xf>
    <xf numFmtId="0" fontId="59" fillId="36" borderId="176" xfId="357" applyFont="1" applyFill="1" applyBorder="1" applyAlignment="1">
      <alignment horizontal="center" vertical="center"/>
    </xf>
    <xf numFmtId="0" fontId="59" fillId="36" borderId="8" xfId="357" applyFont="1" applyFill="1" applyBorder="1" applyAlignment="1">
      <alignment horizontal="center" vertical="center"/>
    </xf>
    <xf numFmtId="0" fontId="59" fillId="0" borderId="0" xfId="369" applyFont="1" applyFill="1" applyBorder="1" applyAlignment="1">
      <alignment horizontal="center"/>
    </xf>
    <xf numFmtId="0" fontId="59" fillId="0" borderId="2" xfId="256" applyFont="1" applyBorder="1" applyAlignment="1">
      <alignment horizontal="left"/>
    </xf>
    <xf numFmtId="0" fontId="59" fillId="0" borderId="3" xfId="256" applyFont="1" applyBorder="1" applyAlignment="1">
      <alignment horizontal="center"/>
    </xf>
    <xf numFmtId="3" fontId="59" fillId="0" borderId="4" xfId="256" applyNumberFormat="1" applyFont="1" applyBorder="1" applyAlignment="1">
      <alignment horizontal="center"/>
    </xf>
    <xf numFmtId="0" fontId="59" fillId="0" borderId="23" xfId="357" applyFont="1" applyBorder="1"/>
    <xf numFmtId="0" fontId="171" fillId="0" borderId="23" xfId="357" applyFont="1" applyBorder="1"/>
    <xf numFmtId="40" fontId="171" fillId="0" borderId="23" xfId="357" applyNumberFormat="1" applyFont="1" applyFill="1" applyBorder="1" applyAlignment="1">
      <alignment horizontal="center"/>
    </xf>
    <xf numFmtId="6" fontId="171" fillId="0" borderId="23" xfId="357" applyNumberFormat="1" applyFont="1" applyBorder="1" applyAlignment="1">
      <alignment horizontal="center"/>
    </xf>
    <xf numFmtId="42" fontId="89" fillId="4" borderId="0" xfId="369" applyNumberFormat="1" applyFont="1" applyFill="1" applyBorder="1"/>
    <xf numFmtId="0" fontId="18" fillId="4" borderId="6" xfId="357" applyFont="1" applyFill="1" applyBorder="1"/>
    <xf numFmtId="49" fontId="89" fillId="4" borderId="0" xfId="357" applyNumberFormat="1" applyFont="1" applyFill="1" applyBorder="1" applyAlignment="1"/>
    <xf numFmtId="49" fontId="89" fillId="4" borderId="6" xfId="357" applyNumberFormat="1" applyFont="1" applyFill="1" applyBorder="1" applyAlignment="1"/>
    <xf numFmtId="49" fontId="89" fillId="0" borderId="0" xfId="357" applyNumberFormat="1" applyFont="1" applyFill="1" applyBorder="1" applyAlignment="1"/>
    <xf numFmtId="0" fontId="59" fillId="0" borderId="5" xfId="256" applyFont="1" applyBorder="1" applyAlignment="1">
      <alignment horizontal="center"/>
    </xf>
    <xf numFmtId="37" fontId="59" fillId="0" borderId="0" xfId="359" applyNumberFormat="1" applyFont="1" applyBorder="1" applyAlignment="1">
      <alignment horizontal="center" vertical="center"/>
    </xf>
    <xf numFmtId="0" fontId="59" fillId="0" borderId="0" xfId="256" applyFont="1" applyBorder="1" applyAlignment="1">
      <alignment horizontal="right"/>
    </xf>
    <xf numFmtId="3" fontId="59" fillId="0" borderId="6" xfId="256" applyNumberFormat="1" applyFont="1" applyBorder="1"/>
    <xf numFmtId="0" fontId="59" fillId="0" borderId="17" xfId="357" applyFont="1" applyBorder="1"/>
    <xf numFmtId="0" fontId="171" fillId="0" borderId="17" xfId="357" applyFont="1" applyBorder="1"/>
    <xf numFmtId="40" fontId="171" fillId="0" borderId="17" xfId="357" applyNumberFormat="1" applyFont="1" applyFill="1" applyBorder="1" applyAlignment="1">
      <alignment horizontal="center"/>
    </xf>
    <xf numFmtId="42" fontId="89" fillId="0" borderId="0" xfId="369" applyNumberFormat="1" applyFont="1" applyFill="1" applyBorder="1"/>
    <xf numFmtId="49" fontId="89" fillId="4" borderId="84" xfId="357" applyNumberFormat="1" applyFont="1" applyFill="1" applyBorder="1" applyAlignment="1"/>
    <xf numFmtId="0" fontId="59" fillId="0" borderId="51" xfId="256" applyFont="1" applyBorder="1"/>
    <xf numFmtId="0" fontId="59" fillId="0" borderId="156" xfId="256" applyFont="1" applyBorder="1" applyAlignment="1">
      <alignment horizontal="center"/>
    </xf>
    <xf numFmtId="0" fontId="59" fillId="0" borderId="163" xfId="256" applyFont="1" applyBorder="1" applyAlignment="1">
      <alignment horizontal="center"/>
    </xf>
    <xf numFmtId="42" fontId="89" fillId="4" borderId="47" xfId="369" applyNumberFormat="1" applyFont="1" applyFill="1" applyBorder="1"/>
    <xf numFmtId="174" fontId="89" fillId="0" borderId="0" xfId="256" applyNumberFormat="1" applyFont="1" applyBorder="1"/>
    <xf numFmtId="4" fontId="89" fillId="0" borderId="0" xfId="256" applyNumberFormat="1" applyFont="1" applyBorder="1" applyAlignment="1">
      <alignment horizontal="center"/>
    </xf>
    <xf numFmtId="42" fontId="89" fillId="0" borderId="6" xfId="256" applyNumberFormat="1" applyFont="1" applyBorder="1"/>
    <xf numFmtId="0" fontId="103" fillId="4" borderId="82" xfId="369" applyFont="1" applyFill="1" applyBorder="1" applyAlignment="1">
      <alignment horizontal="left"/>
    </xf>
    <xf numFmtId="0" fontId="103" fillId="4" borderId="83" xfId="369" applyFont="1" applyFill="1" applyBorder="1" applyAlignment="1">
      <alignment horizontal="left"/>
    </xf>
    <xf numFmtId="0" fontId="103" fillId="4" borderId="145" xfId="369" applyFont="1" applyFill="1" applyBorder="1" applyAlignment="1">
      <alignment horizontal="left"/>
    </xf>
    <xf numFmtId="0" fontId="103" fillId="0" borderId="0" xfId="369" applyFont="1" applyFill="1" applyBorder="1" applyAlignment="1">
      <alignment horizontal="left"/>
    </xf>
    <xf numFmtId="174" fontId="89" fillId="0" borderId="0" xfId="256" applyNumberFormat="1" applyFont="1" applyFill="1" applyBorder="1"/>
    <xf numFmtId="0" fontId="59" fillId="36" borderId="17" xfId="357" applyFont="1" applyFill="1" applyBorder="1"/>
    <xf numFmtId="0" fontId="171" fillId="36" borderId="17" xfId="357" applyFont="1" applyFill="1" applyBorder="1"/>
    <xf numFmtId="40" fontId="171" fillId="36" borderId="17" xfId="357" applyNumberFormat="1" applyFont="1" applyFill="1" applyBorder="1" applyAlignment="1">
      <alignment horizontal="center"/>
    </xf>
    <xf numFmtId="6" fontId="171" fillId="36" borderId="23" xfId="357" applyNumberFormat="1" applyFont="1" applyFill="1" applyBorder="1" applyAlignment="1">
      <alignment horizontal="center"/>
    </xf>
    <xf numFmtId="2" fontId="89" fillId="4" borderId="0" xfId="369" quotePrefix="1" applyNumberFormat="1" applyFont="1" applyFill="1" applyBorder="1" applyAlignment="1">
      <alignment horizontal="center"/>
    </xf>
    <xf numFmtId="0" fontId="103" fillId="4" borderId="84" xfId="369" applyFont="1" applyFill="1" applyBorder="1" applyAlignment="1">
      <alignment horizontal="left"/>
    </xf>
    <xf numFmtId="0" fontId="103" fillId="4" borderId="0" xfId="369" applyFont="1" applyFill="1" applyBorder="1" applyAlignment="1">
      <alignment horizontal="left"/>
    </xf>
    <xf numFmtId="0" fontId="103" fillId="4" borderId="6" xfId="369" applyFont="1" applyFill="1" applyBorder="1" applyAlignment="1">
      <alignment horizontal="left"/>
    </xf>
    <xf numFmtId="2" fontId="170" fillId="4" borderId="0" xfId="369" quotePrefix="1" applyNumberFormat="1" applyFont="1" applyFill="1" applyBorder="1" applyAlignment="1">
      <alignment horizontal="center"/>
    </xf>
    <xf numFmtId="0" fontId="59" fillId="0" borderId="156" xfId="256" applyFont="1" applyBorder="1"/>
    <xf numFmtId="4" fontId="59" fillId="0" borderId="156" xfId="256" applyNumberFormat="1" applyFont="1" applyFill="1" applyBorder="1" applyAlignment="1">
      <alignment horizontal="center"/>
    </xf>
    <xf numFmtId="3" fontId="59" fillId="0" borderId="163" xfId="256" applyNumberFormat="1" applyFont="1" applyFill="1" applyBorder="1"/>
    <xf numFmtId="2" fontId="89" fillId="4" borderId="47" xfId="369" quotePrefix="1" applyNumberFormat="1" applyFont="1" applyFill="1" applyBorder="1" applyAlignment="1">
      <alignment horizontal="center"/>
    </xf>
    <xf numFmtId="0" fontId="103" fillId="4" borderId="88" xfId="369" applyFont="1" applyFill="1" applyBorder="1" applyAlignment="1">
      <alignment horizontal="left"/>
    </xf>
    <xf numFmtId="0" fontId="103" fillId="4" borderId="47" xfId="369" applyFont="1" applyFill="1" applyBorder="1" applyAlignment="1">
      <alignment horizontal="left"/>
    </xf>
    <xf numFmtId="0" fontId="103" fillId="4" borderId="148" xfId="369" applyFont="1" applyFill="1" applyBorder="1" applyAlignment="1">
      <alignment horizontal="left"/>
    </xf>
    <xf numFmtId="0" fontId="59" fillId="0" borderId="5" xfId="256" applyFont="1" applyBorder="1"/>
    <xf numFmtId="0" fontId="89" fillId="0" borderId="0" xfId="256" applyFont="1" applyBorder="1"/>
    <xf numFmtId="0" fontId="59" fillId="0" borderId="0" xfId="256" applyFont="1" applyBorder="1"/>
    <xf numFmtId="0" fontId="89" fillId="0" borderId="6" xfId="256" applyFont="1" applyBorder="1"/>
    <xf numFmtId="0" fontId="89" fillId="0" borderId="5" xfId="256" applyFont="1" applyBorder="1"/>
    <xf numFmtId="10" fontId="89" fillId="0" borderId="0" xfId="256" applyNumberFormat="1" applyFont="1" applyBorder="1" applyAlignment="1">
      <alignment horizontal="center"/>
    </xf>
    <xf numFmtId="10" fontId="89" fillId="4" borderId="0" xfId="371" applyNumberFormat="1" applyFont="1" applyFill="1" applyBorder="1" applyAlignment="1">
      <alignment horizontal="center"/>
    </xf>
    <xf numFmtId="0" fontId="103" fillId="4" borderId="0" xfId="369" applyFont="1" applyFill="1" applyBorder="1" applyAlignment="1"/>
    <xf numFmtId="0" fontId="103" fillId="4" borderId="6" xfId="369" applyFont="1" applyFill="1" applyBorder="1" applyAlignment="1"/>
    <xf numFmtId="0" fontId="103" fillId="0" borderId="0" xfId="369" applyFont="1" applyFill="1" applyBorder="1" applyAlignment="1"/>
    <xf numFmtId="174" fontId="59" fillId="0" borderId="5" xfId="256" applyNumberFormat="1" applyFont="1" applyBorder="1" applyAlignment="1"/>
    <xf numFmtId="10" fontId="89" fillId="0" borderId="0" xfId="256" applyNumberFormat="1" applyFont="1" applyFill="1" applyBorder="1" applyAlignment="1">
      <alignment horizontal="center"/>
    </xf>
    <xf numFmtId="10" fontId="59" fillId="0" borderId="0" xfId="256" applyNumberFormat="1" applyFont="1" applyFill="1" applyBorder="1" applyAlignment="1">
      <alignment horizontal="center"/>
    </xf>
    <xf numFmtId="174" fontId="59" fillId="0" borderId="6" xfId="372" applyNumberFormat="1" applyFont="1" applyBorder="1"/>
    <xf numFmtId="174" fontId="59" fillId="0" borderId="5" xfId="256" applyNumberFormat="1" applyFont="1" applyBorder="1" applyAlignment="1">
      <alignment horizontal="left"/>
    </xf>
    <xf numFmtId="10" fontId="59" fillId="0" borderId="0" xfId="256" applyNumberFormat="1" applyFont="1" applyFill="1" applyBorder="1"/>
    <xf numFmtId="42" fontId="89" fillId="4" borderId="0" xfId="369" applyNumberFormat="1" applyFont="1" applyFill="1" applyBorder="1" applyAlignment="1">
      <alignment horizontal="center"/>
    </xf>
    <xf numFmtId="0" fontId="59" fillId="0" borderId="188" xfId="256" applyFont="1" applyBorder="1"/>
    <xf numFmtId="0" fontId="59" fillId="0" borderId="171" xfId="256" applyFont="1" applyBorder="1" applyAlignment="1">
      <alignment horizontal="center"/>
    </xf>
    <xf numFmtId="44" fontId="59" fillId="0" borderId="171" xfId="256" applyNumberFormat="1" applyFont="1" applyBorder="1"/>
    <xf numFmtId="42" fontId="59" fillId="0" borderId="189" xfId="256" applyNumberFormat="1" applyFont="1" applyBorder="1"/>
    <xf numFmtId="40" fontId="59" fillId="0" borderId="17" xfId="357" applyNumberFormat="1" applyFont="1" applyBorder="1" applyAlignment="1">
      <alignment horizontal="center"/>
    </xf>
    <xf numFmtId="6" fontId="171" fillId="0" borderId="17" xfId="357" applyNumberFormat="1" applyFont="1" applyFill="1" applyBorder="1" applyAlignment="1">
      <alignment horizontal="center"/>
    </xf>
    <xf numFmtId="0" fontId="59" fillId="0" borderId="0" xfId="256" applyFont="1" applyBorder="1" applyAlignment="1">
      <alignment horizontal="center"/>
    </xf>
    <xf numFmtId="44" fontId="89" fillId="0" borderId="0" xfId="256" applyNumberFormat="1" applyFont="1" applyBorder="1"/>
    <xf numFmtId="42" fontId="59" fillId="0" borderId="6" xfId="256" applyNumberFormat="1" applyFont="1" applyFill="1" applyBorder="1"/>
    <xf numFmtId="42" fontId="89" fillId="0" borderId="0" xfId="369" applyNumberFormat="1" applyFont="1" applyFill="1" applyBorder="1" applyAlignment="1">
      <alignment horizontal="center"/>
    </xf>
    <xf numFmtId="10" fontId="89" fillId="4" borderId="47" xfId="371" applyNumberFormat="1" applyFont="1" applyFill="1" applyBorder="1" applyAlignment="1">
      <alignment horizontal="center" vertical="top"/>
    </xf>
    <xf numFmtId="0" fontId="103" fillId="4" borderId="47" xfId="369" applyFont="1" applyFill="1" applyBorder="1" applyAlignment="1"/>
    <xf numFmtId="0" fontId="103" fillId="4" borderId="148" xfId="369" applyFont="1" applyFill="1" applyBorder="1" applyAlignment="1"/>
    <xf numFmtId="0" fontId="89" fillId="0" borderId="0" xfId="357" applyFont="1" applyBorder="1" applyAlignment="1">
      <alignment horizontal="center"/>
    </xf>
    <xf numFmtId="10" fontId="89" fillId="4" borderId="43" xfId="144" applyNumberFormat="1" applyFont="1" applyFill="1" applyBorder="1" applyAlignment="1">
      <alignment horizontal="center"/>
    </xf>
    <xf numFmtId="0" fontId="103" fillId="4" borderId="186" xfId="369" applyFont="1" applyFill="1" applyBorder="1" applyAlignment="1">
      <alignment horizontal="left"/>
    </xf>
    <xf numFmtId="0" fontId="103" fillId="4" borderId="43" xfId="369" applyFont="1" applyFill="1" applyBorder="1" applyAlignment="1">
      <alignment horizontal="left"/>
    </xf>
    <xf numFmtId="0" fontId="103" fillId="4" borderId="44" xfId="369" applyFont="1" applyFill="1" applyBorder="1" applyAlignment="1">
      <alignment horizontal="left"/>
    </xf>
    <xf numFmtId="10" fontId="89" fillId="4" borderId="0" xfId="144" applyNumberFormat="1" applyFont="1" applyFill="1" applyBorder="1" applyAlignment="1">
      <alignment horizontal="center"/>
    </xf>
    <xf numFmtId="174" fontId="59" fillId="0" borderId="0" xfId="256" applyNumberFormat="1" applyFont="1" applyBorder="1" applyAlignment="1">
      <alignment horizontal="center"/>
    </xf>
    <xf numFmtId="44" fontId="59" fillId="0" borderId="0" xfId="256" applyNumberFormat="1" applyFont="1" applyBorder="1"/>
    <xf numFmtId="0" fontId="59" fillId="0" borderId="171" xfId="256" applyFont="1" applyBorder="1"/>
    <xf numFmtId="174" fontId="17" fillId="4" borderId="58" xfId="362" applyNumberFormat="1" applyFont="1" applyFill="1" applyBorder="1" applyAlignment="1"/>
    <xf numFmtId="10" fontId="89" fillId="0" borderId="9" xfId="357" applyNumberFormat="1" applyFont="1" applyBorder="1" applyAlignment="1">
      <alignment horizontal="center"/>
    </xf>
    <xf numFmtId="0" fontId="17" fillId="4" borderId="10" xfId="357" applyFont="1" applyFill="1" applyBorder="1"/>
    <xf numFmtId="0" fontId="59" fillId="0" borderId="177" xfId="256" applyFont="1" applyBorder="1" applyAlignment="1">
      <alignment horizontal="left"/>
    </xf>
    <xf numFmtId="0" fontId="89" fillId="0" borderId="178" xfId="357" applyFont="1" applyBorder="1" applyAlignment="1">
      <alignment horizontal="center"/>
    </xf>
    <xf numFmtId="0" fontId="89" fillId="0" borderId="178" xfId="256" applyFont="1" applyFill="1" applyBorder="1"/>
    <xf numFmtId="174" fontId="59" fillId="0" borderId="179" xfId="372" applyNumberFormat="1" applyFont="1" applyBorder="1"/>
    <xf numFmtId="0" fontId="170" fillId="0" borderId="0" xfId="357" applyFont="1"/>
    <xf numFmtId="0" fontId="59" fillId="0" borderId="5" xfId="256" applyFont="1" applyBorder="1" applyAlignment="1">
      <alignment horizontal="left"/>
    </xf>
    <xf numFmtId="0" fontId="89" fillId="0" borderId="0" xfId="256" applyFont="1" applyFill="1" applyBorder="1"/>
    <xf numFmtId="0" fontId="59" fillId="0" borderId="2" xfId="357" applyFont="1" applyBorder="1"/>
    <xf numFmtId="0" fontId="89" fillId="0" borderId="3" xfId="357" applyFont="1" applyBorder="1"/>
    <xf numFmtId="0" fontId="89" fillId="0" borderId="3" xfId="256" applyFont="1" applyFill="1" applyBorder="1"/>
    <xf numFmtId="174" fontId="59" fillId="0" borderId="4" xfId="256" applyNumberFormat="1" applyFont="1" applyBorder="1" applyAlignment="1">
      <alignment horizontal="right"/>
    </xf>
    <xf numFmtId="0" fontId="59" fillId="0" borderId="46" xfId="256" applyFont="1" applyBorder="1" applyAlignment="1">
      <alignment horizontal="left"/>
    </xf>
    <xf numFmtId="10" fontId="89" fillId="0" borderId="43" xfId="256" applyNumberFormat="1" applyFont="1" applyFill="1" applyBorder="1" applyAlignment="1">
      <alignment horizontal="center"/>
    </xf>
    <xf numFmtId="174" fontId="59" fillId="0" borderId="43" xfId="372" applyNumberFormat="1" applyFont="1" applyFill="1" applyBorder="1"/>
    <xf numFmtId="174" fontId="59" fillId="5" borderId="44" xfId="372" applyNumberFormat="1" applyFont="1" applyFill="1" applyBorder="1"/>
    <xf numFmtId="0" fontId="59" fillId="0" borderId="0" xfId="256" applyFont="1" applyBorder="1" applyAlignment="1">
      <alignment horizontal="left"/>
    </xf>
    <xf numFmtId="0" fontId="59" fillId="0" borderId="0" xfId="256" applyFont="1" applyFill="1" applyBorder="1" applyAlignment="1">
      <alignment horizontal="left"/>
    </xf>
    <xf numFmtId="10" fontId="103" fillId="0" borderId="0" xfId="361" applyNumberFormat="1" applyFont="1"/>
    <xf numFmtId="174" fontId="89" fillId="0" borderId="0" xfId="357" applyNumberFormat="1" applyFont="1"/>
    <xf numFmtId="0" fontId="59" fillId="0" borderId="3" xfId="256" applyFont="1" applyBorder="1" applyAlignment="1">
      <alignment horizontal="left"/>
    </xf>
    <xf numFmtId="4" fontId="170" fillId="0" borderId="0" xfId="256" applyNumberFormat="1" applyFont="1" applyBorder="1" applyAlignment="1">
      <alignment horizontal="center"/>
    </xf>
    <xf numFmtId="10" fontId="89" fillId="0" borderId="0" xfId="361" applyNumberFormat="1" applyFont="1" applyBorder="1"/>
    <xf numFmtId="174" fontId="89" fillId="0" borderId="6" xfId="256" applyNumberFormat="1" applyFont="1" applyBorder="1"/>
    <xf numFmtId="0" fontId="59" fillId="0" borderId="178" xfId="256" applyFont="1" applyBorder="1" applyAlignment="1">
      <alignment horizontal="left"/>
    </xf>
    <xf numFmtId="10" fontId="89" fillId="0" borderId="0" xfId="256" applyNumberFormat="1" applyFont="1" applyFill="1" applyBorder="1"/>
    <xf numFmtId="0" fontId="59" fillId="0" borderId="0" xfId="357" applyFont="1"/>
    <xf numFmtId="10" fontId="59" fillId="0" borderId="0" xfId="361" applyNumberFormat="1" applyFont="1" applyFill="1" applyBorder="1"/>
    <xf numFmtId="0" fontId="59" fillId="0" borderId="3" xfId="357" applyFont="1" applyBorder="1"/>
    <xf numFmtId="0" fontId="59" fillId="0" borderId="43" xfId="256" applyFont="1" applyBorder="1" applyAlignment="1">
      <alignment horizontal="left"/>
    </xf>
    <xf numFmtId="164" fontId="89" fillId="0" borderId="5" xfId="369" applyNumberFormat="1" applyFont="1" applyFill="1" applyBorder="1" applyAlignment="1">
      <alignment horizontal="left"/>
    </xf>
    <xf numFmtId="174" fontId="89" fillId="0" borderId="0" xfId="362" applyNumberFormat="1" applyFont="1" applyFill="1" applyBorder="1" applyAlignment="1">
      <alignment horizontal="center"/>
    </xf>
    <xf numFmtId="0" fontId="103" fillId="0" borderId="84" xfId="369" applyFont="1" applyFill="1" applyBorder="1" applyAlignment="1">
      <alignment horizontal="left"/>
    </xf>
    <xf numFmtId="0" fontId="59" fillId="0" borderId="0" xfId="369" applyFont="1" applyFill="1" applyBorder="1" applyAlignment="1">
      <alignment horizontal="left"/>
    </xf>
    <xf numFmtId="0" fontId="59" fillId="0" borderId="6" xfId="369" applyFont="1" applyFill="1" applyBorder="1" applyAlignment="1">
      <alignment horizontal="left"/>
    </xf>
    <xf numFmtId="164" fontId="89" fillId="0" borderId="5" xfId="256" applyNumberFormat="1" applyFont="1" applyFill="1" applyBorder="1"/>
    <xf numFmtId="174" fontId="89" fillId="0" borderId="0" xfId="256" applyNumberFormat="1" applyFont="1" applyFill="1" applyBorder="1" applyAlignment="1">
      <alignment horizontal="center"/>
    </xf>
    <xf numFmtId="2" fontId="89" fillId="0" borderId="0" xfId="256" applyNumberFormat="1" applyFont="1" applyFill="1" applyBorder="1" applyAlignment="1">
      <alignment horizontal="center"/>
    </xf>
    <xf numFmtId="174" fontId="89" fillId="0" borderId="6" xfId="256" applyNumberFormat="1" applyFont="1" applyBorder="1" applyAlignment="1">
      <alignment horizontal="center"/>
    </xf>
    <xf numFmtId="164" fontId="89" fillId="0" borderId="5" xfId="256" applyNumberFormat="1" applyFont="1" applyBorder="1"/>
    <xf numFmtId="174" fontId="89" fillId="0" borderId="0" xfId="256" applyNumberFormat="1" applyFont="1" applyBorder="1" applyAlignment="1">
      <alignment horizontal="center"/>
    </xf>
    <xf numFmtId="2" fontId="89" fillId="0" borderId="0" xfId="256" applyNumberFormat="1" applyFont="1" applyBorder="1" applyAlignment="1">
      <alignment horizontal="center"/>
    </xf>
    <xf numFmtId="2" fontId="89" fillId="4" borderId="0" xfId="357" applyNumberFormat="1" applyFont="1" applyFill="1" applyBorder="1" applyAlignment="1">
      <alignment horizontal="center"/>
    </xf>
    <xf numFmtId="174" fontId="59" fillId="0" borderId="5" xfId="256" applyNumberFormat="1" applyFont="1" applyBorder="1"/>
    <xf numFmtId="10" fontId="59" fillId="0" borderId="0" xfId="256" applyNumberFormat="1" applyFont="1" applyBorder="1"/>
    <xf numFmtId="0" fontId="103" fillId="4" borderId="84" xfId="369" applyFont="1" applyFill="1" applyBorder="1" applyAlignment="1"/>
    <xf numFmtId="0" fontId="103" fillId="4" borderId="88" xfId="369" applyFont="1" applyFill="1" applyBorder="1" applyAlignment="1"/>
    <xf numFmtId="174" fontId="17" fillId="4" borderId="58" xfId="362" applyNumberFormat="1" applyFont="1" applyFill="1" applyBorder="1"/>
    <xf numFmtId="174" fontId="171" fillId="0" borderId="23" xfId="357" applyNumberFormat="1" applyFont="1" applyBorder="1"/>
    <xf numFmtId="6" fontId="171" fillId="0" borderId="23" xfId="357" applyNumberFormat="1" applyFont="1" applyBorder="1"/>
    <xf numFmtId="174" fontId="171" fillId="36" borderId="23" xfId="357" applyNumberFormat="1" applyFont="1" applyFill="1" applyBorder="1"/>
    <xf numFmtId="6" fontId="171" fillId="36" borderId="23" xfId="357" applyNumberFormat="1" applyFont="1" applyFill="1" applyBorder="1"/>
    <xf numFmtId="0" fontId="59" fillId="57" borderId="176" xfId="357" applyFont="1" applyFill="1" applyBorder="1" applyAlignment="1">
      <alignment horizontal="center" vertical="center"/>
    </xf>
    <xf numFmtId="0" fontId="59" fillId="57" borderId="8" xfId="357" applyFont="1" applyFill="1" applyBorder="1" applyAlignment="1">
      <alignment horizontal="center" vertical="center"/>
    </xf>
    <xf numFmtId="5" fontId="89" fillId="4" borderId="0" xfId="369" applyNumberFormat="1" applyFont="1" applyFill="1" applyBorder="1" applyAlignment="1">
      <alignment horizontal="center"/>
    </xf>
    <xf numFmtId="0" fontId="59" fillId="4" borderId="0" xfId="369" applyFont="1" applyFill="1" applyBorder="1" applyAlignment="1">
      <alignment horizontal="center"/>
    </xf>
    <xf numFmtId="0" fontId="59" fillId="4" borderId="6" xfId="369" applyFont="1" applyFill="1" applyBorder="1" applyAlignment="1">
      <alignment horizontal="center"/>
    </xf>
    <xf numFmtId="0" fontId="89" fillId="4" borderId="0" xfId="357" applyFont="1" applyFill="1" applyBorder="1"/>
    <xf numFmtId="5" fontId="89" fillId="0" borderId="0" xfId="369" applyNumberFormat="1" applyFont="1" applyFill="1" applyBorder="1" applyAlignment="1">
      <alignment horizontal="center"/>
    </xf>
    <xf numFmtId="0" fontId="59" fillId="57" borderId="17" xfId="357" applyFont="1" applyFill="1" applyBorder="1"/>
    <xf numFmtId="0" fontId="171" fillId="57" borderId="17" xfId="357" applyFont="1" applyFill="1" applyBorder="1"/>
    <xf numFmtId="40" fontId="171" fillId="57" borderId="17" xfId="357" applyNumberFormat="1" applyFont="1" applyFill="1" applyBorder="1" applyAlignment="1">
      <alignment horizontal="center"/>
    </xf>
    <xf numFmtId="6" fontId="171" fillId="57" borderId="23" xfId="357" applyNumberFormat="1" applyFont="1" applyFill="1" applyBorder="1" applyAlignment="1">
      <alignment horizontal="center"/>
    </xf>
    <xf numFmtId="0" fontId="89" fillId="4" borderId="47" xfId="357" applyFont="1" applyFill="1" applyBorder="1"/>
    <xf numFmtId="0" fontId="89" fillId="4" borderId="148" xfId="357" applyFont="1" applyFill="1" applyBorder="1"/>
    <xf numFmtId="0" fontId="89" fillId="4" borderId="49" xfId="357" applyFont="1" applyFill="1" applyBorder="1"/>
    <xf numFmtId="174" fontId="89" fillId="4" borderId="0" xfId="369" applyNumberFormat="1" applyFont="1" applyFill="1" applyBorder="1" applyAlignment="1">
      <alignment horizontal="center"/>
    </xf>
    <xf numFmtId="0" fontId="89" fillId="4" borderId="24" xfId="357" applyFont="1" applyFill="1" applyBorder="1"/>
    <xf numFmtId="0" fontId="89" fillId="4" borderId="43" xfId="357" applyFont="1" applyFill="1" applyBorder="1"/>
    <xf numFmtId="0" fontId="89" fillId="4" borderId="44" xfId="357" applyFont="1" applyFill="1" applyBorder="1"/>
    <xf numFmtId="10" fontId="89" fillId="0" borderId="9" xfId="357" applyNumberFormat="1" applyFont="1" applyBorder="1"/>
    <xf numFmtId="0" fontId="89" fillId="0" borderId="59" xfId="357" applyFont="1" applyBorder="1"/>
    <xf numFmtId="0" fontId="89" fillId="0" borderId="9" xfId="357" applyFont="1" applyBorder="1"/>
    <xf numFmtId="0" fontId="89" fillId="0" borderId="10" xfId="357" applyFont="1" applyBorder="1"/>
    <xf numFmtId="5" fontId="89" fillId="0" borderId="0" xfId="256" applyNumberFormat="1" applyFont="1" applyBorder="1" applyAlignment="1">
      <alignment horizontal="center"/>
    </xf>
    <xf numFmtId="0" fontId="89" fillId="0" borderId="0" xfId="256" applyFont="1" applyBorder="1" applyAlignment="1">
      <alignment horizontal="center"/>
    </xf>
    <xf numFmtId="5" fontId="89" fillId="0" borderId="6" xfId="256" applyNumberFormat="1" applyFont="1" applyBorder="1" applyAlignment="1">
      <alignment horizontal="center"/>
    </xf>
    <xf numFmtId="7" fontId="89" fillId="0" borderId="6" xfId="256" applyNumberFormat="1" applyFont="1" applyBorder="1" applyAlignment="1">
      <alignment horizontal="center"/>
    </xf>
    <xf numFmtId="44" fontId="89" fillId="0" borderId="0" xfId="357" applyNumberFormat="1" applyFont="1"/>
    <xf numFmtId="0" fontId="90" fillId="0" borderId="0" xfId="357" applyFont="1"/>
    <xf numFmtId="0" fontId="59" fillId="0" borderId="24" xfId="369" applyFont="1" applyFill="1" applyBorder="1" applyAlignment="1">
      <alignment horizontal="center"/>
    </xf>
    <xf numFmtId="0" fontId="59" fillId="0" borderId="3" xfId="256" applyFont="1" applyBorder="1" applyAlignment="1">
      <alignment horizontal="right"/>
    </xf>
    <xf numFmtId="49" fontId="89" fillId="4" borderId="49" xfId="357" applyNumberFormat="1" applyFont="1" applyFill="1" applyBorder="1" applyAlignment="1"/>
    <xf numFmtId="2" fontId="89" fillId="4" borderId="27" xfId="369" quotePrefix="1" applyNumberFormat="1" applyFont="1" applyFill="1" applyBorder="1" applyAlignment="1">
      <alignment horizontal="center"/>
    </xf>
    <xf numFmtId="10" fontId="89" fillId="0" borderId="0" xfId="256" applyNumberFormat="1" applyFont="1" applyBorder="1"/>
    <xf numFmtId="2" fontId="89" fillId="4" borderId="23" xfId="369" quotePrefix="1" applyNumberFormat="1" applyFont="1" applyFill="1" applyBorder="1" applyAlignment="1">
      <alignment horizontal="center"/>
    </xf>
    <xf numFmtId="0" fontId="103" fillId="4" borderId="28" xfId="369" applyFont="1" applyFill="1" applyBorder="1" applyAlignment="1">
      <alignment horizontal="left"/>
    </xf>
    <xf numFmtId="0" fontId="103" fillId="4" borderId="49" xfId="369" applyFont="1" applyFill="1" applyBorder="1" applyAlignment="1"/>
    <xf numFmtId="42" fontId="59" fillId="0" borderId="6" xfId="256" applyNumberFormat="1" applyFont="1" applyBorder="1"/>
    <xf numFmtId="0" fontId="103" fillId="4" borderId="49" xfId="369" applyFont="1" applyFill="1" applyBorder="1" applyAlignment="1">
      <alignment horizontal="left"/>
    </xf>
    <xf numFmtId="10" fontId="89" fillId="4" borderId="0" xfId="371" applyNumberFormat="1" applyFont="1" applyFill="1" applyBorder="1" applyAlignment="1">
      <alignment horizontal="center" vertical="top"/>
    </xf>
    <xf numFmtId="0" fontId="103" fillId="4" borderId="24" xfId="369" applyFont="1" applyFill="1" applyBorder="1" applyAlignment="1"/>
    <xf numFmtId="10" fontId="89" fillId="4" borderId="190" xfId="144" applyNumberFormat="1" applyFont="1" applyFill="1" applyBorder="1" applyAlignment="1">
      <alignment horizontal="center"/>
    </xf>
    <xf numFmtId="0" fontId="103" fillId="4" borderId="96" xfId="369" applyFont="1" applyFill="1" applyBorder="1" applyAlignment="1">
      <alignment horizontal="left"/>
    </xf>
    <xf numFmtId="0" fontId="170" fillId="0" borderId="61" xfId="357" applyFont="1" applyBorder="1"/>
    <xf numFmtId="3" fontId="89" fillId="0" borderId="0" xfId="357" applyNumberFormat="1" applyFont="1"/>
    <xf numFmtId="37" fontId="89" fillId="0" borderId="0" xfId="357" applyNumberFormat="1" applyFont="1"/>
    <xf numFmtId="4" fontId="89" fillId="0" borderId="0" xfId="357" applyNumberFormat="1" applyFont="1"/>
    <xf numFmtId="42" fontId="89" fillId="0" borderId="0" xfId="357" applyNumberFormat="1" applyFont="1"/>
    <xf numFmtId="10" fontId="89" fillId="0" borderId="0" xfId="357" applyNumberFormat="1" applyFont="1"/>
    <xf numFmtId="0" fontId="18" fillId="0" borderId="84" xfId="163" applyBorder="1" applyAlignment="1">
      <alignment horizontal="right"/>
    </xf>
    <xf numFmtId="0" fontId="18" fillId="0" borderId="0" xfId="163" applyBorder="1" applyAlignment="1">
      <alignment horizontal="right"/>
    </xf>
    <xf numFmtId="168" fontId="7" fillId="0" borderId="42" xfId="108" applyNumberFormat="1" applyBorder="1" applyAlignment="1">
      <alignment horizontal="right" vertical="center"/>
    </xf>
    <xf numFmtId="168" fontId="7" fillId="0" borderId="45" xfId="108" applyNumberFormat="1" applyBorder="1" applyAlignment="1">
      <alignment horizontal="right" vertical="center"/>
    </xf>
    <xf numFmtId="0" fontId="61" fillId="0" borderId="3" xfId="108" applyFont="1" applyBorder="1" applyAlignment="1">
      <alignment horizontal="left" vertical="top" wrapText="1"/>
    </xf>
    <xf numFmtId="0" fontId="61" fillId="0" borderId="43" xfId="108" applyFont="1" applyBorder="1" applyAlignment="1">
      <alignment horizontal="left" vertical="top" wrapText="1"/>
    </xf>
    <xf numFmtId="0" fontId="61" fillId="0" borderId="4" xfId="108" applyFont="1" applyBorder="1" applyAlignment="1">
      <alignment horizontal="left" vertical="center" wrapText="1"/>
    </xf>
    <xf numFmtId="0" fontId="61" fillId="0" borderId="44" xfId="108" applyFont="1" applyBorder="1" applyAlignment="1">
      <alignment horizontal="left" vertical="center" wrapText="1"/>
    </xf>
    <xf numFmtId="0" fontId="61" fillId="0" borderId="6" xfId="108" applyFont="1" applyBorder="1" applyAlignment="1">
      <alignment horizontal="left" vertical="center" wrapText="1"/>
    </xf>
    <xf numFmtId="0" fontId="61" fillId="0" borderId="3" xfId="108" applyFont="1" applyBorder="1" applyAlignment="1">
      <alignment vertical="top" wrapText="1"/>
    </xf>
    <xf numFmtId="0" fontId="61" fillId="0" borderId="43" xfId="108" applyFont="1" applyBorder="1" applyAlignment="1">
      <alignment vertical="top" wrapText="1"/>
    </xf>
    <xf numFmtId="0" fontId="13" fillId="3" borderId="8" xfId="248" applyFont="1" applyFill="1" applyBorder="1" applyAlignment="1">
      <alignment horizontal="center" vertical="center"/>
    </xf>
    <xf numFmtId="0" fontId="13" fillId="3" borderId="9" xfId="248" applyFont="1" applyFill="1" applyBorder="1" applyAlignment="1">
      <alignment horizontal="center" vertical="center"/>
    </xf>
    <xf numFmtId="0" fontId="13" fillId="3" borderId="10" xfId="248" applyFont="1" applyFill="1" applyBorder="1" applyAlignment="1">
      <alignment horizontal="center" vertical="center"/>
    </xf>
    <xf numFmtId="0" fontId="16" fillId="4" borderId="12" xfId="248" applyFont="1" applyFill="1" applyBorder="1" applyAlignment="1">
      <alignment horizontal="center" wrapText="1"/>
    </xf>
    <xf numFmtId="0" fontId="16" fillId="4" borderId="13" xfId="248" applyFont="1" applyFill="1" applyBorder="1" applyAlignment="1">
      <alignment horizontal="center" wrapText="1"/>
    </xf>
    <xf numFmtId="164" fontId="16" fillId="4" borderId="17" xfId="2" applyNumberFormat="1" applyFont="1" applyFill="1" applyBorder="1" applyAlignment="1">
      <alignment wrapText="1"/>
    </xf>
    <xf numFmtId="0" fontId="5" fillId="0" borderId="17" xfId="2" applyFont="1" applyBorder="1"/>
    <xf numFmtId="9" fontId="63" fillId="4" borderId="59" xfId="142" applyNumberFormat="1" applyFont="1" applyFill="1" applyBorder="1" applyAlignment="1">
      <alignment horizontal="left" wrapText="1"/>
    </xf>
    <xf numFmtId="0" fontId="67" fillId="4" borderId="60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  <xf numFmtId="0" fontId="7" fillId="0" borderId="17" xfId="2" applyFont="1" applyBorder="1" applyAlignment="1"/>
    <xf numFmtId="6" fontId="89" fillId="0" borderId="103" xfId="102" applyNumberFormat="1" applyFont="1" applyBorder="1" applyAlignment="1">
      <alignment horizontal="center"/>
    </xf>
    <xf numFmtId="6" fontId="89" fillId="0" borderId="85" xfId="102" applyNumberFormat="1" applyFont="1" applyBorder="1" applyAlignment="1">
      <alignment horizontal="center"/>
    </xf>
    <xf numFmtId="164" fontId="59" fillId="35" borderId="8" xfId="102" applyNumberFormat="1" applyFont="1" applyFill="1" applyBorder="1" applyAlignment="1">
      <alignment horizontal="center" vertical="center"/>
    </xf>
    <xf numFmtId="164" fontId="59" fillId="35" borderId="9" xfId="102" applyNumberFormat="1" applyFont="1" applyFill="1" applyBorder="1" applyAlignment="1">
      <alignment horizontal="center" vertical="center"/>
    </xf>
    <xf numFmtId="164" fontId="59" fillId="35" borderId="10" xfId="102" applyNumberFormat="1" applyFont="1" applyFill="1" applyBorder="1" applyAlignment="1">
      <alignment horizontal="center" vertical="center"/>
    </xf>
    <xf numFmtId="0" fontId="9" fillId="35" borderId="8" xfId="248" applyFont="1" applyFill="1" applyBorder="1" applyAlignment="1">
      <alignment horizontal="center" vertical="center"/>
    </xf>
    <xf numFmtId="0" fontId="9" fillId="35" borderId="9" xfId="248" applyFont="1" applyFill="1" applyBorder="1" applyAlignment="1">
      <alignment horizontal="center" vertical="center"/>
    </xf>
    <xf numFmtId="0" fontId="9" fillId="35" borderId="10" xfId="248" applyFont="1" applyFill="1" applyBorder="1" applyAlignment="1">
      <alignment horizontal="center" vertical="center"/>
    </xf>
    <xf numFmtId="164" fontId="59" fillId="0" borderId="8" xfId="102" applyNumberFormat="1" applyFont="1" applyBorder="1" applyAlignment="1">
      <alignment horizontal="center"/>
    </xf>
    <xf numFmtId="164" fontId="59" fillId="0" borderId="9" xfId="102" applyNumberFormat="1" applyFont="1" applyBorder="1" applyAlignment="1">
      <alignment horizontal="center"/>
    </xf>
    <xf numFmtId="6" fontId="89" fillId="0" borderId="0" xfId="102" applyNumberFormat="1" applyFont="1" applyAlignment="1">
      <alignment horizontal="center"/>
    </xf>
    <xf numFmtId="10" fontId="89" fillId="0" borderId="43" xfId="142" applyNumberFormat="1" applyFont="1" applyFill="1" applyBorder="1" applyAlignment="1">
      <alignment horizontal="center"/>
    </xf>
    <xf numFmtId="10" fontId="89" fillId="0" borderId="0" xfId="142" applyNumberFormat="1" applyFont="1" applyFill="1" applyBorder="1" applyAlignment="1">
      <alignment horizontal="center"/>
    </xf>
    <xf numFmtId="172" fontId="89" fillId="0" borderId="0" xfId="142" applyNumberFormat="1" applyFont="1" applyFill="1" applyBorder="1" applyAlignment="1">
      <alignment horizontal="center"/>
    </xf>
    <xf numFmtId="10" fontId="89" fillId="0" borderId="0" xfId="347" applyNumberFormat="1" applyFont="1" applyFill="1" applyBorder="1" applyAlignment="1">
      <alignment horizontal="center"/>
    </xf>
    <xf numFmtId="0" fontId="89" fillId="0" borderId="85" xfId="348" applyFont="1" applyFill="1" applyBorder="1" applyAlignment="1">
      <alignment horizontal="center"/>
    </xf>
    <xf numFmtId="7" fontId="89" fillId="4" borderId="113" xfId="248" applyNumberFormat="1" applyFont="1" applyFill="1" applyBorder="1" applyAlignment="1">
      <alignment horizontal="center" wrapText="1"/>
    </xf>
    <xf numFmtId="7" fontId="89" fillId="4" borderId="151" xfId="248" applyNumberFormat="1" applyFont="1" applyFill="1" applyBorder="1" applyAlignment="1">
      <alignment horizontal="center" wrapText="1"/>
    </xf>
    <xf numFmtId="10" fontId="89" fillId="0" borderId="152" xfId="142" applyNumberFormat="1" applyFont="1" applyFill="1" applyBorder="1" applyAlignment="1">
      <alignment horizontal="center"/>
    </xf>
    <xf numFmtId="10" fontId="89" fillId="0" borderId="153" xfId="142" applyNumberFormat="1" applyFont="1" applyFill="1" applyBorder="1" applyAlignment="1">
      <alignment horizontal="center"/>
    </xf>
    <xf numFmtId="0" fontId="102" fillId="0" borderId="51" xfId="248" applyFont="1" applyBorder="1" applyAlignment="1">
      <alignment horizontal="center"/>
    </xf>
    <xf numFmtId="0" fontId="102" fillId="0" borderId="52" xfId="248" applyFont="1" applyBorder="1" applyAlignment="1">
      <alignment horizontal="center"/>
    </xf>
    <xf numFmtId="0" fontId="33" fillId="36" borderId="8" xfId="248" applyFont="1" applyFill="1" applyBorder="1" applyAlignment="1">
      <alignment horizontal="center"/>
    </xf>
    <xf numFmtId="0" fontId="33" fillId="36" borderId="9" xfId="248" applyFont="1" applyFill="1" applyBorder="1" applyAlignment="1">
      <alignment horizontal="center"/>
    </xf>
    <xf numFmtId="0" fontId="33" fillId="36" borderId="10" xfId="248" applyFont="1" applyFill="1" applyBorder="1" applyAlignment="1">
      <alignment horizontal="center"/>
    </xf>
    <xf numFmtId="0" fontId="9" fillId="36" borderId="8" xfId="248" applyFont="1" applyFill="1" applyBorder="1" applyAlignment="1">
      <alignment horizontal="center" vertical="center"/>
    </xf>
    <xf numFmtId="0" fontId="9" fillId="36" borderId="9" xfId="248" applyFont="1" applyFill="1" applyBorder="1" applyAlignment="1">
      <alignment horizontal="center" vertical="center"/>
    </xf>
    <xf numFmtId="0" fontId="9" fillId="36" borderId="10" xfId="248" applyFont="1" applyFill="1" applyBorder="1" applyAlignment="1">
      <alignment horizontal="center" vertical="center"/>
    </xf>
    <xf numFmtId="0" fontId="9" fillId="0" borderId="0" xfId="248" applyFont="1" applyFill="1" applyBorder="1" applyAlignment="1">
      <alignment horizontal="center" vertical="center"/>
    </xf>
    <xf numFmtId="0" fontId="33" fillId="0" borderId="8" xfId="248" applyFont="1" applyBorder="1" applyAlignment="1">
      <alignment horizontal="center"/>
    </xf>
    <xf numFmtId="0" fontId="33" fillId="0" borderId="9" xfId="248" applyFont="1" applyBorder="1" applyAlignment="1">
      <alignment horizontal="center"/>
    </xf>
    <xf numFmtId="0" fontId="33" fillId="0" borderId="10" xfId="248" applyFont="1" applyBorder="1" applyAlignment="1">
      <alignment horizontal="center"/>
    </xf>
    <xf numFmtId="0" fontId="59" fillId="37" borderId="8" xfId="102" applyFont="1" applyFill="1" applyBorder="1" applyAlignment="1">
      <alignment horizontal="center"/>
    </xf>
    <xf numFmtId="0" fontId="59" fillId="37" borderId="9" xfId="102" applyFont="1" applyFill="1" applyBorder="1" applyAlignment="1">
      <alignment horizontal="center"/>
    </xf>
    <xf numFmtId="0" fontId="59" fillId="37" borderId="4" xfId="102" applyFont="1" applyFill="1" applyBorder="1" applyAlignment="1">
      <alignment horizontal="center"/>
    </xf>
    <xf numFmtId="0" fontId="9" fillId="37" borderId="8" xfId="248" applyFont="1" applyFill="1" applyBorder="1" applyAlignment="1">
      <alignment horizontal="center" vertical="center"/>
    </xf>
    <xf numFmtId="0" fontId="9" fillId="37" borderId="9" xfId="248" applyFont="1" applyFill="1" applyBorder="1" applyAlignment="1">
      <alignment horizontal="center" vertical="center"/>
    </xf>
    <xf numFmtId="0" fontId="9" fillId="37" borderId="10" xfId="248" applyFont="1" applyFill="1" applyBorder="1" applyAlignment="1">
      <alignment horizontal="center" vertical="center"/>
    </xf>
    <xf numFmtId="0" fontId="59" fillId="0" borderId="133" xfId="102" applyFont="1" applyFill="1" applyBorder="1" applyAlignment="1">
      <alignment horizontal="center"/>
    </xf>
    <xf numFmtId="0" fontId="59" fillId="0" borderId="47" xfId="102" applyFont="1" applyFill="1" applyBorder="1" applyAlignment="1">
      <alignment horizontal="center"/>
    </xf>
    <xf numFmtId="0" fontId="59" fillId="0" borderId="51" xfId="102" applyFont="1" applyFill="1" applyBorder="1" applyAlignment="1">
      <alignment horizontal="center"/>
    </xf>
    <xf numFmtId="0" fontId="59" fillId="0" borderId="156" xfId="102" applyFont="1" applyFill="1" applyBorder="1" applyAlignment="1">
      <alignment horizontal="center"/>
    </xf>
    <xf numFmtId="0" fontId="110" fillId="38" borderId="2" xfId="0" applyFont="1" applyFill="1" applyBorder="1" applyAlignment="1">
      <alignment horizontal="center"/>
    </xf>
    <xf numFmtId="0" fontId="110" fillId="38" borderId="3" xfId="0" applyFont="1" applyFill="1" applyBorder="1" applyAlignment="1">
      <alignment horizontal="center"/>
    </xf>
    <xf numFmtId="0" fontId="110" fillId="38" borderId="4" xfId="0" applyFont="1" applyFill="1" applyBorder="1" applyAlignment="1">
      <alignment horizontal="center"/>
    </xf>
    <xf numFmtId="0" fontId="16" fillId="4" borderId="159" xfId="0" applyFont="1" applyFill="1" applyBorder="1" applyAlignment="1">
      <alignment horizontal="center" wrapText="1"/>
    </xf>
    <xf numFmtId="164" fontId="16" fillId="4" borderId="160" xfId="0" applyNumberFormat="1" applyFont="1" applyFill="1" applyBorder="1" applyAlignment="1">
      <alignment horizontal="center" wrapText="1"/>
    </xf>
    <xf numFmtId="0" fontId="2" fillId="0" borderId="52" xfId="0" applyFont="1" applyBorder="1" applyAlignment="1">
      <alignment horizontal="center"/>
    </xf>
    <xf numFmtId="0" fontId="120" fillId="42" borderId="43" xfId="102" applyFont="1" applyFill="1" applyBorder="1" applyAlignment="1">
      <alignment horizontal="center" vertical="center"/>
    </xf>
    <xf numFmtId="0" fontId="15" fillId="40" borderId="2" xfId="102" applyFont="1" applyFill="1" applyBorder="1" applyAlignment="1">
      <alignment horizontal="center" vertical="center"/>
    </xf>
    <xf numFmtId="0" fontId="15" fillId="40" borderId="143" xfId="102" applyFont="1" applyFill="1" applyBorder="1" applyAlignment="1">
      <alignment horizontal="center" vertical="center"/>
    </xf>
    <xf numFmtId="164" fontId="16" fillId="4" borderId="17" xfId="0" applyNumberFormat="1" applyFont="1" applyFill="1" applyBorder="1" applyAlignment="1">
      <alignment wrapText="1"/>
    </xf>
    <xf numFmtId="0" fontId="1" fillId="0" borderId="17" xfId="0" applyFont="1" applyBorder="1"/>
    <xf numFmtId="0" fontId="100" fillId="0" borderId="0" xfId="0" applyFont="1" applyFill="1" applyBorder="1" applyAlignment="1">
      <alignment horizontal="left" wrapText="1"/>
    </xf>
    <xf numFmtId="0" fontId="77" fillId="31" borderId="2" xfId="0" applyFont="1" applyFill="1" applyBorder="1" applyAlignment="1">
      <alignment horizontal="center" vertical="center"/>
    </xf>
    <xf numFmtId="0" fontId="77" fillId="31" borderId="3" xfId="0" applyFont="1" applyFill="1" applyBorder="1" applyAlignment="1">
      <alignment horizontal="center" vertical="center"/>
    </xf>
    <xf numFmtId="0" fontId="77" fillId="31" borderId="4" xfId="0" applyFont="1" applyFill="1" applyBorder="1" applyAlignment="1">
      <alignment horizontal="center" vertical="center"/>
    </xf>
    <xf numFmtId="0" fontId="77" fillId="31" borderId="8" xfId="0" applyFont="1" applyFill="1" applyBorder="1" applyAlignment="1">
      <alignment horizontal="center" vertical="center"/>
    </xf>
    <xf numFmtId="0" fontId="77" fillId="31" borderId="9" xfId="0" applyFont="1" applyFill="1" applyBorder="1" applyAlignment="1">
      <alignment horizontal="center" vertical="center"/>
    </xf>
    <xf numFmtId="0" fontId="77" fillId="31" borderId="10" xfId="0" applyFont="1" applyFill="1" applyBorder="1" applyAlignment="1">
      <alignment horizontal="center" vertical="center"/>
    </xf>
    <xf numFmtId="0" fontId="16" fillId="29" borderId="2" xfId="0" applyFont="1" applyFill="1" applyBorder="1" applyAlignment="1">
      <alignment horizontal="center"/>
    </xf>
    <xf numFmtId="0" fontId="16" fillId="29" borderId="3" xfId="0" applyFont="1" applyFill="1" applyBorder="1" applyAlignment="1">
      <alignment horizontal="center"/>
    </xf>
    <xf numFmtId="0" fontId="16" fillId="29" borderId="4" xfId="0" applyFont="1" applyFill="1" applyBorder="1" applyAlignment="1">
      <alignment horizontal="center"/>
    </xf>
    <xf numFmtId="0" fontId="16" fillId="29" borderId="8" xfId="0" applyFont="1" applyFill="1" applyBorder="1" applyAlignment="1">
      <alignment horizontal="center"/>
    </xf>
    <xf numFmtId="0" fontId="16" fillId="29" borderId="9" xfId="0" applyFont="1" applyFill="1" applyBorder="1" applyAlignment="1">
      <alignment horizontal="center"/>
    </xf>
    <xf numFmtId="0" fontId="16" fillId="29" borderId="10" xfId="0" applyFont="1" applyFill="1" applyBorder="1" applyAlignment="1">
      <alignment horizontal="center"/>
    </xf>
    <xf numFmtId="164" fontId="16" fillId="4" borderId="12" xfId="0" applyNumberFormat="1" applyFont="1" applyFill="1" applyBorder="1" applyAlignment="1">
      <alignment wrapText="1"/>
    </xf>
    <xf numFmtId="164" fontId="16" fillId="4" borderId="13" xfId="0" applyNumberFormat="1" applyFont="1" applyFill="1" applyBorder="1" applyAlignment="1">
      <alignment wrapText="1"/>
    </xf>
    <xf numFmtId="0" fontId="134" fillId="0" borderId="0" xfId="102" applyFont="1" applyAlignment="1">
      <alignment horizontal="center"/>
    </xf>
    <xf numFmtId="9" fontId="136" fillId="44" borderId="2" xfId="146" applyFont="1" applyFill="1" applyBorder="1" applyAlignment="1">
      <alignment horizontal="center" vertical="center"/>
    </xf>
    <xf numFmtId="9" fontId="136" fillId="44" borderId="143" xfId="146" applyFont="1" applyFill="1" applyBorder="1" applyAlignment="1">
      <alignment horizontal="center" vertical="center"/>
    </xf>
    <xf numFmtId="0" fontId="136" fillId="44" borderId="2" xfId="102" applyFont="1" applyFill="1" applyBorder="1" applyAlignment="1">
      <alignment horizontal="center" vertical="center"/>
    </xf>
    <xf numFmtId="0" fontId="136" fillId="44" borderId="143" xfId="102" applyFont="1" applyFill="1" applyBorder="1" applyAlignment="1">
      <alignment horizontal="center" vertical="center"/>
    </xf>
    <xf numFmtId="0" fontId="77" fillId="44" borderId="8" xfId="0" applyFont="1" applyFill="1" applyBorder="1" applyAlignment="1">
      <alignment horizontal="center" vertical="center"/>
    </xf>
    <xf numFmtId="0" fontId="77" fillId="44" borderId="9" xfId="0" applyFont="1" applyFill="1" applyBorder="1" applyAlignment="1">
      <alignment horizontal="center" vertical="center"/>
    </xf>
    <xf numFmtId="0" fontId="77" fillId="44" borderId="10" xfId="0" applyFont="1" applyFill="1" applyBorder="1" applyAlignment="1">
      <alignment horizontal="center" vertical="center"/>
    </xf>
    <xf numFmtId="9" fontId="136" fillId="44" borderId="133" xfId="146" applyFont="1" applyFill="1" applyBorder="1" applyAlignment="1">
      <alignment horizontal="center" vertical="center"/>
    </xf>
    <xf numFmtId="9" fontId="136" fillId="44" borderId="89" xfId="146" applyFont="1" applyFill="1" applyBorder="1" applyAlignment="1">
      <alignment horizontal="center" vertical="center"/>
    </xf>
    <xf numFmtId="0" fontId="136" fillId="44" borderId="133" xfId="102" applyFont="1" applyFill="1" applyBorder="1" applyAlignment="1">
      <alignment horizontal="center" vertical="center"/>
    </xf>
    <xf numFmtId="0" fontId="136" fillId="44" borderId="89" xfId="102" applyFont="1" applyFill="1" applyBorder="1" applyAlignment="1">
      <alignment horizontal="center" vertical="center"/>
    </xf>
    <xf numFmtId="0" fontId="9" fillId="49" borderId="8" xfId="357" applyFont="1" applyFill="1" applyBorder="1" applyAlignment="1">
      <alignment horizontal="center" vertical="top" wrapText="1"/>
    </xf>
    <xf numFmtId="0" fontId="9" fillId="49" borderId="9" xfId="357" applyFont="1" applyFill="1" applyBorder="1" applyAlignment="1">
      <alignment horizontal="center" vertical="top"/>
    </xf>
    <xf numFmtId="0" fontId="9" fillId="49" borderId="10" xfId="357" applyFont="1" applyFill="1" applyBorder="1" applyAlignment="1">
      <alignment horizontal="center" vertical="top"/>
    </xf>
    <xf numFmtId="0" fontId="9" fillId="49" borderId="8" xfId="357" applyFont="1" applyFill="1" applyBorder="1" applyAlignment="1">
      <alignment horizontal="center"/>
    </xf>
    <xf numFmtId="0" fontId="9" fillId="49" borderId="10" xfId="357" applyFont="1" applyFill="1" applyBorder="1" applyAlignment="1">
      <alignment horizontal="center"/>
    </xf>
    <xf numFmtId="0" fontId="9" fillId="46" borderId="8" xfId="357" applyFont="1" applyFill="1" applyBorder="1" applyAlignment="1">
      <alignment horizontal="center"/>
    </xf>
    <xf numFmtId="0" fontId="9" fillId="46" borderId="10" xfId="357" applyFont="1" applyFill="1" applyBorder="1" applyAlignment="1">
      <alignment horizontal="center"/>
    </xf>
    <xf numFmtId="0" fontId="1" fillId="45" borderId="2" xfId="357" applyFill="1" applyBorder="1" applyAlignment="1">
      <alignment horizontal="center"/>
    </xf>
    <xf numFmtId="0" fontId="1" fillId="45" borderId="3" xfId="357" applyFill="1" applyBorder="1" applyAlignment="1">
      <alignment horizontal="center"/>
    </xf>
    <xf numFmtId="0" fontId="1" fillId="45" borderId="4" xfId="357" applyFill="1" applyBorder="1" applyAlignment="1">
      <alignment horizontal="center"/>
    </xf>
    <xf numFmtId="0" fontId="9" fillId="45" borderId="8" xfId="357" applyFont="1" applyFill="1" applyBorder="1" applyAlignment="1">
      <alignment horizontal="center" vertical="top" wrapText="1"/>
    </xf>
    <xf numFmtId="0" fontId="9" fillId="45" borderId="9" xfId="357" applyFont="1" applyFill="1" applyBorder="1" applyAlignment="1">
      <alignment horizontal="center" vertical="top"/>
    </xf>
    <xf numFmtId="0" fontId="9" fillId="45" borderId="10" xfId="357" applyFont="1" applyFill="1" applyBorder="1" applyAlignment="1">
      <alignment horizontal="center" vertical="top"/>
    </xf>
    <xf numFmtId="0" fontId="9" fillId="45" borderId="8" xfId="357" applyFont="1" applyFill="1" applyBorder="1" applyAlignment="1">
      <alignment horizontal="center"/>
    </xf>
    <xf numFmtId="0" fontId="9" fillId="45" borderId="10" xfId="357" applyFont="1" applyFill="1" applyBorder="1" applyAlignment="1">
      <alignment horizontal="center"/>
    </xf>
    <xf numFmtId="0" fontId="1" fillId="49" borderId="2" xfId="357" applyFill="1" applyBorder="1" applyAlignment="1">
      <alignment horizontal="center"/>
    </xf>
    <xf numFmtId="0" fontId="1" fillId="49" borderId="3" xfId="357" applyFill="1" applyBorder="1" applyAlignment="1">
      <alignment horizontal="center"/>
    </xf>
    <xf numFmtId="0" fontId="1" fillId="49" borderId="4" xfId="357" applyFill="1" applyBorder="1" applyAlignment="1">
      <alignment horizontal="center"/>
    </xf>
    <xf numFmtId="10" fontId="89" fillId="0" borderId="0" xfId="357" applyNumberFormat="1" applyFont="1" applyFill="1" applyBorder="1" applyAlignment="1">
      <alignment horizontal="left"/>
    </xf>
    <xf numFmtId="10" fontId="89" fillId="0" borderId="6" xfId="357" applyNumberFormat="1" applyFont="1" applyFill="1" applyBorder="1" applyAlignment="1">
      <alignment horizontal="left"/>
    </xf>
    <xf numFmtId="0" fontId="102" fillId="0" borderId="0" xfId="357" applyFont="1" applyBorder="1" applyAlignment="1">
      <alignment horizontal="left"/>
    </xf>
    <xf numFmtId="0" fontId="59" fillId="47" borderId="9" xfId="357" applyFont="1" applyFill="1" applyBorder="1" applyAlignment="1">
      <alignment horizontal="center"/>
    </xf>
    <xf numFmtId="0" fontId="59" fillId="47" borderId="10" xfId="357" applyFont="1" applyFill="1" applyBorder="1" applyAlignment="1">
      <alignment horizontal="center"/>
    </xf>
    <xf numFmtId="0" fontId="89" fillId="0" borderId="3" xfId="357" applyFont="1" applyFill="1" applyBorder="1" applyAlignment="1"/>
    <xf numFmtId="0" fontId="89" fillId="0" borderId="4" xfId="357" applyFont="1" applyFill="1" applyBorder="1" applyAlignment="1"/>
    <xf numFmtId="0" fontId="89" fillId="0" borderId="0" xfId="357" applyFont="1" applyFill="1" applyBorder="1" applyAlignment="1"/>
    <xf numFmtId="0" fontId="89" fillId="0" borderId="6" xfId="357" applyFont="1" applyFill="1" applyBorder="1" applyAlignment="1"/>
    <xf numFmtId="0" fontId="89" fillId="0" borderId="0" xfId="357" applyFont="1" applyFill="1" applyBorder="1" applyAlignment="1">
      <alignment horizontal="center"/>
    </xf>
    <xf numFmtId="0" fontId="89" fillId="0" borderId="6" xfId="357" applyFont="1" applyFill="1" applyBorder="1" applyAlignment="1">
      <alignment horizontal="center"/>
    </xf>
    <xf numFmtId="0" fontId="9" fillId="0" borderId="2" xfId="357" applyFont="1" applyBorder="1" applyAlignment="1">
      <alignment horizontal="center"/>
    </xf>
    <xf numFmtId="0" fontId="9" fillId="0" borderId="3" xfId="357" applyFont="1" applyBorder="1" applyAlignment="1">
      <alignment horizontal="center"/>
    </xf>
    <xf numFmtId="10" fontId="101" fillId="0" borderId="0" xfId="357" applyNumberFormat="1" applyFont="1" applyFill="1" applyBorder="1" applyAlignment="1">
      <alignment horizontal="left"/>
    </xf>
    <xf numFmtId="10" fontId="101" fillId="0" borderId="6" xfId="357" applyNumberFormat="1" applyFont="1" applyFill="1" applyBorder="1" applyAlignment="1">
      <alignment horizontal="left"/>
    </xf>
    <xf numFmtId="0" fontId="148" fillId="0" borderId="0" xfId="357" applyFont="1" applyBorder="1" applyAlignment="1">
      <alignment horizontal="center"/>
    </xf>
    <xf numFmtId="0" fontId="59" fillId="3" borderId="9" xfId="357" applyFont="1" applyFill="1" applyBorder="1" applyAlignment="1">
      <alignment horizontal="center"/>
    </xf>
    <xf numFmtId="0" fontId="89" fillId="3" borderId="10" xfId="357" applyFont="1" applyFill="1" applyBorder="1" applyAlignment="1"/>
    <xf numFmtId="0" fontId="9" fillId="0" borderId="0" xfId="357" applyFont="1" applyAlignment="1">
      <alignment horizontal="center" wrapText="1"/>
    </xf>
    <xf numFmtId="0" fontId="9" fillId="0" borderId="0" xfId="357" applyFont="1" applyAlignment="1">
      <alignment horizontal="center"/>
    </xf>
    <xf numFmtId="0" fontId="22" fillId="52" borderId="42" xfId="357" applyFont="1" applyFill="1" applyBorder="1" applyAlignment="1">
      <alignment horizontal="center" vertical="center"/>
    </xf>
    <xf numFmtId="0" fontId="22" fillId="52" borderId="48" xfId="357" applyFont="1" applyFill="1" applyBorder="1" applyAlignment="1">
      <alignment horizontal="center" vertical="center"/>
    </xf>
    <xf numFmtId="0" fontId="22" fillId="52" borderId="45" xfId="357" applyFont="1" applyFill="1" applyBorder="1" applyAlignment="1">
      <alignment horizontal="center" vertical="center"/>
    </xf>
    <xf numFmtId="0" fontId="22" fillId="52" borderId="2" xfId="357" applyFont="1" applyFill="1" applyBorder="1" applyAlignment="1">
      <alignment horizontal="center" vertical="center"/>
    </xf>
    <xf numFmtId="0" fontId="22" fillId="52" borderId="3" xfId="357" applyFont="1" applyFill="1" applyBorder="1" applyAlignment="1">
      <alignment horizontal="center" vertical="center"/>
    </xf>
    <xf numFmtId="0" fontId="22" fillId="52" borderId="4" xfId="357" applyFont="1" applyFill="1" applyBorder="1" applyAlignment="1">
      <alignment horizontal="center" vertical="center"/>
    </xf>
    <xf numFmtId="0" fontId="22" fillId="52" borderId="46" xfId="357" applyFont="1" applyFill="1" applyBorder="1" applyAlignment="1">
      <alignment horizontal="center" vertical="center"/>
    </xf>
    <xf numFmtId="0" fontId="22" fillId="52" borderId="43" xfId="357" applyFont="1" applyFill="1" applyBorder="1" applyAlignment="1">
      <alignment horizontal="center" vertical="center"/>
    </xf>
    <xf numFmtId="0" fontId="22" fillId="52" borderId="44" xfId="357" applyFont="1" applyFill="1" applyBorder="1" applyAlignment="1">
      <alignment horizontal="center" vertical="center"/>
    </xf>
    <xf numFmtId="0" fontId="1" fillId="0" borderId="5" xfId="357" applyBorder="1" applyAlignment="1">
      <alignment horizontal="center" wrapText="1"/>
    </xf>
    <xf numFmtId="0" fontId="22" fillId="52" borderId="5" xfId="357" applyFont="1" applyFill="1" applyBorder="1" applyAlignment="1">
      <alignment horizontal="center" vertical="center"/>
    </xf>
    <xf numFmtId="0" fontId="22" fillId="52" borderId="0" xfId="357" applyFont="1" applyFill="1" applyBorder="1" applyAlignment="1">
      <alignment horizontal="center" vertical="center"/>
    </xf>
    <xf numFmtId="0" fontId="22" fillId="52" borderId="6" xfId="357" applyFont="1" applyFill="1" applyBorder="1" applyAlignment="1">
      <alignment horizontal="center" vertical="center"/>
    </xf>
    <xf numFmtId="0" fontId="154" fillId="53" borderId="8" xfId="357" applyFont="1" applyFill="1" applyBorder="1" applyAlignment="1">
      <alignment horizontal="center" vertical="center"/>
    </xf>
    <xf numFmtId="0" fontId="154" fillId="53" borderId="9" xfId="357" applyFont="1" applyFill="1" applyBorder="1" applyAlignment="1">
      <alignment horizontal="center" vertical="center"/>
    </xf>
    <xf numFmtId="0" fontId="154" fillId="53" borderId="10" xfId="357" applyFont="1" applyFill="1" applyBorder="1" applyAlignment="1">
      <alignment horizontal="center" vertical="center"/>
    </xf>
    <xf numFmtId="0" fontId="153" fillId="54" borderId="8" xfId="357" applyFont="1" applyFill="1" applyBorder="1" applyAlignment="1">
      <alignment horizontal="center"/>
    </xf>
    <xf numFmtId="0" fontId="153" fillId="54" borderId="9" xfId="357" applyFont="1" applyFill="1" applyBorder="1" applyAlignment="1">
      <alignment horizontal="center"/>
    </xf>
    <xf numFmtId="0" fontId="153" fillId="54" borderId="10" xfId="357" applyFont="1" applyFill="1" applyBorder="1" applyAlignment="1">
      <alignment horizontal="center"/>
    </xf>
    <xf numFmtId="0" fontId="31" fillId="4" borderId="2" xfId="364" applyFont="1" applyFill="1" applyBorder="1" applyAlignment="1">
      <alignment horizontal="center"/>
    </xf>
    <xf numFmtId="0" fontId="31" fillId="4" borderId="5" xfId="364" applyFont="1" applyFill="1" applyBorder="1" applyAlignment="1">
      <alignment horizontal="center"/>
    </xf>
    <xf numFmtId="0" fontId="155" fillId="4" borderId="3" xfId="357" applyFont="1" applyFill="1" applyBorder="1" applyAlignment="1">
      <alignment horizontal="center" vertical="center" wrapText="1"/>
    </xf>
    <xf numFmtId="0" fontId="155" fillId="4" borderId="0" xfId="357" applyFont="1" applyFill="1" applyBorder="1" applyAlignment="1">
      <alignment horizontal="center" vertical="center" wrapText="1"/>
    </xf>
    <xf numFmtId="0" fontId="155" fillId="4" borderId="4" xfId="357" applyFont="1" applyFill="1" applyBorder="1" applyAlignment="1">
      <alignment horizontal="left" vertical="center" wrapText="1"/>
    </xf>
    <xf numFmtId="0" fontId="155" fillId="4" borderId="6" xfId="357" applyFont="1" applyFill="1" applyBorder="1" applyAlignment="1">
      <alignment horizontal="left" vertical="center" wrapText="1"/>
    </xf>
    <xf numFmtId="0" fontId="154" fillId="53" borderId="2" xfId="357" applyFont="1" applyFill="1" applyBorder="1" applyAlignment="1">
      <alignment horizontal="center"/>
    </xf>
    <xf numFmtId="0" fontId="154" fillId="53" borderId="3" xfId="357" applyFont="1" applyFill="1" applyBorder="1" applyAlignment="1">
      <alignment horizontal="center"/>
    </xf>
    <xf numFmtId="0" fontId="154" fillId="53" borderId="4" xfId="357" applyFont="1" applyFill="1" applyBorder="1" applyAlignment="1">
      <alignment horizontal="center"/>
    </xf>
    <xf numFmtId="10" fontId="0" fillId="4" borderId="43" xfId="361" applyNumberFormat="1" applyFont="1" applyFill="1" applyBorder="1" applyAlignment="1">
      <alignment horizontal="right"/>
    </xf>
    <xf numFmtId="10" fontId="0" fillId="4" borderId="44" xfId="361" applyNumberFormat="1" applyFont="1" applyFill="1" applyBorder="1" applyAlignment="1">
      <alignment horizontal="right"/>
    </xf>
    <xf numFmtId="0" fontId="31" fillId="4" borderId="2" xfId="364" applyFont="1" applyFill="1" applyBorder="1" applyAlignment="1">
      <alignment horizontal="center" vertical="center"/>
    </xf>
    <xf numFmtId="0" fontId="31" fillId="4" borderId="5" xfId="364" applyFont="1" applyFill="1" applyBorder="1" applyAlignment="1">
      <alignment horizontal="center" vertical="center"/>
    </xf>
    <xf numFmtId="0" fontId="165" fillId="53" borderId="2" xfId="357" applyFont="1" applyFill="1" applyBorder="1" applyAlignment="1">
      <alignment horizontal="center" vertical="center"/>
    </xf>
    <xf numFmtId="0" fontId="165" fillId="53" borderId="3" xfId="357" applyFont="1" applyFill="1" applyBorder="1" applyAlignment="1">
      <alignment horizontal="center" vertical="center"/>
    </xf>
    <xf numFmtId="0" fontId="165" fillId="53" borderId="4" xfId="357" applyFont="1" applyFill="1" applyBorder="1" applyAlignment="1">
      <alignment horizontal="center" vertical="center"/>
    </xf>
    <xf numFmtId="0" fontId="164" fillId="54" borderId="8" xfId="357" applyFont="1" applyFill="1" applyBorder="1" applyAlignment="1">
      <alignment horizontal="center"/>
    </xf>
    <xf numFmtId="0" fontId="164" fillId="54" borderId="9" xfId="357" applyFont="1" applyFill="1" applyBorder="1" applyAlignment="1">
      <alignment horizontal="center"/>
    </xf>
    <xf numFmtId="0" fontId="164" fillId="54" borderId="10" xfId="357" applyFont="1" applyFill="1" applyBorder="1" applyAlignment="1">
      <alignment horizontal="center"/>
    </xf>
    <xf numFmtId="0" fontId="123" fillId="4" borderId="2" xfId="364" applyFont="1" applyFill="1" applyBorder="1" applyAlignment="1">
      <alignment horizontal="center"/>
    </xf>
    <xf numFmtId="0" fontId="123" fillId="4" borderId="5" xfId="364" applyFont="1" applyFill="1" applyBorder="1" applyAlignment="1">
      <alignment horizontal="center"/>
    </xf>
    <xf numFmtId="0" fontId="166" fillId="4" borderId="0" xfId="357" applyFont="1" applyFill="1" applyBorder="1" applyAlignment="1">
      <alignment horizontal="center" vertical="center" wrapText="1"/>
    </xf>
    <xf numFmtId="0" fontId="166" fillId="4" borderId="6" xfId="357" applyFont="1" applyFill="1" applyBorder="1" applyAlignment="1">
      <alignment horizontal="left" vertical="center" wrapText="1"/>
    </xf>
    <xf numFmtId="0" fontId="154" fillId="53" borderId="8" xfId="2" applyFont="1" applyFill="1" applyBorder="1" applyAlignment="1">
      <alignment horizontal="center" vertical="center"/>
    </xf>
    <xf numFmtId="0" fontId="154" fillId="53" borderId="9" xfId="2" applyFont="1" applyFill="1" applyBorder="1" applyAlignment="1">
      <alignment horizontal="center" vertical="center"/>
    </xf>
    <xf numFmtId="0" fontId="154" fillId="53" borderId="10" xfId="2" applyFont="1" applyFill="1" applyBorder="1" applyAlignment="1">
      <alignment horizontal="center" vertical="center"/>
    </xf>
    <xf numFmtId="0" fontId="170" fillId="54" borderId="8" xfId="2" applyFont="1" applyFill="1" applyBorder="1" applyAlignment="1">
      <alignment horizontal="center"/>
    </xf>
    <xf numFmtId="0" fontId="170" fillId="54" borderId="9" xfId="2" applyFont="1" applyFill="1" applyBorder="1" applyAlignment="1">
      <alignment horizontal="center"/>
    </xf>
    <xf numFmtId="0" fontId="170" fillId="54" borderId="10" xfId="2" applyFont="1" applyFill="1" applyBorder="1" applyAlignment="1">
      <alignment horizontal="center"/>
    </xf>
    <xf numFmtId="0" fontId="155" fillId="4" borderId="3" xfId="2" applyFont="1" applyFill="1" applyBorder="1" applyAlignment="1">
      <alignment horizontal="center" vertical="center" wrapText="1"/>
    </xf>
    <xf numFmtId="0" fontId="155" fillId="4" borderId="0" xfId="2" applyFont="1" applyFill="1" applyBorder="1" applyAlignment="1">
      <alignment horizontal="center" vertical="center" wrapText="1"/>
    </xf>
    <xf numFmtId="0" fontId="155" fillId="4" borderId="4" xfId="2" applyFont="1" applyFill="1" applyBorder="1" applyAlignment="1">
      <alignment horizontal="left" vertical="center" wrapText="1"/>
    </xf>
    <xf numFmtId="0" fontId="155" fillId="4" borderId="6" xfId="2" applyFont="1" applyFill="1" applyBorder="1" applyAlignment="1">
      <alignment horizontal="left" vertical="center" wrapText="1"/>
    </xf>
    <xf numFmtId="164" fontId="59" fillId="55" borderId="51" xfId="2" applyNumberFormat="1" applyFont="1" applyFill="1" applyBorder="1" applyAlignment="1">
      <alignment horizontal="center"/>
    </xf>
    <xf numFmtId="164" fontId="59" fillId="55" borderId="163" xfId="2" applyNumberFormat="1" applyFont="1" applyFill="1" applyBorder="1" applyAlignment="1">
      <alignment horizontal="center"/>
    </xf>
    <xf numFmtId="0" fontId="59" fillId="4" borderId="53" xfId="357" applyFont="1" applyFill="1" applyBorder="1" applyAlignment="1">
      <alignment horizontal="center"/>
    </xf>
    <xf numFmtId="0" fontId="59" fillId="4" borderId="54" xfId="357" applyFont="1" applyFill="1" applyBorder="1" applyAlignment="1">
      <alignment horizontal="center"/>
    </xf>
    <xf numFmtId="164" fontId="59" fillId="36" borderId="8" xfId="369" applyNumberFormat="1" applyFont="1" applyFill="1" applyBorder="1" applyAlignment="1">
      <alignment horizontal="center" vertical="center"/>
    </xf>
    <xf numFmtId="164" fontId="59" fillId="36" borderId="9" xfId="369" applyNumberFormat="1" applyFont="1" applyFill="1" applyBorder="1" applyAlignment="1">
      <alignment horizontal="center" vertical="center"/>
    </xf>
    <xf numFmtId="164" fontId="59" fillId="36" borderId="10" xfId="369" applyNumberFormat="1" applyFont="1" applyFill="1" applyBorder="1" applyAlignment="1">
      <alignment horizontal="center" vertical="center"/>
    </xf>
    <xf numFmtId="0" fontId="59" fillId="36" borderId="8" xfId="256" applyFont="1" applyFill="1" applyBorder="1" applyAlignment="1">
      <alignment horizontal="center" vertical="center" wrapText="1"/>
    </xf>
    <xf numFmtId="0" fontId="59" fillId="36" borderId="9" xfId="256" applyFont="1" applyFill="1" applyBorder="1" applyAlignment="1">
      <alignment horizontal="center" vertical="center" wrapText="1"/>
    </xf>
    <xf numFmtId="0" fontId="59" fillId="36" borderId="10" xfId="256" applyFont="1" applyFill="1" applyBorder="1" applyAlignment="1">
      <alignment horizontal="center" vertical="center" wrapText="1"/>
    </xf>
    <xf numFmtId="164" fontId="59" fillId="0" borderId="133" xfId="369" applyNumberFormat="1" applyFont="1" applyFill="1" applyBorder="1" applyAlignment="1">
      <alignment horizontal="center"/>
    </xf>
    <xf numFmtId="164" fontId="59" fillId="0" borderId="47" xfId="369" applyNumberFormat="1" applyFont="1" applyFill="1" applyBorder="1" applyAlignment="1">
      <alignment horizontal="center"/>
    </xf>
    <xf numFmtId="0" fontId="59" fillId="0" borderId="12" xfId="369" applyFont="1" applyFill="1" applyBorder="1" applyAlignment="1">
      <alignment horizontal="center"/>
    </xf>
    <xf numFmtId="0" fontId="59" fillId="0" borderId="41" xfId="369" applyFont="1" applyFill="1" applyBorder="1" applyAlignment="1">
      <alignment horizontal="center"/>
    </xf>
    <xf numFmtId="0" fontId="59" fillId="0" borderId="162" xfId="369" applyFont="1" applyFill="1" applyBorder="1" applyAlignment="1">
      <alignment horizontal="center"/>
    </xf>
    <xf numFmtId="0" fontId="59" fillId="4" borderId="0" xfId="357" applyFont="1" applyFill="1" applyBorder="1" applyAlignment="1">
      <alignment horizontal="center"/>
    </xf>
    <xf numFmtId="0" fontId="59" fillId="0" borderId="160" xfId="357" applyFont="1" applyBorder="1" applyAlignment="1">
      <alignment horizontal="left"/>
    </xf>
    <xf numFmtId="0" fontId="59" fillId="0" borderId="52" xfId="357" applyFont="1" applyBorder="1" applyAlignment="1">
      <alignment horizontal="left"/>
    </xf>
    <xf numFmtId="0" fontId="59" fillId="43" borderId="8" xfId="256" applyFont="1" applyFill="1" applyBorder="1" applyAlignment="1">
      <alignment horizontal="center" vertical="center" wrapText="1"/>
    </xf>
    <xf numFmtId="0" fontId="59" fillId="43" borderId="9" xfId="256" applyFont="1" applyFill="1" applyBorder="1" applyAlignment="1">
      <alignment horizontal="center" vertical="center" wrapText="1"/>
    </xf>
    <xf numFmtId="0" fontId="59" fillId="43" borderId="10" xfId="256" applyFont="1" applyFill="1" applyBorder="1" applyAlignment="1">
      <alignment horizontal="center" vertical="center" wrapText="1"/>
    </xf>
    <xf numFmtId="164" fontId="59" fillId="57" borderId="8" xfId="369" applyNumberFormat="1" applyFont="1" applyFill="1" applyBorder="1" applyAlignment="1">
      <alignment horizontal="center" vertical="center"/>
    </xf>
    <xf numFmtId="164" fontId="59" fillId="57" borderId="9" xfId="369" applyNumberFormat="1" applyFont="1" applyFill="1" applyBorder="1" applyAlignment="1">
      <alignment horizontal="center" vertical="center"/>
    </xf>
    <xf numFmtId="164" fontId="59" fillId="57" borderId="10" xfId="369" applyNumberFormat="1" applyFont="1" applyFill="1" applyBorder="1" applyAlignment="1">
      <alignment horizontal="center" vertical="center"/>
    </xf>
    <xf numFmtId="0" fontId="59" fillId="57" borderId="8" xfId="256" applyFont="1" applyFill="1" applyBorder="1" applyAlignment="1">
      <alignment horizontal="center" vertical="center" wrapText="1"/>
    </xf>
    <xf numFmtId="0" fontId="59" fillId="57" borderId="9" xfId="256" applyFont="1" applyFill="1" applyBorder="1" applyAlignment="1">
      <alignment horizontal="center" vertical="center" wrapText="1"/>
    </xf>
    <xf numFmtId="0" fontId="59" fillId="57" borderId="10" xfId="256" applyFont="1" applyFill="1" applyBorder="1" applyAlignment="1">
      <alignment horizontal="center" vertical="center" wrapText="1"/>
    </xf>
    <xf numFmtId="0" fontId="59" fillId="4" borderId="51" xfId="357" applyFont="1" applyFill="1" applyBorder="1" applyAlignment="1">
      <alignment horizontal="center"/>
    </xf>
    <xf numFmtId="0" fontId="59" fillId="4" borderId="156" xfId="357" applyFont="1" applyFill="1" applyBorder="1" applyAlignment="1">
      <alignment horizontal="center"/>
    </xf>
    <xf numFmtId="0" fontId="59" fillId="4" borderId="52" xfId="357" applyFont="1" applyFill="1" applyBorder="1" applyAlignment="1">
      <alignment horizontal="center"/>
    </xf>
    <xf numFmtId="164" fontId="59" fillId="52" borderId="8" xfId="369" applyNumberFormat="1" applyFont="1" applyFill="1" applyBorder="1" applyAlignment="1">
      <alignment horizontal="center" vertical="center"/>
    </xf>
    <xf numFmtId="164" fontId="59" fillId="52" borderId="9" xfId="369" applyNumberFormat="1" applyFont="1" applyFill="1" applyBorder="1" applyAlignment="1">
      <alignment horizontal="center" vertical="center"/>
    </xf>
    <xf numFmtId="164" fontId="59" fillId="52" borderId="10" xfId="369" applyNumberFormat="1" applyFont="1" applyFill="1" applyBorder="1" applyAlignment="1">
      <alignment horizontal="center" vertical="center"/>
    </xf>
    <xf numFmtId="0" fontId="59" fillId="52" borderId="8" xfId="256" applyFont="1" applyFill="1" applyBorder="1" applyAlignment="1">
      <alignment horizontal="center" vertical="center" wrapText="1"/>
    </xf>
    <xf numFmtId="0" fontId="59" fillId="52" borderId="9" xfId="256" applyFont="1" applyFill="1" applyBorder="1" applyAlignment="1">
      <alignment horizontal="center" vertical="center" wrapText="1"/>
    </xf>
    <xf numFmtId="0" fontId="59" fillId="52" borderId="10" xfId="256" applyFont="1" applyFill="1" applyBorder="1" applyAlignment="1">
      <alignment horizontal="center" vertical="center" wrapText="1"/>
    </xf>
    <xf numFmtId="164" fontId="59" fillId="0" borderId="161" xfId="369" applyNumberFormat="1" applyFont="1" applyBorder="1" applyAlignment="1">
      <alignment horizontal="center"/>
    </xf>
    <xf numFmtId="164" fontId="59" fillId="0" borderId="41" xfId="369" applyNumberFormat="1" applyFont="1" applyBorder="1" applyAlignment="1">
      <alignment horizontal="center"/>
    </xf>
    <xf numFmtId="164" fontId="59" fillId="0" borderId="13" xfId="369" applyNumberFormat="1" applyFont="1" applyBorder="1" applyAlignment="1">
      <alignment horizontal="center"/>
    </xf>
    <xf numFmtId="0" fontId="8" fillId="0" borderId="0" xfId="357" applyFont="1" applyAlignment="1">
      <alignment wrapText="1"/>
    </xf>
    <xf numFmtId="0" fontId="8" fillId="0" borderId="0" xfId="356" applyFont="1" applyAlignment="1">
      <alignment wrapText="1"/>
    </xf>
    <xf numFmtId="0" fontId="8" fillId="0" borderId="0" xfId="350" applyFont="1" applyAlignment="1">
      <alignment wrapText="1"/>
    </xf>
  </cellXfs>
  <cellStyles count="37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Bad 3" xfId="165"/>
    <cellStyle name="Body: normal cell" xfId="166"/>
    <cellStyle name="Calculation 2" xfId="31"/>
    <cellStyle name="Calculation 2 2" xfId="167"/>
    <cellStyle name="Calculation 2 3" xfId="168"/>
    <cellStyle name="Check Cell 2" xfId="32"/>
    <cellStyle name="Comma" xfId="353" builtinId="3"/>
    <cellStyle name="Comma [0] 2" xfId="169"/>
    <cellStyle name="Comma 10" xfId="33"/>
    <cellStyle name="Comma 11" xfId="34"/>
    <cellStyle name="Comma 12" xfId="354"/>
    <cellStyle name="Comma 13" xfId="359"/>
    <cellStyle name="Comma 2" xfId="3"/>
    <cellStyle name="Comma 2 2" xfId="35"/>
    <cellStyle name="Comma 2 2 2" xfId="170"/>
    <cellStyle name="Comma 2 3" xfId="171"/>
    <cellStyle name="Comma 3" xfId="36"/>
    <cellStyle name="Comma 3 2" xfId="37"/>
    <cellStyle name="Comma 3 3" xfId="38"/>
    <cellStyle name="Comma 3 4" xfId="172"/>
    <cellStyle name="Comma 4" xfId="39"/>
    <cellStyle name="Comma 4 2" xfId="40"/>
    <cellStyle name="Comma 5" xfId="41"/>
    <cellStyle name="Comma 5 2" xfId="42"/>
    <cellStyle name="Comma 5 3" xfId="173"/>
    <cellStyle name="Comma 6" xfId="43"/>
    <cellStyle name="Comma 6 2" xfId="44"/>
    <cellStyle name="Comma 7" xfId="45"/>
    <cellStyle name="Comma 7 2" xfId="46"/>
    <cellStyle name="Comma 7 3" xfId="366"/>
    <cellStyle name="Comma 8" xfId="47"/>
    <cellStyle name="Comma 9" xfId="48"/>
    <cellStyle name="Currency" xfId="349" builtinId="4"/>
    <cellStyle name="Currency [0] 2" xfId="49"/>
    <cellStyle name="Currency 10" xfId="174"/>
    <cellStyle name="Currency 11" xfId="175"/>
    <cellStyle name="Currency 12" xfId="176"/>
    <cellStyle name="Currency 13" xfId="177"/>
    <cellStyle name="Currency 14" xfId="178"/>
    <cellStyle name="Currency 15" xfId="179"/>
    <cellStyle name="Currency 16" xfId="180"/>
    <cellStyle name="Currency 17" xfId="181"/>
    <cellStyle name="Currency 18" xfId="182"/>
    <cellStyle name="Currency 19" xfId="183"/>
    <cellStyle name="Currency 2" xfId="50"/>
    <cellStyle name="Currency 2 2" xfId="51"/>
    <cellStyle name="Currency 2 2 2" xfId="184"/>
    <cellStyle name="Currency 2 2 2 2" xfId="185"/>
    <cellStyle name="Currency 2 2 2 3" xfId="186"/>
    <cellStyle name="Currency 2 2 2 4" xfId="362"/>
    <cellStyle name="Currency 2 3" xfId="52"/>
    <cellStyle name="Currency 2 4" xfId="53"/>
    <cellStyle name="Currency 2 4 2" xfId="187"/>
    <cellStyle name="Currency 2 5" xfId="188"/>
    <cellStyle name="Currency 20" xfId="189"/>
    <cellStyle name="Currency 21" xfId="190"/>
    <cellStyle name="Currency 22" xfId="191"/>
    <cellStyle name="Currency 23" xfId="192"/>
    <cellStyle name="Currency 24" xfId="193"/>
    <cellStyle name="Currency 25" xfId="194"/>
    <cellStyle name="Currency 26" xfId="195"/>
    <cellStyle name="Currency 27" xfId="196"/>
    <cellStyle name="Currency 28" xfId="197"/>
    <cellStyle name="Currency 29" xfId="198"/>
    <cellStyle name="Currency 3" xfId="54"/>
    <cellStyle name="Currency 3 2" xfId="55"/>
    <cellStyle name="Currency 3 3" xfId="56"/>
    <cellStyle name="Currency 3 4" xfId="199"/>
    <cellStyle name="Currency 3 5" xfId="200"/>
    <cellStyle name="Currency 30" xfId="201"/>
    <cellStyle name="Currency 31" xfId="202"/>
    <cellStyle name="Currency 32" xfId="203"/>
    <cellStyle name="Currency 33" xfId="204"/>
    <cellStyle name="Currency 34" xfId="205"/>
    <cellStyle name="Currency 35" xfId="206"/>
    <cellStyle name="Currency 36" xfId="207"/>
    <cellStyle name="Currency 37" xfId="208"/>
    <cellStyle name="Currency 38" xfId="209"/>
    <cellStyle name="Currency 39" xfId="210"/>
    <cellStyle name="Currency 4" xfId="57"/>
    <cellStyle name="Currency 4 2" xfId="58"/>
    <cellStyle name="Currency 4 2 2" xfId="59"/>
    <cellStyle name="Currency 4 2 2 2" xfId="211"/>
    <cellStyle name="Currency 4 2 2 3" xfId="212"/>
    <cellStyle name="Currency 4 2 3" xfId="213"/>
    <cellStyle name="Currency 4 3" xfId="60"/>
    <cellStyle name="Currency 4 3 2" xfId="214"/>
    <cellStyle name="Currency 4 3 3" xfId="215"/>
    <cellStyle name="Currency 4 4" xfId="61"/>
    <cellStyle name="Currency 4 5" xfId="216"/>
    <cellStyle name="Currency 4 6" xfId="372"/>
    <cellStyle name="Currency 40" xfId="217"/>
    <cellStyle name="Currency 41" xfId="218"/>
    <cellStyle name="Currency 42" xfId="219"/>
    <cellStyle name="Currency 43" xfId="220"/>
    <cellStyle name="Currency 44" xfId="221"/>
    <cellStyle name="Currency 45" xfId="222"/>
    <cellStyle name="Currency 46" xfId="223"/>
    <cellStyle name="Currency 47" xfId="346"/>
    <cellStyle name="Currency 48" xfId="351"/>
    <cellStyle name="Currency 49" xfId="360"/>
    <cellStyle name="Currency 5" xfId="4"/>
    <cellStyle name="Currency 5 2" xfId="62"/>
    <cellStyle name="Currency 5 2 2" xfId="63"/>
    <cellStyle name="Currency 5 3" xfId="64"/>
    <cellStyle name="Currency 5 3 2" xfId="65"/>
    <cellStyle name="Currency 5 3 3" xfId="66"/>
    <cellStyle name="Currency 5 4" xfId="67"/>
    <cellStyle name="Currency 5 5" xfId="68"/>
    <cellStyle name="Currency 5 6" xfId="69"/>
    <cellStyle name="Currency 6" xfId="70"/>
    <cellStyle name="Currency 6 2" xfId="71"/>
    <cellStyle name="Currency 6 3" xfId="224"/>
    <cellStyle name="Currency 7" xfId="72"/>
    <cellStyle name="Currency 7 2" xfId="225"/>
    <cellStyle name="Currency 7 3" xfId="226"/>
    <cellStyle name="Currency 8" xfId="73"/>
    <cellStyle name="Currency 8 2" xfId="227"/>
    <cellStyle name="Currency 9" xfId="74"/>
    <cellStyle name="Explanatory Text 2" xfId="75"/>
    <cellStyle name="Explanatory Text 2 2" xfId="228"/>
    <cellStyle name="Explanatory Text 2 3" xfId="229"/>
    <cellStyle name="Font: Calibri, 9pt regular" xfId="230"/>
    <cellStyle name="Footnotes: top row" xfId="231"/>
    <cellStyle name="Good 2" xfId="76"/>
    <cellStyle name="Header: bottom row" xfId="232"/>
    <cellStyle name="Heading 1 2" xfId="77"/>
    <cellStyle name="Heading 1 2 2" xfId="233"/>
    <cellStyle name="Heading 1 2 3" xfId="234"/>
    <cellStyle name="Heading 2 2" xfId="78"/>
    <cellStyle name="Heading 2 2 2" xfId="235"/>
    <cellStyle name="Heading 2 2 3" xfId="236"/>
    <cellStyle name="Heading 3 2" xfId="79"/>
    <cellStyle name="Heading 3 2 2" xfId="237"/>
    <cellStyle name="Heading 3 2 3" xfId="238"/>
    <cellStyle name="Heading 4 2" xfId="80"/>
    <cellStyle name="Heading 4 2 2" xfId="239"/>
    <cellStyle name="Heading 4 2 3" xfId="240"/>
    <cellStyle name="Hyperlink 2" xfId="81"/>
    <cellStyle name="Input 2" xfId="82"/>
    <cellStyle name="Input 2 2" xfId="241"/>
    <cellStyle name="Input 2 3" xfId="242"/>
    <cellStyle name="Linked Cell 2" xfId="83"/>
    <cellStyle name="Linked Cell 2 2" xfId="243"/>
    <cellStyle name="Linked Cell 2 3" xfId="244"/>
    <cellStyle name="Neutral 2" xfId="84"/>
    <cellStyle name="Normal" xfId="0" builtinId="0"/>
    <cellStyle name="Normal 10" xfId="85"/>
    <cellStyle name="Normal 10 2" xfId="86"/>
    <cellStyle name="Normal 10 3" xfId="87"/>
    <cellStyle name="Normal 10 3 2" xfId="88"/>
    <cellStyle name="Normal 10 3 3" xfId="356"/>
    <cellStyle name="Normal 10 4" xfId="357"/>
    <cellStyle name="Normal 11" xfId="5"/>
    <cellStyle name="Normal 11 2" xfId="89"/>
    <cellStyle name="Normal 11 2 2" xfId="90"/>
    <cellStyle name="Normal 11 2 3" xfId="355"/>
    <cellStyle name="Normal 11 3" xfId="348"/>
    <cellStyle name="Normal 12" xfId="91"/>
    <cellStyle name="Normal 13" xfId="92"/>
    <cellStyle name="Normal 13 2" xfId="93"/>
    <cellStyle name="Normal 14" xfId="94"/>
    <cellStyle name="Normal 14 2" xfId="95"/>
    <cellStyle name="Normal 15" xfId="96"/>
    <cellStyle name="Normal 16" xfId="97"/>
    <cellStyle name="Normal 16 2" xfId="245"/>
    <cellStyle name="Normal 17" xfId="98"/>
    <cellStyle name="Normal 17 2" xfId="99"/>
    <cellStyle name="Normal 18" xfId="100"/>
    <cellStyle name="Normal 18 2" xfId="246"/>
    <cellStyle name="Normal 19" xfId="101"/>
    <cellStyle name="Normal 2" xfId="102"/>
    <cellStyle name="Normal 2 2" xfId="103"/>
    <cellStyle name="Normal 2 2 2" xfId="104"/>
    <cellStyle name="Normal 2 2 2 2" xfId="247"/>
    <cellStyle name="Normal 2 2 3" xfId="248"/>
    <cellStyle name="Normal 2 3" xfId="105"/>
    <cellStyle name="Normal 2 3 2" xfId="249"/>
    <cellStyle name="Normal 2 4" xfId="2"/>
    <cellStyle name="Normal 2 4 2" xfId="250"/>
    <cellStyle name="Normal 2 4 3" xfId="251"/>
    <cellStyle name="Normal 2 5" xfId="106"/>
    <cellStyle name="Normal 2 5 2" xfId="107"/>
    <cellStyle name="Normal 20" xfId="108"/>
    <cellStyle name="Normal 21" xfId="109"/>
    <cellStyle name="Normal 21 4" xfId="252"/>
    <cellStyle name="Normal 22" xfId="253"/>
    <cellStyle name="Normal 23" xfId="254"/>
    <cellStyle name="Normal 23 2" xfId="255"/>
    <cellStyle name="Normal 24" xfId="350"/>
    <cellStyle name="Normal 3" xfId="110"/>
    <cellStyle name="Normal 3 2" xfId="111"/>
    <cellStyle name="Normal 3 2 2" xfId="256"/>
    <cellStyle name="Normal 3 2 3" xfId="257"/>
    <cellStyle name="Normal 3 2 4" xfId="258"/>
    <cellStyle name="Normal 3 2 5" xfId="364"/>
    <cellStyle name="Normal 3 3" xfId="112"/>
    <cellStyle name="Normal 3 3 2" xfId="259"/>
    <cellStyle name="Normal 3 4" xfId="113"/>
    <cellStyle name="Normal 3 4 2" xfId="260"/>
    <cellStyle name="Normal 3 5" xfId="114"/>
    <cellStyle name="Normal 3 6" xfId="162"/>
    <cellStyle name="Normal 3 9" xfId="261"/>
    <cellStyle name="Normal 4" xfId="115"/>
    <cellStyle name="Normal 4 2" xfId="116"/>
    <cellStyle name="Normal 4 2 2" xfId="117"/>
    <cellStyle name="Normal 4 2 2 2" xfId="118"/>
    <cellStyle name="Normal 4 2 2 3" xfId="163"/>
    <cellStyle name="Normal 4 2 3" xfId="119"/>
    <cellStyle name="Normal 4 2 3 2" xfId="262"/>
    <cellStyle name="Normal 4 3" xfId="120"/>
    <cellStyle name="Normal 4 3 2" xfId="263"/>
    <cellStyle name="Normal 4 3 3" xfId="264"/>
    <cellStyle name="Normal 4 4" xfId="265"/>
    <cellStyle name="Normal 5" xfId="121"/>
    <cellStyle name="Normal 5 2" xfId="122"/>
    <cellStyle name="Normal 5 2 2" xfId="367"/>
    <cellStyle name="Normal 5 3" xfId="266"/>
    <cellStyle name="Normal 6" xfId="123"/>
    <cellStyle name="Normal 6 2" xfId="124"/>
    <cellStyle name="Normal 6 2 2" xfId="125"/>
    <cellStyle name="Normal 6 2 2 2" xfId="267"/>
    <cellStyle name="Normal 6 2 2 3" xfId="370"/>
    <cellStyle name="Normal 6 2 3" xfId="268"/>
    <cellStyle name="Normal 6 2 4" xfId="269"/>
    <cellStyle name="Normal 6 2 9" xfId="270"/>
    <cellStyle name="Normal 6 3" xfId="126"/>
    <cellStyle name="Normal 6 3 2" xfId="271"/>
    <cellStyle name="Normal 6 3 3" xfId="369"/>
    <cellStyle name="Normal 6 4" xfId="272"/>
    <cellStyle name="Normal 6 5" xfId="358"/>
    <cellStyle name="Normal 7" xfId="127"/>
    <cellStyle name="Normal 7 2" xfId="128"/>
    <cellStyle name="Normal 7 3" xfId="273"/>
    <cellStyle name="Normal 8" xfId="129"/>
    <cellStyle name="Normal 8 2" xfId="130"/>
    <cellStyle name="Normal 8 2 2" xfId="363"/>
    <cellStyle name="Normal 8 3" xfId="131"/>
    <cellStyle name="Normal 8 4" xfId="132"/>
    <cellStyle name="Normal 8 5" xfId="133"/>
    <cellStyle name="Normal 9" xfId="134"/>
    <cellStyle name="Normal 9 2" xfId="135"/>
    <cellStyle name="Normal 9 2 2" xfId="136"/>
    <cellStyle name="Normal 9 2 3" xfId="137"/>
    <cellStyle name="Normal 9 3" xfId="138"/>
    <cellStyle name="Note 2" xfId="139"/>
    <cellStyle name="Note 2 2" xfId="274"/>
    <cellStyle name="Note 2 3" xfId="275"/>
    <cellStyle name="Note 3" xfId="368"/>
    <cellStyle name="Output 2" xfId="140"/>
    <cellStyle name="Output 2 2" xfId="276"/>
    <cellStyle name="Output 2 3" xfId="277"/>
    <cellStyle name="Parent row" xfId="278"/>
    <cellStyle name="Percent" xfId="1" builtinId="5"/>
    <cellStyle name="Percent 10" xfId="141"/>
    <cellStyle name="Percent 10 2" xfId="279"/>
    <cellStyle name="Percent 11" xfId="280"/>
    <cellStyle name="Percent 12" xfId="347"/>
    <cellStyle name="Percent 13" xfId="352"/>
    <cellStyle name="Percent 14" xfId="361"/>
    <cellStyle name="Percent 2" xfId="142"/>
    <cellStyle name="Percent 2 2" xfId="143"/>
    <cellStyle name="Percent 2 2 2" xfId="164"/>
    <cellStyle name="Percent 2 2 3" xfId="281"/>
    <cellStyle name="Percent 2 3" xfId="282"/>
    <cellStyle name="Percent 2 4" xfId="283"/>
    <cellStyle name="Percent 2 5" xfId="284"/>
    <cellStyle name="Percent 3" xfId="144"/>
    <cellStyle name="Percent 3 2" xfId="145"/>
    <cellStyle name="Percent 3 2 2" xfId="285"/>
    <cellStyle name="Percent 3 2 3" xfId="286"/>
    <cellStyle name="Percent 3 3" xfId="287"/>
    <cellStyle name="Percent 4" xfId="146"/>
    <cellStyle name="Percent 4 2" xfId="147"/>
    <cellStyle name="Percent 4 2 2" xfId="288"/>
    <cellStyle name="Percent 4 2 3" xfId="289"/>
    <cellStyle name="Percent 4 3" xfId="290"/>
    <cellStyle name="Percent 4 3 2" xfId="291"/>
    <cellStyle name="Percent 4 4" xfId="365"/>
    <cellStyle name="Percent 5" xfId="148"/>
    <cellStyle name="Percent 5 2" xfId="149"/>
    <cellStyle name="Percent 5 2 2" xfId="150"/>
    <cellStyle name="Percent 5 3" xfId="151"/>
    <cellStyle name="Percent 5 4" xfId="292"/>
    <cellStyle name="Percent 5 5" xfId="293"/>
    <cellStyle name="Percent 6" xfId="152"/>
    <cellStyle name="Percent 6 2" xfId="153"/>
    <cellStyle name="Percent 6 3" xfId="154"/>
    <cellStyle name="Percent 6 4" xfId="294"/>
    <cellStyle name="Percent 6 5" xfId="371"/>
    <cellStyle name="Percent 7" xfId="155"/>
    <cellStyle name="Percent 7 2" xfId="156"/>
    <cellStyle name="Percent 7 3" xfId="295"/>
    <cellStyle name="Percent 7 4" xfId="296"/>
    <cellStyle name="Percent 8" xfId="157"/>
    <cellStyle name="Percent 8 2" xfId="297"/>
    <cellStyle name="Percent 8 3" xfId="298"/>
    <cellStyle name="Percent 9" xfId="158"/>
    <cellStyle name="Percent 9 2" xfId="299"/>
    <cellStyle name="style1412367521747" xfId="300"/>
    <cellStyle name="style1412367521816" xfId="301"/>
    <cellStyle name="style1412367521850" xfId="302"/>
    <cellStyle name="style1412367521877" xfId="303"/>
    <cellStyle name="style1412367521910" xfId="304"/>
    <cellStyle name="style1412367521944" xfId="305"/>
    <cellStyle name="style1412367521979" xfId="306"/>
    <cellStyle name="style1412367522072" xfId="307"/>
    <cellStyle name="style1412367522107" xfId="308"/>
    <cellStyle name="style1412367522140" xfId="309"/>
    <cellStyle name="style1412367522172" xfId="310"/>
    <cellStyle name="style1412367522207" xfId="311"/>
    <cellStyle name="style1412367522235" xfId="312"/>
    <cellStyle name="style1412367522263" xfId="313"/>
    <cellStyle name="style1412367522302" xfId="314"/>
    <cellStyle name="style1412367522334" xfId="315"/>
    <cellStyle name="style1412367522366" xfId="316"/>
    <cellStyle name="style1412367522397" xfId="317"/>
    <cellStyle name="style1412367522428" xfId="318"/>
    <cellStyle name="style1412367522464" xfId="319"/>
    <cellStyle name="style1412367522488" xfId="320"/>
    <cellStyle name="style1412367522518" xfId="321"/>
    <cellStyle name="style1412367522550" xfId="322"/>
    <cellStyle name="style1412367522582" xfId="323"/>
    <cellStyle name="style1412367522613" xfId="324"/>
    <cellStyle name="style1412367522645" xfId="325"/>
    <cellStyle name="style1412367522675" xfId="326"/>
    <cellStyle name="style1412367522712" xfId="327"/>
    <cellStyle name="style1412367522742" xfId="328"/>
    <cellStyle name="style1412367522818" xfId="329"/>
    <cellStyle name="style1412367522847" xfId="330"/>
    <cellStyle name="style1449075138554" xfId="331"/>
    <cellStyle name="style1449093896679" xfId="332"/>
    <cellStyle name="style1449154375520" xfId="333"/>
    <cellStyle name="style1449154375621" xfId="334"/>
    <cellStyle name="style1458750455301" xfId="335"/>
    <cellStyle name="style1458750455333" xfId="336"/>
    <cellStyle name="style1458750455397" xfId="337"/>
    <cellStyle name="style1458750455428" xfId="338"/>
    <cellStyle name="Table title" xfId="339"/>
    <cellStyle name="Title 2" xfId="159"/>
    <cellStyle name="Title 2 2" xfId="340"/>
    <cellStyle name="Title 2 3" xfId="341"/>
    <cellStyle name="Total 2" xfId="160"/>
    <cellStyle name="Total 2 2" xfId="342"/>
    <cellStyle name="Total 2 3" xfId="343"/>
    <cellStyle name="Warning Text 2" xfId="161"/>
    <cellStyle name="Warning Text 2 2" xfId="344"/>
    <cellStyle name="Warning Text 2 3" xfId="345"/>
  </cellStyles>
  <dxfs count="44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 patternType="solid"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34.xml"/><Relationship Id="rId68" Type="http://schemas.openxmlformats.org/officeDocument/2006/relationships/externalLink" Target="externalLinks/externalLink39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66" Type="http://schemas.openxmlformats.org/officeDocument/2006/relationships/externalLink" Target="externalLinks/externalLink37.xml"/><Relationship Id="rId74" Type="http://schemas.openxmlformats.org/officeDocument/2006/relationships/externalLink" Target="externalLinks/externalLink45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65" Type="http://schemas.openxmlformats.org/officeDocument/2006/relationships/externalLink" Target="externalLinks/externalLink36.xml"/><Relationship Id="rId73" Type="http://schemas.openxmlformats.org/officeDocument/2006/relationships/externalLink" Target="externalLinks/externalLink44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externalLink" Target="externalLinks/externalLink35.xml"/><Relationship Id="rId69" Type="http://schemas.openxmlformats.org/officeDocument/2006/relationships/externalLink" Target="externalLinks/externalLink40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72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Relationship Id="rId67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externalLink" Target="externalLinks/externalLink33.xml"/><Relationship Id="rId70" Type="http://schemas.openxmlformats.org/officeDocument/2006/relationships/externalLink" Target="externalLinks/externalLink41.xml"/><Relationship Id="rId75" Type="http://schemas.openxmlformats.org/officeDocument/2006/relationships/externalLink" Target="externalLinks/externalLink4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34</xdr:row>
      <xdr:rowOff>21166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AFDDB75-F21C-43FA-9E28-4FD9358D083A}"/>
            </a:ext>
          </a:extLst>
        </xdr:cNvPr>
        <xdr:cNvSpPr txBox="1"/>
      </xdr:nvSpPr>
      <xdr:spPr>
        <a:xfrm>
          <a:off x="4823460" y="91346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31750</xdr:colOff>
      <xdr:row>36</xdr:row>
      <xdr:rowOff>21166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40D0868-C698-4A06-9867-B147695ABAD0}"/>
            </a:ext>
          </a:extLst>
        </xdr:cNvPr>
        <xdr:cNvSpPr txBox="1"/>
      </xdr:nvSpPr>
      <xdr:spPr>
        <a:xfrm>
          <a:off x="5160010" y="1044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a-fs01\Groups\ALLDHCFP\Shared%20Files\OSD\Carla\4951\General%20Analysis%20Template%20V6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Administrative%20Services-POS%20Policy%20Office\Rate%20Setting\Rate%20Projects\DPH%20-%20BSAS%20Residential\5.%20Final%20Rate%20Documents\POST-HEARING%20PROPOSAL%20Adult%20Resi_PP_Jail%20Div_2nd%20Off%20Model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Rate%20Setting\Rate%20Projects\BSAS%20-%20DPH\3.%20Proposal,%20Hearing,%20&amp;%20Sign%20Off%20-%20Resi%20Rehab\BSAS%20Adult%20Residential%20FINAL%20FILES\CV%20models%20-%20Family%20program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Documents%20and%20Settings\cvillacorta\Desktop\March%2019\General%20Analysis%20Template%20338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cf06/workgroups/W_Pricing/SubAbuse/2012/Data/Outpatient%20Counseling%20&amp;%20Other%20Related/Counseling%20Rate%20Options%20MARCH%2018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HS-FP-BOS-081/Administrative%20Services-POS%20Policy%20Office/Rate%20Setting/Rate%20Projects/DPH%20-%20BSAS%20Residential/5.%20Final%20Rate%20Documents/POST-HEARING%20PROPOSAL%20Adult%20Resi_PP_Jail%20Div_2nd%20Off%20Model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Rate%20Setting\Rate%20Projects\DPH%20-%20BSAS%20Residential\5.%20Final%20Rate%20Documents\POST-HEARING%20PROPOSAL%20Adult%20Resi_PP_Jail%20Div_2nd%20Off%20Model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3386&amp;3401%20122613%20330pm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DOCUME~1\ADeeker\LOCALS~1\Temp\7zO79.tmp\Second%20Offender%20Models%20from%20CV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HS-FP-BOS-081/Users/HNaciri/Downloads/Resi%20Rehab%203386&amp;3401%20122613%20330pm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HS-FP-BOS-081/W_Pricing/SubAbuse/2013/Resi%20Rehab/Data/Resi%20Rehab%20_All%20Codes%20Analysis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3.%20Benchmark%20Analysis%20for%20FY21%20FOI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SRAD%20Ambulatory-RESI-OBOTs-TEAs-%20CMR%20346/RESI%20REHAB/FY22%20Rate%20Review/1.%20strategy%20materials/FY22%20Resi%20Models%2011.12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Jail%20Diversion%20Prog%20-%204958\Jail%20Diversion%20FY12%20UFR%20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SRAD%20Ambulatory-RESI-OBOTs-TEAs-%20CMR%20346/Ambulatory%20&amp;%20Supportive%20Case%20Mgmt/2021%20Rate%20Review/1.%20Strategy%20Materials/2.DETOX%20models%209.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Administrative%20Services-POS%20Policy%20Office\Rate%20Setting\Rate%20Projects\SRAD%20Ambulatory-RESI-OBOTs-TEAs-%20CMR%20346\RESI%20REHAB\FY22%20Rate%20Review\1.%20strategy%20materials\FY22%20Resi%20Models%2011.12.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2)%202nd%20Offender%20-%20FY22%20(2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Rate%20Setting\Rate%20Projects\DPH%20-%20BSAS%20Residential\5.%20Final%20Rate%20Documents\POST-HEARING%20PROPOSAL%20Resi%20Rehab%20Family%20Model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3)%20Family%20Supp%20H%20-%20FY2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olimini\AppData\Local\Microsoft\Windows\Temporary%20Internet%20Files\Content.Outlook\VPTTPB14\Jail%20Diversion%20BSAS%202021-02-0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4)%20Jail%20Diversion%20-%20FY22%20(2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5)%20Family%20Residential%20-%20FY2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6)%20TEAs%20FY22%20(2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YITs%20413-%20FY22%20DCF%20&amp;%20DMH/July%202021/1.%20Strategy%20materials/4.%20Ch.%20257%20Model%20-%20CC%20Draft%20model%20budgets%20with%20New%20Models%205.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evelopmental%20and%20Support%20Services-%20CMR%20424/FY21/FY21%20Workbook%20101%20CMR%20424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SCM%20-%20FY22%20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7)%20SCM%20FY2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nnon\Downloads\1.YPS%20FY22%20WIP%20ks%20(3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8)%20OBOTs%20-%20FY2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SRAD%20Ambulatory-RESI-OBOTs-TEAs-%20CMR%20346/RESI%20REHAB/FY22%20Rate%20Review/1.%20strategy%20materials/Fam%20Sober%20Liv%204919%202019%20UFR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SRAD%20Ambulatory-RESI-OBOTs-TEAs-%20CMR%20346/RESI%20REHAB/FY22%20Rate%20Review/1.%20strategy%20materials/RESI%20REHAB%202019%20UFR_analysis_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llacorta/Downloads/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HS-FP-BOS-081/Users/Villacorta/Downloads/FINAL%20ANALYSIS%20Counseling%20Rate%20Options%20071913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3386&amp;3401%2012161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aciri/AppData/Local/Microsoft/Windows/Temporary%20Internet%20Files/Content.IE5/2Y6PUCY1/Copy%20of%20Resi%20Rehab%20_All%20Codes%20AnalysisFTSS_JUST%20COPY%203380%20TAB%20AND%20THEN%20DELETE%20011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Table"/>
      <sheetName val="ADULT RESI MODELS"/>
      <sheetName val="JAIL DIVERSION MODELS"/>
      <sheetName val="2nd OFFENDER MODELS"/>
      <sheetName val="updated CAF"/>
      <sheetName val="FTE Chart"/>
      <sheetName val="Salaries Resi"/>
      <sheetName val="Travel noPP"/>
      <sheetName val="Occupancy "/>
      <sheetName val="OthProgExp&amp;Meals "/>
      <sheetName val="RecSp"/>
      <sheetName val="Counselor"/>
      <sheetName val="CleanData3386&amp;3401"/>
      <sheetName val="RawDataCalcs3386&amp;3401"/>
      <sheetName val="Source3386&amp;3401"/>
      <sheetName val="Preg&amp;PostP Source"/>
      <sheetName val="All Others (WomenNoPP+Men)"/>
      <sheetName val="JailD Travel"/>
      <sheetName val="Source4958"/>
      <sheetName val="2ndOffSource"/>
      <sheetName val="AdminAnlys"/>
      <sheetName val="CAF"/>
      <sheetName val="ALLCleanData"/>
    </sheetNames>
    <sheetDataSet>
      <sheetData sheetId="0" refreshError="1"/>
      <sheetData sheetId="1" refreshError="1"/>
      <sheetData sheetId="2" refreshError="1">
        <row r="7">
          <cell r="H7">
            <v>0</v>
          </cell>
        </row>
        <row r="8">
          <cell r="C8">
            <v>1</v>
          </cell>
          <cell r="H8">
            <v>0.2</v>
          </cell>
        </row>
        <row r="9">
          <cell r="H9">
            <v>2.5</v>
          </cell>
        </row>
        <row r="10">
          <cell r="C10">
            <v>1</v>
          </cell>
          <cell r="H10">
            <v>0</v>
          </cell>
        </row>
        <row r="11">
          <cell r="C11">
            <v>4</v>
          </cell>
          <cell r="H11">
            <v>0.38461538461538464</v>
          </cell>
        </row>
        <row r="12">
          <cell r="C12">
            <v>16.399999999999999</v>
          </cell>
        </row>
        <row r="13">
          <cell r="C13">
            <v>6.9749999999999996</v>
          </cell>
        </row>
        <row r="14">
          <cell r="C14">
            <v>2.523076923076923</v>
          </cell>
        </row>
      </sheetData>
      <sheetData sheetId="3" refreshError="1">
        <row r="7">
          <cell r="C7">
            <v>1</v>
          </cell>
        </row>
        <row r="13">
          <cell r="C13">
            <v>6</v>
          </cell>
        </row>
        <row r="14">
          <cell r="C14">
            <v>1.3846153846153846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5">
          <cell r="L65">
            <v>0</v>
          </cell>
          <cell r="M65">
            <v>0.60401394157367827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27001.321817500786</v>
          </cell>
          <cell r="AA65">
            <v>17680</v>
          </cell>
          <cell r="AB65">
            <v>17680</v>
          </cell>
          <cell r="AC65">
            <v>18070.851702516127</v>
          </cell>
          <cell r="AD65">
            <v>0</v>
          </cell>
          <cell r="AE65">
            <v>0</v>
          </cell>
          <cell r="AF65">
            <v>17680</v>
          </cell>
          <cell r="AG65">
            <v>17680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17680</v>
          </cell>
          <cell r="AX65">
            <v>17680</v>
          </cell>
          <cell r="AY65">
            <v>0</v>
          </cell>
          <cell r="AZ65">
            <v>17680</v>
          </cell>
          <cell r="BA65">
            <v>17680</v>
          </cell>
          <cell r="BB65">
            <v>38683.69077867044</v>
          </cell>
          <cell r="BC65">
            <v>17680</v>
          </cell>
          <cell r="BD65">
            <v>17680</v>
          </cell>
          <cell r="BE65">
            <v>17680</v>
          </cell>
          <cell r="BF65">
            <v>17680</v>
          </cell>
          <cell r="BG65">
            <v>17680</v>
          </cell>
          <cell r="BH65">
            <v>20933.577544700503</v>
          </cell>
          <cell r="BI65">
            <v>18113.272969175363</v>
          </cell>
          <cell r="BJ65">
            <v>17680</v>
          </cell>
          <cell r="BK65">
            <v>0</v>
          </cell>
          <cell r="BL65">
            <v>20636.434820465383</v>
          </cell>
          <cell r="BM65">
            <v>17680</v>
          </cell>
          <cell r="BN65">
            <v>25004.04305351575</v>
          </cell>
          <cell r="BO65">
            <v>17680</v>
          </cell>
          <cell r="BP65">
            <v>17680</v>
          </cell>
          <cell r="BQ65">
            <v>0</v>
          </cell>
          <cell r="BR65">
            <v>17680</v>
          </cell>
          <cell r="BS65">
            <v>18141.222518283183</v>
          </cell>
          <cell r="BT65">
            <v>-41676.244265701374</v>
          </cell>
          <cell r="BU65">
            <v>8.7288553321896611E-2</v>
          </cell>
          <cell r="BV65">
            <v>-7668.9054664861869</v>
          </cell>
          <cell r="BW65">
            <v>-42994.589046928275</v>
          </cell>
          <cell r="BX65">
            <v>-31114.543559342434</v>
          </cell>
          <cell r="BY65">
            <v>-56549.921023847928</v>
          </cell>
          <cell r="BZ65">
            <v>-97003.786231626596</v>
          </cell>
          <cell r="CA65">
            <v>-313429.46542299842</v>
          </cell>
          <cell r="CB65">
            <v>-8.2635046624321695E-2</v>
          </cell>
          <cell r="CC65">
            <v>-43306.662961698195</v>
          </cell>
          <cell r="CD65">
            <v>-12782.185157235559</v>
          </cell>
          <cell r="CE65">
            <v>-49503.565553759647</v>
          </cell>
          <cell r="CF65">
            <v>0</v>
          </cell>
          <cell r="CG65">
            <v>-163357.23525071022</v>
          </cell>
          <cell r="CH65">
            <v>-92717.288808833691</v>
          </cell>
          <cell r="CI65">
            <v>-174238.57910238783</v>
          </cell>
          <cell r="CJ65">
            <v>-42994.589046928275</v>
          </cell>
          <cell r="CK65">
            <v>-63601.184466556078</v>
          </cell>
          <cell r="CL65">
            <v>-56549.921023847928</v>
          </cell>
          <cell r="CM65">
            <v>-24625.24467496722</v>
          </cell>
          <cell r="CN65">
            <v>-97003.786231626596</v>
          </cell>
          <cell r="CO65">
            <v>-351019.03335486259</v>
          </cell>
          <cell r="CP65">
            <v>0.29484957486879515</v>
          </cell>
          <cell r="CQ65">
            <v>5.4246351913831613E-2</v>
          </cell>
          <cell r="CR65">
            <v>4.5873466392117951E-2</v>
          </cell>
          <cell r="CS65">
            <v>3.5437273933393951E-2</v>
          </cell>
          <cell r="CT65">
            <v>-1.2333323520703935E-2</v>
          </cell>
          <cell r="CU65">
            <v>2.2913027561376476E-3</v>
          </cell>
          <cell r="CV65">
            <v>-2001.7395150477046</v>
          </cell>
          <cell r="CW65">
            <v>-449.92512739559015</v>
          </cell>
          <cell r="CX65">
            <v>-669.49380618456928</v>
          </cell>
          <cell r="CY65">
            <v>-742.75307693203445</v>
          </cell>
          <cell r="CZ65">
            <v>-28.06467652645356</v>
          </cell>
          <cell r="DA65">
            <v>-1831.0673764395974</v>
          </cell>
          <cell r="DB65">
            <v>-5722.7534056118502</v>
          </cell>
        </row>
        <row r="66">
          <cell r="L66">
            <v>68.638763831408127</v>
          </cell>
          <cell r="M66">
            <v>1.1713867216116371</v>
          </cell>
          <cell r="N66">
            <v>3.5436133878559533</v>
          </cell>
          <cell r="O66">
            <v>0.95881574526748314</v>
          </cell>
          <cell r="P66">
            <v>2.9922523651988402</v>
          </cell>
          <cell r="Q66">
            <v>0</v>
          </cell>
          <cell r="R66">
            <v>22.160404778842953</v>
          </cell>
          <cell r="S66">
            <v>7.4242654635805723</v>
          </cell>
          <cell r="T66">
            <v>2.8643600293925418</v>
          </cell>
          <cell r="U66">
            <v>5.1022146796734415E-3</v>
          </cell>
          <cell r="V66">
            <v>12.069142094975193</v>
          </cell>
          <cell r="W66">
            <v>0</v>
          </cell>
          <cell r="X66">
            <v>9.5889565937970307</v>
          </cell>
          <cell r="Y66">
            <v>7.3186088533890681</v>
          </cell>
          <cell r="Z66">
            <v>89011.525515165966</v>
          </cell>
          <cell r="AA66">
            <v>124711.18739604187</v>
          </cell>
          <cell r="AB66">
            <v>61892.043668045008</v>
          </cell>
          <cell r="AC66">
            <v>87195.593448715823</v>
          </cell>
          <cell r="AD66">
            <v>0</v>
          </cell>
          <cell r="AE66">
            <v>0</v>
          </cell>
          <cell r="AF66">
            <v>167549.29408607361</v>
          </cell>
          <cell r="AG66">
            <v>79437.240789242293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115332.99841003475</v>
          </cell>
          <cell r="AX66">
            <v>90839.543238665152</v>
          </cell>
          <cell r="AY66">
            <v>0</v>
          </cell>
          <cell r="AZ66">
            <v>59076.726041829606</v>
          </cell>
          <cell r="BA66">
            <v>55600.502579381842</v>
          </cell>
          <cell r="BB66">
            <v>46993.941797087129</v>
          </cell>
          <cell r="BC66">
            <v>47942.60200592941</v>
          </cell>
          <cell r="BD66">
            <v>85121.186442077829</v>
          </cell>
          <cell r="BE66">
            <v>60150.264866991725</v>
          </cell>
          <cell r="BF66">
            <v>37107.840583638354</v>
          </cell>
          <cell r="BG66">
            <v>34103.875436210852</v>
          </cell>
          <cell r="BH66">
            <v>43390.477411873391</v>
          </cell>
          <cell r="BI66">
            <v>42074.135709455113</v>
          </cell>
          <cell r="BJ66">
            <v>36682.268470282579</v>
          </cell>
          <cell r="BK66">
            <v>0</v>
          </cell>
          <cell r="BL66">
            <v>44994.274591165755</v>
          </cell>
          <cell r="BM66">
            <v>97222.235686431435</v>
          </cell>
          <cell r="BN66">
            <v>90762.603215714815</v>
          </cell>
          <cell r="BO66">
            <v>119552.2873416293</v>
          </cell>
          <cell r="BP66">
            <v>75684.090495463184</v>
          </cell>
          <cell r="BQ66">
            <v>0</v>
          </cell>
          <cell r="BR66">
            <v>46682.215048048798</v>
          </cell>
          <cell r="BS66">
            <v>41691.468549205456</v>
          </cell>
          <cell r="BT66">
            <v>215813.24914156343</v>
          </cell>
          <cell r="BU66">
            <v>0.38712105109997308</v>
          </cell>
          <cell r="BV66">
            <v>12566.14239091755</v>
          </cell>
          <cell r="BW66">
            <v>212234.356998359</v>
          </cell>
          <cell r="BX66">
            <v>46071.344248997601</v>
          </cell>
          <cell r="BY66">
            <v>226902.57309281343</v>
          </cell>
          <cell r="BZ66">
            <v>349599.7084215752</v>
          </cell>
          <cell r="CA66">
            <v>1685831.3957882223</v>
          </cell>
          <cell r="CB66">
            <v>0.48343558589893837</v>
          </cell>
          <cell r="CC66">
            <v>173231.84261687062</v>
          </cell>
          <cell r="CD66">
            <v>15056.319295166595</v>
          </cell>
          <cell r="CE66">
            <v>70578.736588242406</v>
          </cell>
          <cell r="CF66">
            <v>0</v>
          </cell>
          <cell r="CG66">
            <v>643703.17145760683</v>
          </cell>
          <cell r="CH66">
            <v>168723.38432607506</v>
          </cell>
          <cell r="CI66">
            <v>883865.09565411182</v>
          </cell>
          <cell r="CJ66">
            <v>212234.356998359</v>
          </cell>
          <cell r="CK66">
            <v>311211.60929414228</v>
          </cell>
          <cell r="CL66">
            <v>226902.57309281343</v>
          </cell>
          <cell r="CM66">
            <v>64778.990192208599</v>
          </cell>
          <cell r="CN66">
            <v>349599.7084215752</v>
          </cell>
          <cell r="CO66">
            <v>1940598.0624617594</v>
          </cell>
          <cell r="CP66">
            <v>0.59656020338447291</v>
          </cell>
          <cell r="CQ66">
            <v>0.1566637906768488</v>
          </cell>
          <cell r="CR66">
            <v>0.27180008495921093</v>
          </cell>
          <cell r="CS66">
            <v>0.17157983368640611</v>
          </cell>
          <cell r="CT66">
            <v>6.7111788746459594E-2</v>
          </cell>
          <cell r="CU66">
            <v>0.32064193368800842</v>
          </cell>
          <cell r="CV66">
            <v>2362.7914588359358</v>
          </cell>
          <cell r="CW66">
            <v>531.92173452915699</v>
          </cell>
          <cell r="CX66">
            <v>790.78617106937202</v>
          </cell>
          <cell r="CY66">
            <v>866.65490806017237</v>
          </cell>
          <cell r="CZ66">
            <v>36.082840081274462</v>
          </cell>
          <cell r="DA66">
            <v>2121.643831764482</v>
          </cell>
          <cell r="DB66">
            <v>6709.5907714262949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s"/>
      <sheetName val="4919 model"/>
      <sheetName val="3380 models"/>
      <sheetName val="ALLCleanData"/>
      <sheetName val="Source"/>
      <sheetName val="Staffing charts"/>
      <sheetName val="CAF calc"/>
      <sheetName val="UFRBedSizes"/>
      <sheetName val="ALLRawDataCalcs"/>
      <sheetName val="ALLCleanData (2)"/>
      <sheetName val="ALLRawDataCalcs (2)"/>
      <sheetName val="Lookups"/>
      <sheetName val="Reli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">
          <cell r="B21">
            <v>1</v>
          </cell>
        </row>
      </sheetData>
      <sheetData sheetId="6" refreshError="1"/>
      <sheetData sheetId="7" refreshError="1"/>
      <sheetData sheetId="8">
        <row r="16">
          <cell r="L16">
            <v>0</v>
          </cell>
          <cell r="M16">
            <v>0.44260542800743741</v>
          </cell>
          <cell r="N16">
            <v>3.4703517563273945E-2</v>
          </cell>
          <cell r="O16">
            <v>0</v>
          </cell>
          <cell r="P16">
            <v>0</v>
          </cell>
          <cell r="Q16">
            <v>0</v>
          </cell>
          <cell r="R16">
            <v>3.8811690264377194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36871.266947806929</v>
          </cell>
          <cell r="AA16">
            <v>19472.924941039913</v>
          </cell>
          <cell r="AB16">
            <v>0</v>
          </cell>
          <cell r="AC16">
            <v>18911.129936021498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23859.120535267313</v>
          </cell>
          <cell r="AS16">
            <v>0</v>
          </cell>
          <cell r="AT16">
            <v>0</v>
          </cell>
          <cell r="AU16">
            <v>0</v>
          </cell>
          <cell r="AV16">
            <v>35824.024853390765</v>
          </cell>
          <cell r="AW16">
            <v>0</v>
          </cell>
          <cell r="AX16">
            <v>29498.522150873039</v>
          </cell>
          <cell r="AY16">
            <v>0</v>
          </cell>
          <cell r="AZ16">
            <v>0</v>
          </cell>
          <cell r="BA16">
            <v>22887.74671547029</v>
          </cell>
          <cell r="BB16">
            <v>0</v>
          </cell>
          <cell r="BC16">
            <v>17845.068078169807</v>
          </cell>
          <cell r="BD16">
            <v>35107.824614120371</v>
          </cell>
          <cell r="BE16">
            <v>17680</v>
          </cell>
          <cell r="BF16">
            <v>17680</v>
          </cell>
          <cell r="BG16">
            <v>20717.453135949465</v>
          </cell>
          <cell r="BH16">
            <v>17680</v>
          </cell>
          <cell r="BI16">
            <v>17680</v>
          </cell>
          <cell r="BJ16">
            <v>0</v>
          </cell>
          <cell r="BK16">
            <v>0</v>
          </cell>
          <cell r="BL16">
            <v>26732.034994854777</v>
          </cell>
          <cell r="BM16">
            <v>17680</v>
          </cell>
          <cell r="BN16">
            <v>43421.949487830992</v>
          </cell>
          <cell r="BO16">
            <v>0</v>
          </cell>
          <cell r="BP16">
            <v>22136.25755456202</v>
          </cell>
          <cell r="BQ16">
            <v>0</v>
          </cell>
          <cell r="BR16">
            <v>24907.442344182902</v>
          </cell>
          <cell r="BS16">
            <v>17680</v>
          </cell>
          <cell r="BT16">
            <v>37873.756643520283</v>
          </cell>
          <cell r="BU16">
            <v>0.1962538851207932</v>
          </cell>
          <cell r="BV16">
            <v>-2048.3637679322801</v>
          </cell>
          <cell r="BW16">
            <v>36041.832848080041</v>
          </cell>
          <cell r="BX16">
            <v>-7504.1609699028268</v>
          </cell>
          <cell r="BY16">
            <v>-3776.4644232221181</v>
          </cell>
          <cell r="BZ16">
            <v>52778.632679188158</v>
          </cell>
          <cell r="CA16">
            <v>312372.22942269017</v>
          </cell>
          <cell r="CB16">
            <v>7.4348837914167062E-2</v>
          </cell>
          <cell r="CC16">
            <v>6018.4808292826419</v>
          </cell>
          <cell r="CD16">
            <v>-2847.7777777777778</v>
          </cell>
          <cell r="CE16">
            <v>-32209.376018407071</v>
          </cell>
          <cell r="CF16">
            <v>0</v>
          </cell>
          <cell r="CG16">
            <v>127867.31522740918</v>
          </cell>
          <cell r="CH16">
            <v>-11999.492971220081</v>
          </cell>
          <cell r="CI16">
            <v>151843.13772652898</v>
          </cell>
          <cell r="CJ16">
            <v>36041.832848080041</v>
          </cell>
          <cell r="CK16">
            <v>28268.893070438382</v>
          </cell>
          <cell r="CL16">
            <v>-3776.4644232221181</v>
          </cell>
          <cell r="CM16">
            <v>1091.8250228639808</v>
          </cell>
          <cell r="CN16">
            <v>52778.632679188158</v>
          </cell>
          <cell r="CO16">
            <v>367473.58550724579</v>
          </cell>
          <cell r="CP16">
            <v>0.37974321409825734</v>
          </cell>
          <cell r="CQ16">
            <v>9.0568024781908674E-2</v>
          </cell>
          <cell r="CR16">
            <v>4.2658818779575294E-2</v>
          </cell>
          <cell r="CS16">
            <v>1.0942215249647447E-2</v>
          </cell>
          <cell r="CT16">
            <v>-5.5289095085270593E-4</v>
          </cell>
          <cell r="CU16">
            <v>7.7018707951299115E-2</v>
          </cell>
          <cell r="CV16">
            <v>-2709.292411049797</v>
          </cell>
          <cell r="CW16">
            <v>-650.94578809479276</v>
          </cell>
          <cell r="CX16">
            <v>-1555.9288157744643</v>
          </cell>
          <cell r="CY16">
            <v>-555.67005365157775</v>
          </cell>
          <cell r="CZ16">
            <v>-52.681813325173835</v>
          </cell>
          <cell r="DA16">
            <v>-1308.517887138544</v>
          </cell>
          <cell r="DB16">
            <v>-6832.6623888544373</v>
          </cell>
        </row>
        <row r="17">
          <cell r="L17">
            <v>20.733371597246556</v>
          </cell>
          <cell r="M17">
            <v>1.207291074609621</v>
          </cell>
          <cell r="N17">
            <v>2.5235280953399521</v>
          </cell>
          <cell r="O17">
            <v>0</v>
          </cell>
          <cell r="P17">
            <v>1.9120786752901677</v>
          </cell>
          <cell r="Q17">
            <v>0</v>
          </cell>
          <cell r="R17">
            <v>14.374245916091015</v>
          </cell>
          <cell r="S17">
            <v>1.142182068728063</v>
          </cell>
          <cell r="T17">
            <v>5.2316004673250323</v>
          </cell>
          <cell r="U17">
            <v>0</v>
          </cell>
          <cell r="V17">
            <v>8.1824576893038348</v>
          </cell>
          <cell r="W17">
            <v>0</v>
          </cell>
          <cell r="X17">
            <v>32.812800359427158</v>
          </cell>
          <cell r="Y17">
            <v>0.78400692365729419</v>
          </cell>
          <cell r="Z17">
            <v>84494.553049931492</v>
          </cell>
          <cell r="AA17">
            <v>112515.62287412578</v>
          </cell>
          <cell r="AB17">
            <v>0</v>
          </cell>
          <cell r="AC17">
            <v>130894.63138085094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30239.396853710758</v>
          </cell>
          <cell r="AS17">
            <v>0</v>
          </cell>
          <cell r="AT17">
            <v>0</v>
          </cell>
          <cell r="AU17">
            <v>0</v>
          </cell>
          <cell r="AV17">
            <v>45069.282838916923</v>
          </cell>
          <cell r="AW17">
            <v>0</v>
          </cell>
          <cell r="AX17">
            <v>50018.124831324101</v>
          </cell>
          <cell r="AY17">
            <v>0</v>
          </cell>
          <cell r="AZ17">
            <v>0</v>
          </cell>
          <cell r="BA17">
            <v>43243.515538680484</v>
          </cell>
          <cell r="BB17">
            <v>0</v>
          </cell>
          <cell r="BC17">
            <v>46099.477087225619</v>
          </cell>
          <cell r="BD17">
            <v>44742.573534027775</v>
          </cell>
          <cell r="BE17">
            <v>58565.934241190407</v>
          </cell>
          <cell r="BF17">
            <v>41677.93929005992</v>
          </cell>
          <cell r="BG17">
            <v>32212.491469763518</v>
          </cell>
          <cell r="BH17">
            <v>50687.540251228871</v>
          </cell>
          <cell r="BI17">
            <v>50219.096795763806</v>
          </cell>
          <cell r="BJ17">
            <v>0</v>
          </cell>
          <cell r="BK17">
            <v>0</v>
          </cell>
          <cell r="BL17">
            <v>38581.611408010533</v>
          </cell>
          <cell r="BM17">
            <v>44302.279554927998</v>
          </cell>
          <cell r="BN17">
            <v>83276.888189519072</v>
          </cell>
          <cell r="BO17">
            <v>0</v>
          </cell>
          <cell r="BP17">
            <v>55044.43535575617</v>
          </cell>
          <cell r="BQ17">
            <v>0</v>
          </cell>
          <cell r="BR17">
            <v>36552.638527880532</v>
          </cell>
          <cell r="BS17">
            <v>47424.660579208445</v>
          </cell>
          <cell r="BT17">
            <v>150755.23668981303</v>
          </cell>
          <cell r="BU17">
            <v>0.32069388824974293</v>
          </cell>
          <cell r="BV17">
            <v>2912.2289192118897</v>
          </cell>
          <cell r="BW17">
            <v>151723.29533397366</v>
          </cell>
          <cell r="BX17">
            <v>16570.598747680604</v>
          </cell>
          <cell r="BY17">
            <v>118585.45997877767</v>
          </cell>
          <cell r="BZ17">
            <v>147257.39407209147</v>
          </cell>
          <cell r="CA17">
            <v>978326.10320380819</v>
          </cell>
          <cell r="CB17">
            <v>0.25042601822107141</v>
          </cell>
          <cell r="CC17">
            <v>128091.30805960626</v>
          </cell>
          <cell r="CD17">
            <v>3986.8888888888891</v>
          </cell>
          <cell r="CE17">
            <v>75440.504907295966</v>
          </cell>
          <cell r="CF17">
            <v>0</v>
          </cell>
          <cell r="CG17">
            <v>380176.03143925738</v>
          </cell>
          <cell r="CH17">
            <v>22663.535193442302</v>
          </cell>
          <cell r="CI17">
            <v>545344.28005124885</v>
          </cell>
          <cell r="CJ17">
            <v>151723.29533397366</v>
          </cell>
          <cell r="CK17">
            <v>197734.42915178384</v>
          </cell>
          <cell r="CL17">
            <v>118585.45997877767</v>
          </cell>
          <cell r="CM17">
            <v>29890.479421580461</v>
          </cell>
          <cell r="CN17">
            <v>147257.39407209147</v>
          </cell>
          <cell r="CO17">
            <v>1089309.6094260877</v>
          </cell>
          <cell r="CP17">
            <v>0.57264289117447187</v>
          </cell>
          <cell r="CQ17">
            <v>0.16444868462466383</v>
          </cell>
          <cell r="CR17">
            <v>0.27256857639882115</v>
          </cell>
          <cell r="CS17">
            <v>0.13894155704156949</v>
          </cell>
          <cell r="CT17">
            <v>4.4168145997336816E-2</v>
          </cell>
          <cell r="CU17">
            <v>0.20685205485330183</v>
          </cell>
          <cell r="CV17">
            <v>4201.7815704036766</v>
          </cell>
          <cell r="CW17">
            <v>1014.3870834167021</v>
          </cell>
          <cell r="CX17">
            <v>2337.4128583093789</v>
          </cell>
          <cell r="CY17">
            <v>847.79171190878606</v>
          </cell>
          <cell r="CZ17">
            <v>88.544805820073805</v>
          </cell>
          <cell r="DA17">
            <v>1985.0592580678128</v>
          </cell>
          <cell r="DB17">
            <v>10474.602907746519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GeogVar"/>
      <sheetName val="CostDrivers"/>
      <sheetName val="CostSummary"/>
      <sheetName val="RateOptions"/>
      <sheetName val="model"/>
      <sheetName val="CleanData"/>
      <sheetName val="RawDataCalcs"/>
      <sheetName val="Source"/>
      <sheetName val="Source_2"/>
      <sheetName val="CAF"/>
      <sheetName val="prod std"/>
      <sheetName val="for p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8">
          <cell r="L58">
            <v>0</v>
          </cell>
          <cell r="M58">
            <v>0</v>
          </cell>
          <cell r="N58">
            <v>0.02</v>
          </cell>
          <cell r="O58">
            <v>2.5641025641025602E-3</v>
          </cell>
          <cell r="P58">
            <v>0.496</v>
          </cell>
          <cell r="Q58">
            <v>0.48185096153846202</v>
          </cell>
          <cell r="R58">
            <v>2E-3</v>
          </cell>
          <cell r="S58">
            <v>0.01</v>
          </cell>
          <cell r="T58">
            <v>4.5067292258303498E-4</v>
          </cell>
          <cell r="U58">
            <v>8.656673939853904E-4</v>
          </cell>
          <cell r="V58">
            <v>7.1312939600312597E-3</v>
          </cell>
          <cell r="W58">
            <v>0</v>
          </cell>
          <cell r="X58">
            <v>1.5773552290406225E-3</v>
          </cell>
          <cell r="Y58">
            <v>3.4626695759415617E-4</v>
          </cell>
          <cell r="Z58">
            <v>27641.726305154858</v>
          </cell>
          <cell r="AA58">
            <v>32836.050497113931</v>
          </cell>
          <cell r="AB58">
            <v>18352.484996347543</v>
          </cell>
          <cell r="AC58">
            <v>23043.385398739982</v>
          </cell>
          <cell r="AD58">
            <v>88786.823601071985</v>
          </cell>
          <cell r="AE58">
            <v>70452.062881299134</v>
          </cell>
          <cell r="AF58">
            <v>48383.449111213202</v>
          </cell>
          <cell r="AG58">
            <v>17680</v>
          </cell>
          <cell r="AH58">
            <v>25680.99995655704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41635.320796103239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37793.970923453351</v>
          </cell>
          <cell r="AU58">
            <v>26767.032828776781</v>
          </cell>
          <cell r="AV58">
            <v>21976.093811248928</v>
          </cell>
          <cell r="AW58">
            <v>18559.572286750285</v>
          </cell>
          <cell r="AX58">
            <v>22630.711099393586</v>
          </cell>
          <cell r="AY58">
            <v>0</v>
          </cell>
          <cell r="AZ58">
            <v>17680</v>
          </cell>
          <cell r="BA58">
            <v>17680</v>
          </cell>
          <cell r="BB58">
            <v>33977.415363675616</v>
          </cell>
          <cell r="BC58">
            <v>17680</v>
          </cell>
          <cell r="BD58">
            <v>17680</v>
          </cell>
          <cell r="BE58">
            <v>30167.461694271238</v>
          </cell>
          <cell r="BF58">
            <v>17680</v>
          </cell>
          <cell r="BG58">
            <v>17680</v>
          </cell>
          <cell r="BH58">
            <v>17680</v>
          </cell>
          <cell r="BI58">
            <v>17680</v>
          </cell>
          <cell r="BJ58">
            <v>0</v>
          </cell>
          <cell r="BK58">
            <v>0</v>
          </cell>
          <cell r="BL58">
            <v>19563.207229381598</v>
          </cell>
          <cell r="BM58">
            <v>17680</v>
          </cell>
          <cell r="BN58">
            <v>33774.396364962013</v>
          </cell>
          <cell r="BO58">
            <v>21445.964522420298</v>
          </cell>
          <cell r="BP58">
            <v>26343.293203479567</v>
          </cell>
          <cell r="BQ58">
            <v>0</v>
          </cell>
          <cell r="BR58">
            <v>17680</v>
          </cell>
          <cell r="BS58">
            <v>17680</v>
          </cell>
          <cell r="BT58">
            <v>17680</v>
          </cell>
          <cell r="BU58">
            <v>2.2143494410400977E-2</v>
          </cell>
          <cell r="BV58">
            <v>-2321.1156453669296</v>
          </cell>
          <cell r="BW58">
            <v>-217413.40433120826</v>
          </cell>
          <cell r="BX58">
            <v>-109026.51234073262</v>
          </cell>
          <cell r="BY58">
            <v>-11764.5911644155</v>
          </cell>
          <cell r="BZ58">
            <v>-177108.40528236149</v>
          </cell>
          <cell r="CA58">
            <v>-1296871.3853693125</v>
          </cell>
          <cell r="CB58">
            <v>8.3585263578274754E-2</v>
          </cell>
          <cell r="CC58">
            <v>-178462.04568049865</v>
          </cell>
          <cell r="CD58">
            <v>-447686.41937923897</v>
          </cell>
          <cell r="CE58">
            <v>-647688.45871463022</v>
          </cell>
          <cell r="CF58">
            <v>-5221.9570617917125</v>
          </cell>
          <cell r="CG58">
            <v>-222480.9228641901</v>
          </cell>
          <cell r="CH58">
            <v>-107454.07986984923</v>
          </cell>
          <cell r="CI58">
            <v>-996346.11987869907</v>
          </cell>
          <cell r="CJ58">
            <v>-217413.40433120826</v>
          </cell>
          <cell r="CK58">
            <v>-122231.07925823829</v>
          </cell>
          <cell r="CL58">
            <v>-36656.975037308279</v>
          </cell>
          <cell r="CM58">
            <v>-6733.3655311137481</v>
          </cell>
          <cell r="CN58">
            <v>-175440.31190510734</v>
          </cell>
          <cell r="CO58">
            <v>1008.1552786940142</v>
          </cell>
          <cell r="CP58">
            <v>0.41012581600787701</v>
          </cell>
          <cell r="CQ58">
            <v>3.7723135602154637E-2</v>
          </cell>
          <cell r="CR58">
            <v>-3.4734731024141041E-2</v>
          </cell>
          <cell r="CS58">
            <v>-3.9503052113428652E-2</v>
          </cell>
          <cell r="CT58">
            <v>-2.8037763543885652E-2</v>
          </cell>
          <cell r="CU58">
            <v>4.7699631343473783E-2</v>
          </cell>
          <cell r="CV58">
            <v>2.8296000000000001</v>
          </cell>
          <cell r="CW58">
            <v>0.36538461538461536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6.0659099510422774</v>
          </cell>
        </row>
        <row r="59">
          <cell r="L59">
            <v>141.6136801833679</v>
          </cell>
          <cell r="M59">
            <v>1.6218947100638736</v>
          </cell>
          <cell r="N59">
            <v>5.4436872518308785</v>
          </cell>
          <cell r="O59">
            <v>5.8494333667980261</v>
          </cell>
          <cell r="P59">
            <v>7.973679688456393</v>
          </cell>
          <cell r="Q59">
            <v>0</v>
          </cell>
          <cell r="R59">
            <v>10.757704478819267</v>
          </cell>
          <cell r="S59">
            <v>8.5081080798533222</v>
          </cell>
          <cell r="T59">
            <v>0.48554714593680004</v>
          </cell>
          <cell r="U59">
            <v>4.0601206067016934E-2</v>
          </cell>
          <cell r="V59">
            <v>0.64123642319902618</v>
          </cell>
          <cell r="W59">
            <v>0</v>
          </cell>
          <cell r="X59">
            <v>0.42360809894791268</v>
          </cell>
          <cell r="Y59">
            <v>0.39285368681219757</v>
          </cell>
          <cell r="Z59">
            <v>104008.48285209059</v>
          </cell>
          <cell r="AA59">
            <v>123308.07113439904</v>
          </cell>
          <cell r="AB59">
            <v>79830.634615322211</v>
          </cell>
          <cell r="AC59">
            <v>87281.245053623308</v>
          </cell>
          <cell r="AD59">
            <v>274645.34033369785</v>
          </cell>
          <cell r="AE59">
            <v>126908.19352895727</v>
          </cell>
          <cell r="AF59">
            <v>156727.6456519507</v>
          </cell>
          <cell r="AG59">
            <v>143332.78155517689</v>
          </cell>
          <cell r="AH59">
            <v>98487.17847800997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90054.432328579147</v>
          </cell>
          <cell r="AU59">
            <v>74181.756315803374</v>
          </cell>
          <cell r="AV59">
            <v>85117.994850241957</v>
          </cell>
          <cell r="AW59">
            <v>87156.125746421603</v>
          </cell>
          <cell r="AX59">
            <v>81280.396563965711</v>
          </cell>
          <cell r="AY59">
            <v>0</v>
          </cell>
          <cell r="AZ59">
            <v>97315.578828107362</v>
          </cell>
          <cell r="BA59">
            <v>93224.244220774446</v>
          </cell>
          <cell r="BB59">
            <v>44612.240694392494</v>
          </cell>
          <cell r="BC59">
            <v>67110.530381856501</v>
          </cell>
          <cell r="BD59">
            <v>113001.58094659542</v>
          </cell>
          <cell r="BE59">
            <v>50740.864246182166</v>
          </cell>
          <cell r="BF59">
            <v>54471.957125726592</v>
          </cell>
          <cell r="BG59">
            <v>48613.623532704645</v>
          </cell>
          <cell r="BH59">
            <v>42778.442986765098</v>
          </cell>
          <cell r="BI59">
            <v>50759.159620607548</v>
          </cell>
          <cell r="BJ59">
            <v>0</v>
          </cell>
          <cell r="BK59">
            <v>0</v>
          </cell>
          <cell r="BL59">
            <v>73672.505994364212</v>
          </cell>
          <cell r="BM59">
            <v>51669.816889658236</v>
          </cell>
          <cell r="BN59">
            <v>103682.90968566973</v>
          </cell>
          <cell r="BO59">
            <v>235618.48779344739</v>
          </cell>
          <cell r="BP59">
            <v>75451.365807486844</v>
          </cell>
          <cell r="BQ59">
            <v>0</v>
          </cell>
          <cell r="BR59">
            <v>79304.014884011631</v>
          </cell>
          <cell r="BS59">
            <v>45001.100804000715</v>
          </cell>
          <cell r="BT59">
            <v>404311.88869091216</v>
          </cell>
          <cell r="BU59">
            <v>0.37277939772914137</v>
          </cell>
          <cell r="BV59">
            <v>8338.9529249013012</v>
          </cell>
          <cell r="BW59">
            <v>402406.55499678425</v>
          </cell>
          <cell r="BX59">
            <v>223268.05274060456</v>
          </cell>
          <cell r="BY59">
            <v>63225.942413552642</v>
          </cell>
          <cell r="BZ59">
            <v>383193.51206416771</v>
          </cell>
          <cell r="CA59">
            <v>2540672.8717030552</v>
          </cell>
          <cell r="CB59">
            <v>0.37138515872982336</v>
          </cell>
          <cell r="CC59">
            <v>329557.21382497036</v>
          </cell>
          <cell r="CD59">
            <v>764977.86278271698</v>
          </cell>
          <cell r="CE59">
            <v>1233069.7625433854</v>
          </cell>
          <cell r="CF59">
            <v>6013.8009582452287</v>
          </cell>
          <cell r="CG59">
            <v>414925.32459893846</v>
          </cell>
          <cell r="CH59">
            <v>223240.59616463169</v>
          </cell>
          <cell r="CI59">
            <v>1899534.8941179821</v>
          </cell>
          <cell r="CJ59">
            <v>402406.55499678425</v>
          </cell>
          <cell r="CK59">
            <v>241272.96632719072</v>
          </cell>
          <cell r="CL59">
            <v>62602.569863923723</v>
          </cell>
          <cell r="CM59">
            <v>86597.478139386687</v>
          </cell>
          <cell r="CN59">
            <v>389937.05569841585</v>
          </cell>
          <cell r="CO59">
            <v>7067636.7478</v>
          </cell>
          <cell r="CP59">
            <v>0.79532089330540467</v>
          </cell>
          <cell r="CQ59">
            <v>0.20336519368898737</v>
          </cell>
          <cell r="CR59">
            <v>0.2017424829076844</v>
          </cell>
          <cell r="CS59">
            <v>8.4629195340857499E-2</v>
          </cell>
          <cell r="CT59">
            <v>0.10835841562711321</v>
          </cell>
          <cell r="CU59">
            <v>0.24393615821932862</v>
          </cell>
          <cell r="CV59">
            <v>163.8884046278385</v>
          </cell>
          <cell r="CW59">
            <v>22.064391719783622</v>
          </cell>
          <cell r="CX59">
            <v>29.113607498382176</v>
          </cell>
          <cell r="CY59">
            <v>8.9854155965987683</v>
          </cell>
          <cell r="CZ59">
            <v>13.193105039195039</v>
          </cell>
          <cell r="DA59">
            <v>42.495434313703299</v>
          </cell>
          <cell r="DB59">
            <v>270.94572430658764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Table"/>
      <sheetName val="ADULT RESI MODELS"/>
      <sheetName val="JAIL DIVERSION MODELS"/>
      <sheetName val="2nd OFFENDER MODELS"/>
      <sheetName val="updated CAF"/>
      <sheetName val="FTE Chart"/>
      <sheetName val="Salaries Resi"/>
      <sheetName val="Travel noPP"/>
      <sheetName val="Occupancy "/>
      <sheetName val="OthProgExp&amp;Meals "/>
      <sheetName val="RecSp"/>
      <sheetName val="Counselor"/>
      <sheetName val="CleanData3386&amp;3401"/>
      <sheetName val="RawDataCalcs3386&amp;3401"/>
      <sheetName val="Source3386&amp;3401"/>
      <sheetName val="Preg&amp;PostP Source"/>
      <sheetName val="All Others (WomenNoPP+Men)"/>
      <sheetName val="JailD Travel"/>
      <sheetName val="Source4958"/>
      <sheetName val="2ndOffSource"/>
      <sheetName val="AdminAnlys"/>
      <sheetName val="CAF"/>
      <sheetName val="ALLClean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5">
          <cell r="L65">
            <v>0</v>
          </cell>
          <cell r="M65">
            <v>0.60401394157367827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27001.321817500786</v>
          </cell>
          <cell r="AA65">
            <v>17680</v>
          </cell>
          <cell r="AB65">
            <v>17680</v>
          </cell>
          <cell r="AC65">
            <v>18070.851702516127</v>
          </cell>
          <cell r="AD65">
            <v>0</v>
          </cell>
          <cell r="AE65">
            <v>0</v>
          </cell>
          <cell r="AF65">
            <v>17680</v>
          </cell>
          <cell r="AG65">
            <v>17680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17680</v>
          </cell>
          <cell r="AX65">
            <v>17680</v>
          </cell>
          <cell r="AY65">
            <v>0</v>
          </cell>
          <cell r="AZ65">
            <v>17680</v>
          </cell>
          <cell r="BA65">
            <v>17680</v>
          </cell>
          <cell r="BB65">
            <v>38683.69077867044</v>
          </cell>
          <cell r="BC65">
            <v>17680</v>
          </cell>
          <cell r="BD65">
            <v>17680</v>
          </cell>
          <cell r="BE65">
            <v>17680</v>
          </cell>
          <cell r="BF65">
            <v>17680</v>
          </cell>
          <cell r="BG65">
            <v>17680</v>
          </cell>
          <cell r="BH65">
            <v>20933.577544700503</v>
          </cell>
          <cell r="BI65">
            <v>18113.272969175363</v>
          </cell>
          <cell r="BJ65">
            <v>17680</v>
          </cell>
          <cell r="BK65">
            <v>0</v>
          </cell>
          <cell r="BL65">
            <v>20636.434820465383</v>
          </cell>
          <cell r="BM65">
            <v>17680</v>
          </cell>
          <cell r="BN65">
            <v>25004.04305351575</v>
          </cell>
          <cell r="BO65">
            <v>17680</v>
          </cell>
          <cell r="BP65">
            <v>17680</v>
          </cell>
          <cell r="BQ65">
            <v>0</v>
          </cell>
          <cell r="BR65">
            <v>17680</v>
          </cell>
          <cell r="BS65">
            <v>18141.222518283183</v>
          </cell>
          <cell r="BT65">
            <v>-41676.244265701374</v>
          </cell>
          <cell r="BU65">
            <v>8.7288553321896611E-2</v>
          </cell>
          <cell r="BV65">
            <v>-7668.9054664861869</v>
          </cell>
          <cell r="BW65">
            <v>-42994.589046928275</v>
          </cell>
          <cell r="BX65">
            <v>-31114.543559342434</v>
          </cell>
          <cell r="BY65">
            <v>-56549.921023847928</v>
          </cell>
          <cell r="BZ65">
            <v>-97003.786231626596</v>
          </cell>
          <cell r="CA65">
            <v>-313429.46542299842</v>
          </cell>
          <cell r="CB65">
            <v>-8.2635046624321695E-2</v>
          </cell>
          <cell r="CC65">
            <v>-43306.662961698195</v>
          </cell>
          <cell r="CD65">
            <v>-12782.185157235559</v>
          </cell>
          <cell r="CE65">
            <v>-49503.565553759647</v>
          </cell>
          <cell r="CF65">
            <v>0</v>
          </cell>
          <cell r="CG65">
            <v>-163357.23525071022</v>
          </cell>
          <cell r="CH65">
            <v>-92717.288808833691</v>
          </cell>
          <cell r="CI65">
            <v>-174238.57910238783</v>
          </cell>
          <cell r="CJ65">
            <v>-42994.589046928275</v>
          </cell>
          <cell r="CK65">
            <v>-63601.184466556078</v>
          </cell>
          <cell r="CL65">
            <v>-56549.921023847928</v>
          </cell>
          <cell r="CM65">
            <v>-24625.24467496722</v>
          </cell>
          <cell r="CN65">
            <v>-97003.786231626596</v>
          </cell>
          <cell r="CO65">
            <v>-351019.03335486259</v>
          </cell>
          <cell r="CP65">
            <v>0.29484957486879515</v>
          </cell>
          <cell r="CQ65">
            <v>5.4246351913831613E-2</v>
          </cell>
          <cell r="CR65">
            <v>4.5873466392117951E-2</v>
          </cell>
          <cell r="CS65">
            <v>3.5437273933393951E-2</v>
          </cell>
          <cell r="CT65">
            <v>-1.2333323520703935E-2</v>
          </cell>
          <cell r="CU65">
            <v>2.2913027561376476E-3</v>
          </cell>
          <cell r="CV65">
            <v>-2001.7395150477046</v>
          </cell>
          <cell r="CW65">
            <v>-449.92512739559015</v>
          </cell>
          <cell r="CX65">
            <v>-669.49380618456928</v>
          </cell>
          <cell r="CY65">
            <v>-742.75307693203445</v>
          </cell>
          <cell r="CZ65">
            <v>-28.06467652645356</v>
          </cell>
          <cell r="DA65">
            <v>-1831.0673764395974</v>
          </cell>
          <cell r="DB65">
            <v>-5722.7534056118502</v>
          </cell>
        </row>
        <row r="66">
          <cell r="L66">
            <v>68.638763831408127</v>
          </cell>
          <cell r="M66">
            <v>1.1713867216116371</v>
          </cell>
          <cell r="N66">
            <v>3.5436133878559533</v>
          </cell>
          <cell r="O66">
            <v>0.95881574526748314</v>
          </cell>
          <cell r="P66">
            <v>2.9922523651988402</v>
          </cell>
          <cell r="Q66">
            <v>0</v>
          </cell>
          <cell r="R66">
            <v>22.160404778842953</v>
          </cell>
          <cell r="S66">
            <v>7.4242654635805723</v>
          </cell>
          <cell r="T66">
            <v>2.8643600293925418</v>
          </cell>
          <cell r="U66">
            <v>5.1022146796734415E-3</v>
          </cell>
          <cell r="V66">
            <v>12.069142094975193</v>
          </cell>
          <cell r="W66">
            <v>0</v>
          </cell>
          <cell r="X66">
            <v>9.5889565937970307</v>
          </cell>
          <cell r="Y66">
            <v>7.3186088533890681</v>
          </cell>
          <cell r="Z66">
            <v>89011.525515165966</v>
          </cell>
          <cell r="AA66">
            <v>124711.18739604187</v>
          </cell>
          <cell r="AB66">
            <v>61892.043668045008</v>
          </cell>
          <cell r="AC66">
            <v>87195.593448715823</v>
          </cell>
          <cell r="AD66">
            <v>0</v>
          </cell>
          <cell r="AE66">
            <v>0</v>
          </cell>
          <cell r="AF66">
            <v>167549.29408607361</v>
          </cell>
          <cell r="AG66">
            <v>79437.240789242293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115332.99841003475</v>
          </cell>
          <cell r="AX66">
            <v>90839.543238665152</v>
          </cell>
          <cell r="AY66">
            <v>0</v>
          </cell>
          <cell r="AZ66">
            <v>59076.726041829606</v>
          </cell>
          <cell r="BA66">
            <v>55600.502579381842</v>
          </cell>
          <cell r="BB66">
            <v>46993.941797087129</v>
          </cell>
          <cell r="BC66">
            <v>47942.60200592941</v>
          </cell>
          <cell r="BD66">
            <v>85121.186442077829</v>
          </cell>
          <cell r="BE66">
            <v>60150.264866991725</v>
          </cell>
          <cell r="BF66">
            <v>37107.840583638354</v>
          </cell>
          <cell r="BG66">
            <v>34103.875436210852</v>
          </cell>
          <cell r="BH66">
            <v>43390.477411873391</v>
          </cell>
          <cell r="BI66">
            <v>42074.135709455113</v>
          </cell>
          <cell r="BJ66">
            <v>36682.268470282579</v>
          </cell>
          <cell r="BK66">
            <v>0</v>
          </cell>
          <cell r="BL66">
            <v>44994.274591165755</v>
          </cell>
          <cell r="BM66">
            <v>97222.235686431435</v>
          </cell>
          <cell r="BN66">
            <v>90762.603215714815</v>
          </cell>
          <cell r="BO66">
            <v>119552.2873416293</v>
          </cell>
          <cell r="BP66">
            <v>75684.090495463184</v>
          </cell>
          <cell r="BQ66">
            <v>0</v>
          </cell>
          <cell r="BR66">
            <v>46682.215048048798</v>
          </cell>
          <cell r="BS66">
            <v>41691.468549205456</v>
          </cell>
          <cell r="BT66">
            <v>215813.24914156343</v>
          </cell>
          <cell r="BU66">
            <v>0.38712105109997308</v>
          </cell>
          <cell r="BV66">
            <v>12566.14239091755</v>
          </cell>
          <cell r="BW66">
            <v>212234.356998359</v>
          </cell>
          <cell r="BX66">
            <v>46071.344248997601</v>
          </cell>
          <cell r="BY66">
            <v>226902.57309281343</v>
          </cell>
          <cell r="BZ66">
            <v>349599.7084215752</v>
          </cell>
          <cell r="CA66">
            <v>1685831.3957882223</v>
          </cell>
          <cell r="CB66">
            <v>0.48343558589893837</v>
          </cell>
          <cell r="CC66">
            <v>173231.84261687062</v>
          </cell>
          <cell r="CD66">
            <v>15056.319295166595</v>
          </cell>
          <cell r="CE66">
            <v>70578.736588242406</v>
          </cell>
          <cell r="CF66">
            <v>0</v>
          </cell>
          <cell r="CG66">
            <v>643703.17145760683</v>
          </cell>
          <cell r="CH66">
            <v>168723.38432607506</v>
          </cell>
          <cell r="CI66">
            <v>883865.09565411182</v>
          </cell>
          <cell r="CJ66">
            <v>212234.356998359</v>
          </cell>
          <cell r="CK66">
            <v>311211.60929414228</v>
          </cell>
          <cell r="CL66">
            <v>226902.57309281343</v>
          </cell>
          <cell r="CM66">
            <v>64778.990192208599</v>
          </cell>
          <cell r="CN66">
            <v>349599.7084215752</v>
          </cell>
          <cell r="CO66">
            <v>1940598.0624617594</v>
          </cell>
          <cell r="CP66">
            <v>0.59656020338447291</v>
          </cell>
          <cell r="CQ66">
            <v>0.1566637906768488</v>
          </cell>
          <cell r="CR66">
            <v>0.27180008495921093</v>
          </cell>
          <cell r="CS66">
            <v>0.17157983368640611</v>
          </cell>
          <cell r="CT66">
            <v>6.7111788746459594E-2</v>
          </cell>
          <cell r="CU66">
            <v>0.32064193368800842</v>
          </cell>
          <cell r="CV66">
            <v>2362.7914588359358</v>
          </cell>
          <cell r="CW66">
            <v>531.92173452915699</v>
          </cell>
          <cell r="CX66">
            <v>790.78617106937202</v>
          </cell>
          <cell r="CY66">
            <v>866.65490806017237</v>
          </cell>
          <cell r="CZ66">
            <v>36.082840081274462</v>
          </cell>
          <cell r="DA66">
            <v>2121.643831764482</v>
          </cell>
          <cell r="DB66">
            <v>6709.5907714262949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Table"/>
      <sheetName val="ADULT RESI MODELS"/>
      <sheetName val="JAIL DIVERSION MODELS"/>
      <sheetName val="2nd OFFENDER MODELS"/>
      <sheetName val="updated CAF"/>
      <sheetName val="FTE Chart"/>
      <sheetName val="Salaries Resi"/>
      <sheetName val="Travel noPP"/>
      <sheetName val="Occupancy "/>
      <sheetName val="OthProgExp&amp;Meals "/>
      <sheetName val="RecSp"/>
      <sheetName val="Counselor"/>
      <sheetName val="CleanData3386&amp;3401"/>
      <sheetName val="RawDataCalcs3386&amp;3401"/>
      <sheetName val="Source3386&amp;3401"/>
      <sheetName val="Preg&amp;PostP Source"/>
      <sheetName val="All Others (WomenNoPP+Men)"/>
      <sheetName val="JailD Travel"/>
      <sheetName val="Source4958"/>
      <sheetName val="2ndOffSource"/>
      <sheetName val="AdminAnlys"/>
      <sheetName val="CAF"/>
      <sheetName val="ALLClean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1</v>
          </cell>
        </row>
        <row r="6">
          <cell r="B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5">
          <cell r="L65">
            <v>0</v>
          </cell>
          <cell r="M65">
            <v>0.60401394157367827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27001.321817500786</v>
          </cell>
          <cell r="AA65">
            <v>17680</v>
          </cell>
          <cell r="AB65">
            <v>17680</v>
          </cell>
          <cell r="AC65">
            <v>18070.851702516127</v>
          </cell>
          <cell r="AD65">
            <v>0</v>
          </cell>
          <cell r="AE65">
            <v>0</v>
          </cell>
          <cell r="AF65">
            <v>17680</v>
          </cell>
          <cell r="AG65">
            <v>17680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17680</v>
          </cell>
          <cell r="AX65">
            <v>17680</v>
          </cell>
          <cell r="AY65">
            <v>0</v>
          </cell>
          <cell r="AZ65">
            <v>17680</v>
          </cell>
          <cell r="BA65">
            <v>17680</v>
          </cell>
          <cell r="BB65">
            <v>38683.69077867044</v>
          </cell>
          <cell r="BC65">
            <v>17680</v>
          </cell>
          <cell r="BD65">
            <v>17680</v>
          </cell>
          <cell r="BE65">
            <v>17680</v>
          </cell>
          <cell r="BF65">
            <v>17680</v>
          </cell>
          <cell r="BG65">
            <v>17680</v>
          </cell>
          <cell r="BH65">
            <v>20933.577544700503</v>
          </cell>
          <cell r="BI65">
            <v>18113.272969175363</v>
          </cell>
          <cell r="BJ65">
            <v>17680</v>
          </cell>
          <cell r="BK65">
            <v>0</v>
          </cell>
          <cell r="BL65">
            <v>20636.434820465383</v>
          </cell>
          <cell r="BM65">
            <v>17680</v>
          </cell>
          <cell r="BN65">
            <v>25004.04305351575</v>
          </cell>
          <cell r="BO65">
            <v>17680</v>
          </cell>
          <cell r="BP65">
            <v>17680</v>
          </cell>
          <cell r="BQ65">
            <v>0</v>
          </cell>
          <cell r="BR65">
            <v>17680</v>
          </cell>
          <cell r="BS65">
            <v>18141.222518283183</v>
          </cell>
          <cell r="BT65">
            <v>-41676.244265701374</v>
          </cell>
          <cell r="BU65">
            <v>8.7288553321896611E-2</v>
          </cell>
          <cell r="BV65">
            <v>-7668.9054664861869</v>
          </cell>
          <cell r="BW65">
            <v>-42994.589046928275</v>
          </cell>
          <cell r="BX65">
            <v>-31114.543559342434</v>
          </cell>
          <cell r="BY65">
            <v>-56549.921023847928</v>
          </cell>
          <cell r="BZ65">
            <v>-97003.786231626596</v>
          </cell>
          <cell r="CA65">
            <v>-313429.46542299842</v>
          </cell>
          <cell r="CB65">
            <v>-8.2635046624321695E-2</v>
          </cell>
          <cell r="CC65">
            <v>-43306.662961698195</v>
          </cell>
          <cell r="CD65">
            <v>-12782.185157235559</v>
          </cell>
          <cell r="CE65">
            <v>-49503.565553759647</v>
          </cell>
          <cell r="CF65">
            <v>0</v>
          </cell>
          <cell r="CG65">
            <v>-163357.23525071022</v>
          </cell>
          <cell r="CH65">
            <v>-92717.288808833691</v>
          </cell>
          <cell r="CI65">
            <v>-174238.57910238783</v>
          </cell>
          <cell r="CJ65">
            <v>-42994.589046928275</v>
          </cell>
          <cell r="CK65">
            <v>-63601.184466556078</v>
          </cell>
          <cell r="CL65">
            <v>-56549.921023847928</v>
          </cell>
          <cell r="CM65">
            <v>-24625.24467496722</v>
          </cell>
          <cell r="CN65">
            <v>-97003.786231626596</v>
          </cell>
          <cell r="CO65">
            <v>-351019.03335486259</v>
          </cell>
          <cell r="CP65">
            <v>0.29484957486879515</v>
          </cell>
          <cell r="CQ65">
            <v>5.4246351913831613E-2</v>
          </cell>
          <cell r="CR65">
            <v>4.5873466392117951E-2</v>
          </cell>
          <cell r="CS65">
            <v>3.5437273933393951E-2</v>
          </cell>
          <cell r="CT65">
            <v>-1.2333323520703935E-2</v>
          </cell>
          <cell r="CU65">
            <v>2.2913027561376476E-3</v>
          </cell>
          <cell r="CV65">
            <v>-2001.7395150477046</v>
          </cell>
          <cell r="CW65">
            <v>-449.92512739559015</v>
          </cell>
          <cell r="CX65">
            <v>-669.49380618456928</v>
          </cell>
          <cell r="CY65">
            <v>-742.75307693203445</v>
          </cell>
          <cell r="CZ65">
            <v>-28.06467652645356</v>
          </cell>
          <cell r="DA65">
            <v>-1831.0673764395974</v>
          </cell>
          <cell r="DB65">
            <v>-5722.7534056118502</v>
          </cell>
        </row>
        <row r="66">
          <cell r="L66">
            <v>68.638763831408127</v>
          </cell>
          <cell r="M66">
            <v>1.1713867216116371</v>
          </cell>
          <cell r="N66">
            <v>3.5436133878559533</v>
          </cell>
          <cell r="O66">
            <v>0.95881574526748314</v>
          </cell>
          <cell r="P66">
            <v>2.9922523651988402</v>
          </cell>
          <cell r="Q66">
            <v>0</v>
          </cell>
          <cell r="R66">
            <v>22.160404778842953</v>
          </cell>
          <cell r="S66">
            <v>7.4242654635805723</v>
          </cell>
          <cell r="T66">
            <v>2.8643600293925418</v>
          </cell>
          <cell r="U66">
            <v>5.1022146796734415E-3</v>
          </cell>
          <cell r="V66">
            <v>12.069142094975193</v>
          </cell>
          <cell r="W66">
            <v>0</v>
          </cell>
          <cell r="X66">
            <v>9.5889565937970307</v>
          </cell>
          <cell r="Y66">
            <v>7.3186088533890681</v>
          </cell>
          <cell r="Z66">
            <v>89011.525515165966</v>
          </cell>
          <cell r="AA66">
            <v>124711.18739604187</v>
          </cell>
          <cell r="AB66">
            <v>61892.043668045008</v>
          </cell>
          <cell r="AC66">
            <v>87195.593448715823</v>
          </cell>
          <cell r="AD66">
            <v>0</v>
          </cell>
          <cell r="AE66">
            <v>0</v>
          </cell>
          <cell r="AF66">
            <v>167549.29408607361</v>
          </cell>
          <cell r="AG66">
            <v>79437.240789242293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115332.99841003475</v>
          </cell>
          <cell r="AX66">
            <v>90839.543238665152</v>
          </cell>
          <cell r="AY66">
            <v>0</v>
          </cell>
          <cell r="AZ66">
            <v>59076.726041829606</v>
          </cell>
          <cell r="BA66">
            <v>55600.502579381842</v>
          </cell>
          <cell r="BB66">
            <v>46993.941797087129</v>
          </cell>
          <cell r="BC66">
            <v>47942.60200592941</v>
          </cell>
          <cell r="BD66">
            <v>85121.186442077829</v>
          </cell>
          <cell r="BE66">
            <v>60150.264866991725</v>
          </cell>
          <cell r="BF66">
            <v>37107.840583638354</v>
          </cell>
          <cell r="BG66">
            <v>34103.875436210852</v>
          </cell>
          <cell r="BH66">
            <v>43390.477411873391</v>
          </cell>
          <cell r="BI66">
            <v>42074.135709455113</v>
          </cell>
          <cell r="BJ66">
            <v>36682.268470282579</v>
          </cell>
          <cell r="BK66">
            <v>0</v>
          </cell>
          <cell r="BL66">
            <v>44994.274591165755</v>
          </cell>
          <cell r="BM66">
            <v>97222.235686431435</v>
          </cell>
          <cell r="BN66">
            <v>90762.603215714815</v>
          </cell>
          <cell r="BO66">
            <v>119552.2873416293</v>
          </cell>
          <cell r="BP66">
            <v>75684.090495463184</v>
          </cell>
          <cell r="BQ66">
            <v>0</v>
          </cell>
          <cell r="BR66">
            <v>46682.215048048798</v>
          </cell>
          <cell r="BS66">
            <v>41691.468549205456</v>
          </cell>
          <cell r="BT66">
            <v>215813.24914156343</v>
          </cell>
          <cell r="BU66">
            <v>0.38712105109997308</v>
          </cell>
          <cell r="BV66">
            <v>12566.14239091755</v>
          </cell>
          <cell r="BW66">
            <v>212234.356998359</v>
          </cell>
          <cell r="BX66">
            <v>46071.344248997601</v>
          </cell>
          <cell r="BY66">
            <v>226902.57309281343</v>
          </cell>
          <cell r="BZ66">
            <v>349599.7084215752</v>
          </cell>
          <cell r="CA66">
            <v>1685831.3957882223</v>
          </cell>
          <cell r="CB66">
            <v>0.48343558589893837</v>
          </cell>
          <cell r="CC66">
            <v>173231.84261687062</v>
          </cell>
          <cell r="CD66">
            <v>15056.319295166595</v>
          </cell>
          <cell r="CE66">
            <v>70578.736588242406</v>
          </cell>
          <cell r="CF66">
            <v>0</v>
          </cell>
          <cell r="CG66">
            <v>643703.17145760683</v>
          </cell>
          <cell r="CH66">
            <v>168723.38432607506</v>
          </cell>
          <cell r="CI66">
            <v>883865.09565411182</v>
          </cell>
          <cell r="CJ66">
            <v>212234.356998359</v>
          </cell>
          <cell r="CK66">
            <v>311211.60929414228</v>
          </cell>
          <cell r="CL66">
            <v>226902.57309281343</v>
          </cell>
          <cell r="CM66">
            <v>64778.990192208599</v>
          </cell>
          <cell r="CN66">
            <v>349599.7084215752</v>
          </cell>
          <cell r="CO66">
            <v>1940598.0624617594</v>
          </cell>
          <cell r="CP66">
            <v>0.59656020338447291</v>
          </cell>
          <cell r="CQ66">
            <v>0.1566637906768488</v>
          </cell>
          <cell r="CR66">
            <v>0.27180008495921093</v>
          </cell>
          <cell r="CS66">
            <v>0.17157983368640611</v>
          </cell>
          <cell r="CT66">
            <v>6.7111788746459594E-2</v>
          </cell>
          <cell r="CU66">
            <v>0.32064193368800842</v>
          </cell>
          <cell r="CV66">
            <v>2362.7914588359358</v>
          </cell>
          <cell r="CW66">
            <v>531.92173452915699</v>
          </cell>
          <cell r="CX66">
            <v>790.78617106937202</v>
          </cell>
          <cell r="CY66">
            <v>866.65490806017237</v>
          </cell>
          <cell r="CZ66">
            <v>36.082840081274462</v>
          </cell>
          <cell r="DA66">
            <v>2121.643831764482</v>
          </cell>
          <cell r="DB66">
            <v>6709.5907714262949</v>
          </cell>
        </row>
      </sheetData>
      <sheetData sheetId="14" refreshError="1"/>
      <sheetData sheetId="15" refreshError="1">
        <row r="24">
          <cell r="E24">
            <v>0.54919387907355521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8">
          <cell r="L68">
            <v>72.246451723559602</v>
          </cell>
        </row>
      </sheetData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s"/>
      <sheetName val="2nd OFFENDER MODELS"/>
      <sheetName val="ALLCleanData"/>
      <sheetName val="2ndOffSource"/>
    </sheetNames>
    <sheetDataSet>
      <sheetData sheetId="0">
        <row r="5">
          <cell r="B5">
            <v>54283.52126981342</v>
          </cell>
        </row>
      </sheetData>
      <sheetData sheetId="1"/>
      <sheetData sheetId="2">
        <row r="82">
          <cell r="BN82">
            <v>57558.733912013478</v>
          </cell>
        </row>
      </sheetData>
      <sheetData sheetId="3">
        <row r="40">
          <cell r="FJ40">
            <v>183069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FY22 Master Lookup"/>
      <sheetName val="Master Lookup"/>
      <sheetName val="FY22 2nd OFFENDER- 3401 "/>
      <sheetName val="FY22 1. 2nd OFFENDER- 3401test "/>
      <sheetName val="FY20 2nd OFFENDER- 3401 "/>
      <sheetName val="FY22  RESI REHAB 3386 Clinica"/>
      <sheetName val="FY20  RESI REHAB 3386 Clinical"/>
      <sheetName val="FY22 Per DiemAdd on"/>
      <sheetName val="2. Per DiemAdd on"/>
      <sheetName val="FY22 P&amp;P Enhancements 3386 "/>
      <sheetName val="Fy20 P&amp;P Enhancements 3386 "/>
      <sheetName val="FY22 JAIL DIVERSION - 4958 "/>
      <sheetName val="FY22 FAMILY SOBER LIVING- 4919 "/>
      <sheetName val="3. JAIL DIVERSION - 4958 "/>
      <sheetName val="FY20 FAMILY SOBER LIVING - 4919"/>
      <sheetName val="FY22 FAMILY RESI - 3380 "/>
      <sheetName val="CAF Spring 2020"/>
      <sheetName val="5. FAMILY RESI - 3380 "/>
      <sheetName val="CAF Fall 2018"/>
    </sheetNames>
    <sheetDataSet>
      <sheetData sheetId="0"/>
      <sheetData sheetId="1">
        <row r="15">
          <cell r="C15">
            <v>64475.382500000007</v>
          </cell>
        </row>
        <row r="24">
          <cell r="C24">
            <v>41516.800000000003</v>
          </cell>
        </row>
        <row r="30">
          <cell r="C30">
            <v>32198.400000000001</v>
          </cell>
        </row>
        <row r="31">
          <cell r="C31">
            <v>32198.400000000001</v>
          </cell>
        </row>
        <row r="32">
          <cell r="C32">
            <v>32198.400000000001</v>
          </cell>
        </row>
        <row r="33">
          <cell r="C33">
            <v>32198.400000000001</v>
          </cell>
        </row>
        <row r="35">
          <cell r="C35">
            <v>32198.400000000001</v>
          </cell>
        </row>
        <row r="36">
          <cell r="C36">
            <v>32198.400000000001</v>
          </cell>
        </row>
        <row r="40">
          <cell r="B40" t="str">
            <v>PFMLA Trust Contribution</v>
          </cell>
          <cell r="E40">
            <v>3.7000000000000002E-3</v>
          </cell>
        </row>
        <row r="67">
          <cell r="C67">
            <v>0.12</v>
          </cell>
        </row>
        <row r="69">
          <cell r="C69">
            <v>0.224</v>
          </cell>
        </row>
      </sheetData>
      <sheetData sheetId="2">
        <row r="10">
          <cell r="C10">
            <v>0.15384615384615385</v>
          </cell>
        </row>
        <row r="15">
          <cell r="B15" t="str">
            <v>Program Manager / Director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il Diversion062414"/>
      <sheetName val="TotalHrs PhII"/>
      <sheetName val="Total Spend"/>
      <sheetName val="TotalFTEs"/>
      <sheetName val="Jail Diversion061014"/>
      <sheetName val="Jail Diversion060314"/>
      <sheetName val="REvised FTE"/>
      <sheetName val="Travel"/>
      <sheetName val="ResiRehab vs 4958"/>
      <sheetName val="Sxn35"/>
      <sheetName val="Source4958"/>
      <sheetName val="ALLCleanData"/>
      <sheetName val="Sheet1"/>
      <sheetName val="Jail Diversion063014"/>
      <sheetName val="JDiv Template"/>
      <sheetName val="Single &amp; JD&amp;2ndOff 051414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S - 4931 CORRECTED"/>
      <sheetName val="ATS - 3395 CORRECTED"/>
      <sheetName val="Master Lookup"/>
      <sheetName val="ATS - 3395"/>
      <sheetName val="CSS - 4931"/>
      <sheetName val="TSS - 3434"/>
      <sheetName val="Section 35"/>
      <sheetName val="REVISED Spring 2020 CAF"/>
      <sheetName val="Chart"/>
      <sheetName val="CAF"/>
      <sheetName val="Fiscal Im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C30">
            <v>0.224</v>
          </cell>
        </row>
      </sheetData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FY22 Master Lookup"/>
      <sheetName val="Master Lookup"/>
      <sheetName val="FY22 2nd OFFENDER- 3401 "/>
      <sheetName val="FY22 1. 2nd OFFENDER- 3401test "/>
      <sheetName val="FY20 2nd OFFENDER- 3401 "/>
      <sheetName val="FY22  RESI REHAB 3386 Clinica"/>
      <sheetName val="FY20  RESI REHAB 3386 Clinical"/>
      <sheetName val="FY22 Per DiemAdd on"/>
      <sheetName val="2. Per DiemAdd on"/>
      <sheetName val="FY22 P&amp;P Enhancements 3386 "/>
      <sheetName val="Fy20 P&amp;P Enhancements 3386 "/>
      <sheetName val="FY22 JAIL DIVERSION - 4958 "/>
      <sheetName val="FY22 FAMILY SOBER LIVING- 4919 "/>
      <sheetName val="3. JAIL DIVERSION - 4958 "/>
      <sheetName val="FY20 FAMILY SOBER LIVING - 4919"/>
      <sheetName val="FY22 FAMILY RESI - 3380 "/>
      <sheetName val="CAF Spring 2020"/>
      <sheetName val="5. FAMILY RESI - 3380 "/>
      <sheetName val="CAF Fall 2018"/>
    </sheetNames>
    <sheetDataSet>
      <sheetData sheetId="0"/>
      <sheetData sheetId="1">
        <row r="15">
          <cell r="C15">
            <v>64475.382500000007</v>
          </cell>
        </row>
        <row r="21">
          <cell r="C21">
            <v>41516.800000000003</v>
          </cell>
        </row>
        <row r="32">
          <cell r="C32">
            <v>32198.400000000001</v>
          </cell>
        </row>
        <row r="35">
          <cell r="C35">
            <v>32198.400000000001</v>
          </cell>
        </row>
        <row r="36">
          <cell r="C36">
            <v>32198.400000000001</v>
          </cell>
        </row>
        <row r="40">
          <cell r="B40" t="str">
            <v>PFMLA Trust Contribution</v>
          </cell>
          <cell r="E40">
            <v>3.7000000000000002E-3</v>
          </cell>
        </row>
        <row r="67">
          <cell r="C67">
            <v>0.12</v>
          </cell>
        </row>
        <row r="69">
          <cell r="C69">
            <v>0.224</v>
          </cell>
        </row>
      </sheetData>
      <sheetData sheetId="2">
        <row r="10">
          <cell r="C10">
            <v>0.15384615384615385</v>
          </cell>
        </row>
        <row r="15">
          <cell r="B15" t="str">
            <v>Program Manager / Director</v>
          </cell>
        </row>
        <row r="66">
          <cell r="C66">
            <v>0.22500000000000001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Fall 2020"/>
      <sheetName val="Chart"/>
      <sheetName val="NEW FY22 2nd OFFENDER- 3401"/>
      <sheetName val="FY22 2nd OFFENDER- 3401 "/>
      <sheetName val="FY19 UFR BTL"/>
      <sheetName val="FY19 UFR FTE"/>
      <sheetName val="Fiscal Impact"/>
    </sheetNames>
    <sheetDataSet>
      <sheetData sheetId="0" refreshError="1"/>
      <sheetData sheetId="1">
        <row r="8">
          <cell r="C8">
            <v>41516.800000000003</v>
          </cell>
        </row>
        <row r="12">
          <cell r="C12">
            <v>43971.200000000004</v>
          </cell>
        </row>
        <row r="14">
          <cell r="C14">
            <v>52665.599999999999</v>
          </cell>
        </row>
        <row r="18">
          <cell r="C18">
            <v>83324.800000000003</v>
          </cell>
        </row>
        <row r="22">
          <cell r="C22">
            <v>86860.800000000003</v>
          </cell>
        </row>
      </sheetData>
      <sheetData sheetId="2"/>
      <sheetData sheetId="3" refreshError="1"/>
      <sheetData sheetId="4">
        <row r="15">
          <cell r="D15">
            <v>9.2550307038261685</v>
          </cell>
          <cell r="AP15">
            <v>9.7145488899385928</v>
          </cell>
        </row>
      </sheetData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s"/>
      <sheetName val="FAMILY SOBER LIVING MODEL"/>
      <sheetName val="FAMILY RESI MODELS"/>
      <sheetName val="updated CAF"/>
      <sheetName val="ALLCleanData"/>
      <sheetName val="Source"/>
      <sheetName val="Staffing charts"/>
      <sheetName val="No.FamilyUnits"/>
      <sheetName val="ALLRawDataCalcs"/>
      <sheetName val="Lookups"/>
      <sheetName val="AdminAnlys"/>
      <sheetName val="CAF"/>
      <sheetName val="ALLCleanDataAllResi"/>
    </sheetNames>
    <sheetDataSet>
      <sheetData sheetId="0" refreshError="1"/>
      <sheetData sheetId="1" refreshError="1"/>
      <sheetData sheetId="2" refreshError="1">
        <row r="13">
          <cell r="B13">
            <v>1.3076923076923077</v>
          </cell>
          <cell r="G13">
            <v>1.3076923076923077</v>
          </cell>
          <cell r="L13">
            <v>1.3076923076923077</v>
          </cell>
          <cell r="Q13">
            <v>1.3076923076923077</v>
          </cell>
          <cell r="V13">
            <v>1.3076923076923077</v>
          </cell>
          <cell r="AA13">
            <v>1.3076923076923077</v>
          </cell>
        </row>
      </sheetData>
      <sheetData sheetId="3" refreshError="1"/>
      <sheetData sheetId="4" refreshError="1"/>
      <sheetData sheetId="5" refreshError="1"/>
      <sheetData sheetId="6" refreshError="1">
        <row r="7">
          <cell r="B7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C12">
            <v>2.2000000000000002</v>
          </cell>
          <cell r="D12">
            <v>2.4</v>
          </cell>
          <cell r="E12">
            <v>2.6</v>
          </cell>
          <cell r="F12">
            <v>2.8</v>
          </cell>
          <cell r="G12">
            <v>3</v>
          </cell>
          <cell r="H12">
            <v>3.2</v>
          </cell>
        </row>
        <row r="13">
          <cell r="C13">
            <v>6.3</v>
          </cell>
          <cell r="D13">
            <v>6.1</v>
          </cell>
          <cell r="E13">
            <v>5.9</v>
          </cell>
          <cell r="F13">
            <v>5.7</v>
          </cell>
          <cell r="G13">
            <v>5.5</v>
          </cell>
          <cell r="H13">
            <v>5.3</v>
          </cell>
        </row>
        <row r="20">
          <cell r="B20">
            <v>0.5</v>
          </cell>
        </row>
        <row r="21">
          <cell r="B21">
            <v>0.1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Fall 2020"/>
      <sheetName val="Chart"/>
      <sheetName val="FAMILY SUPP. HOUSING 4919 "/>
      <sheetName val="FY19 UFR BTL( 4919)"/>
      <sheetName val="Fiscal Impact"/>
    </sheetNames>
    <sheetDataSet>
      <sheetData sheetId="0" refreshError="1"/>
      <sheetData sheetId="1">
        <row r="6">
          <cell r="C6">
            <v>32198.400000000001</v>
          </cell>
        </row>
        <row r="12">
          <cell r="C12">
            <v>43971.200000000004</v>
          </cell>
        </row>
        <row r="14">
          <cell r="C14">
            <v>52665.599999999999</v>
          </cell>
        </row>
      </sheetData>
      <sheetData sheetId="2"/>
      <sheetData sheetId="3" refreshError="1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Fall 2020"/>
      <sheetName val="Chart"/>
      <sheetName val="NEW FY22 JAIL DIVERSION - 4958 "/>
      <sheetName val="FY19 UFR BTL"/>
      <sheetName val="Fiscal Impact"/>
    </sheetNames>
    <sheetDataSet>
      <sheetData sheetId="0"/>
      <sheetData sheetId="1">
        <row r="6">
          <cell r="C6">
            <v>32198.400000000001</v>
          </cell>
        </row>
      </sheetData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Fall 2020"/>
      <sheetName val="Chart"/>
      <sheetName val=" JAIL DIVERSION - 4958 "/>
      <sheetName val="FY22 JAIL DIVERSION - 4958 "/>
      <sheetName val="FY19 UFR BTL 4958"/>
      <sheetName val="Fiscal Impact"/>
    </sheetNames>
    <sheetDataSet>
      <sheetData sheetId="0" refreshError="1"/>
      <sheetData sheetId="1">
        <row r="12">
          <cell r="C12">
            <v>43971.200000000004</v>
          </cell>
        </row>
      </sheetData>
      <sheetData sheetId="2" refreshError="1"/>
      <sheetData sheetId="3">
        <row r="5">
          <cell r="E5">
            <v>32</v>
          </cell>
        </row>
      </sheetData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Fall 2020"/>
      <sheetName val="Chart"/>
      <sheetName val="FY22 FAMILY RESI - 3380 "/>
      <sheetName val="FY19 UFR BTL"/>
      <sheetName val="Fiscal Impact"/>
    </sheetNames>
    <sheetDataSet>
      <sheetData sheetId="0" refreshError="1"/>
      <sheetData sheetId="1">
        <row r="12">
          <cell r="C12">
            <v>43971.200000000004</v>
          </cell>
        </row>
        <row r="14">
          <cell r="C14">
            <v>52665.599999999999</v>
          </cell>
        </row>
        <row r="18">
          <cell r="C18">
            <v>83324.800000000003</v>
          </cell>
        </row>
      </sheetData>
      <sheetData sheetId="2"/>
      <sheetData sheetId="3">
        <row r="24">
          <cell r="D24">
            <v>22.293504385011232</v>
          </cell>
          <cell r="AP24">
            <v>15.099252301224906</v>
          </cell>
        </row>
      </sheetData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Fall 2018"/>
      <sheetName val="FTEs by category"/>
      <sheetName val="Below the line"/>
      <sheetName val="CAF Fall 2020"/>
      <sheetName val="Chart"/>
      <sheetName val="Master Lookup"/>
      <sheetName val="FY22 Master Lookup"/>
      <sheetName val="NEW FY22 Rate Review TEA Models"/>
      <sheetName val="FY22 Rate Review TEA Models "/>
      <sheetName val="Rate Review FY20 TEA Models "/>
      <sheetName val=" TEA Models all bench to $15hr"/>
      <sheetName val="Night Cntr Model - benchmark"/>
      <sheetName val="Night Cntr Model bench to Engag"/>
      <sheetName val="Night Cntr Model - Full cost"/>
      <sheetName val="Post PH Fiscal Impact "/>
      <sheetName val="Source Data"/>
      <sheetName val="CAF Fall 2016"/>
      <sheetName val="Sheet1"/>
      <sheetName val="Sheet2"/>
      <sheetName val="TEA Add on Rates "/>
      <sheetName val="TEA Engagement staffing"/>
      <sheetName val="Engagemnt staffing"/>
      <sheetName val="CAF Spring 2020"/>
      <sheetName val="Fiscal Impac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>
            <v>32198.400000000001</v>
          </cell>
        </row>
        <row r="8">
          <cell r="C8">
            <v>41516.800000000003</v>
          </cell>
        </row>
        <row r="14">
          <cell r="C14">
            <v>52665.599999999999</v>
          </cell>
        </row>
      </sheetData>
      <sheetData sheetId="5" refreshError="1"/>
      <sheetData sheetId="6">
        <row r="4">
          <cell r="C4">
            <v>65763</v>
          </cell>
        </row>
        <row r="6">
          <cell r="C6">
            <v>52665.599999999999</v>
          </cell>
        </row>
        <row r="7">
          <cell r="B7" t="str">
            <v>Direct Care Staff III (Senior Staff)</v>
          </cell>
        </row>
        <row r="9">
          <cell r="C9">
            <v>41516.800000000003</v>
          </cell>
        </row>
        <row r="10">
          <cell r="B10" t="str">
            <v>Direct Care  Triage Staff</v>
          </cell>
          <cell r="C10">
            <v>32198.400000000001</v>
          </cell>
        </row>
        <row r="11">
          <cell r="C11">
            <v>32198.400000000001</v>
          </cell>
        </row>
        <row r="12">
          <cell r="C12">
            <v>32198.400000000001</v>
          </cell>
        </row>
        <row r="14">
          <cell r="C14">
            <v>32198.400000000001</v>
          </cell>
        </row>
        <row r="15">
          <cell r="C15">
            <v>32198.400000000001</v>
          </cell>
        </row>
        <row r="18">
          <cell r="C18">
            <v>2.3531493276716206E-2</v>
          </cell>
        </row>
        <row r="19">
          <cell r="C19">
            <v>1.9959404600811814E-2</v>
          </cell>
        </row>
        <row r="20">
          <cell r="C20">
            <v>0.224</v>
          </cell>
        </row>
        <row r="21">
          <cell r="C21">
            <v>0.12</v>
          </cell>
        </row>
        <row r="23">
          <cell r="C23">
            <v>8673.5247208931414</v>
          </cell>
        </row>
        <row r="24">
          <cell r="C24">
            <v>7842.7432216905891</v>
          </cell>
        </row>
        <row r="26">
          <cell r="B26" t="str">
            <v>Trust fund contribution for PFMLA</v>
          </cell>
          <cell r="C26">
            <v>3.7000000000000002E-3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 Bench Chart"/>
      <sheetName val="Consolidated Rate Chart"/>
      <sheetName val="FY21 Add on Rates "/>
      <sheetName val="EXAMPLE - Group Home 1-4"/>
      <sheetName val="GH 12 Beds(DMH) "/>
      <sheetName val="Latency Res with H. Parent"/>
      <sheetName val="XXCTR 0-6"/>
      <sheetName val="XXCTR 7-12"/>
      <sheetName val="Short Term CTR"/>
      <sheetName val="Teen Parent"/>
      <sheetName val="Emergency Model"/>
      <sheetName val="The CTR model (was 13-17)"/>
      <sheetName val="Specialty (Exploited)"/>
      <sheetName val="Specialty"/>
      <sheetName val="XXInt Treatment Res A NOT USING"/>
      <sheetName val="Intensive Treatment Residence M"/>
      <sheetName val="ITR Aggressive old"/>
      <sheetName val="ITR Mental Health old"/>
      <sheetName val="TEMPLATE (7)"/>
      <sheetName val="TEMPLATE (8)"/>
    </sheetNames>
    <sheetDataSet>
      <sheetData sheetId="0" refreshError="1">
        <row r="4">
          <cell r="C4">
            <v>32198.400000000001</v>
          </cell>
        </row>
        <row r="10">
          <cell r="C10">
            <v>43971.200000000004</v>
          </cell>
        </row>
        <row r="12">
          <cell r="C12">
            <v>52665.599999999999</v>
          </cell>
        </row>
        <row r="18">
          <cell r="C18">
            <v>57449.599999999999</v>
          </cell>
        </row>
        <row r="20">
          <cell r="C20">
            <v>86860.800000000003</v>
          </cell>
        </row>
        <row r="30">
          <cell r="C30">
            <v>0.224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HabSupRates 3285 v1"/>
      <sheetName val="Chart"/>
      <sheetName val="CorpRepPayee 3274 Models"/>
      <sheetName val="TAP 2222 Model"/>
      <sheetName val="Rate Chart"/>
      <sheetName val="Spring2017 CAF"/>
      <sheetName val="RatesForReg"/>
      <sheetName val="DayHabSupRates 3285 (V2)"/>
      <sheetName val="Fiscal Impact"/>
      <sheetName val="CAF 2019 Fall"/>
      <sheetName val="DayHab 3285 add ons"/>
      <sheetName val="Kara ALTR Add on Rates"/>
    </sheetNames>
    <sheetDataSet>
      <sheetData sheetId="0"/>
      <sheetData sheetId="1">
        <row r="4">
          <cell r="C4">
            <v>32198.400000000001</v>
          </cell>
        </row>
        <row r="18">
          <cell r="C18">
            <v>57449.599999999999</v>
          </cell>
        </row>
        <row r="20">
          <cell r="C20">
            <v>86860.800000000003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BZ25">
            <v>1.7780248869661817E-2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Impact"/>
      <sheetName val="Chart"/>
      <sheetName val="Below the line "/>
      <sheetName val="CAF Fall 2020"/>
      <sheetName val="BLS salary Chart"/>
      <sheetName val="Other Benchmarks"/>
      <sheetName val="FY19 UFR Data"/>
      <sheetName val="FY22 Permanent "/>
      <sheetName val="Permanent"/>
      <sheetName val="FY22 Transitional"/>
      <sheetName val="Transitional"/>
      <sheetName val="FY22 Low Threshold "/>
      <sheetName val="Low Threshold"/>
      <sheetName val="FY22 Outreach &amp; Staffing Supp "/>
      <sheetName val="Outreach and Staffing Supports"/>
      <sheetName val="Street Outreach Budget"/>
      <sheetName val="FY22 School-based Prevent Rate "/>
      <sheetName val="Food November 2020"/>
      <sheetName val="School-based Prevent Rate Model"/>
      <sheetName val="CAF Spring 2018"/>
      <sheetName val="FY17 Spend"/>
      <sheetName val="FY15 UFR Benchmarks"/>
      <sheetName val="Program Supplies"/>
      <sheetName val="Salary Benchmarks"/>
      <sheetName val="Salary Data"/>
      <sheetName val="CAF Spring 2016 "/>
      <sheetName val="UFR Raw Data"/>
    </sheetNames>
    <sheetDataSet>
      <sheetData sheetId="0" refreshError="1"/>
      <sheetData sheetId="1" refreshError="1"/>
      <sheetData sheetId="2" refreshError="1"/>
      <sheetData sheetId="3">
        <row r="24">
          <cell r="BY24">
            <v>1.9959404600811814E-2</v>
          </cell>
        </row>
      </sheetData>
      <sheetData sheetId="4">
        <row r="8">
          <cell r="C8">
            <v>41516.800000000003</v>
          </cell>
        </row>
        <row r="12">
          <cell r="C12">
            <v>43971.200000000004</v>
          </cell>
        </row>
      </sheetData>
      <sheetData sheetId="5">
        <row r="4">
          <cell r="B4">
            <v>211.92299460766066</v>
          </cell>
        </row>
        <row r="5">
          <cell r="B5">
            <v>8.3249999999999993</v>
          </cell>
        </row>
        <row r="7">
          <cell r="B7">
            <v>25.22</v>
          </cell>
        </row>
        <row r="10">
          <cell r="B10">
            <v>300</v>
          </cell>
        </row>
        <row r="13">
          <cell r="B13">
            <v>120</v>
          </cell>
          <cell r="E13">
            <v>3026.3999999999996</v>
          </cell>
        </row>
        <row r="16">
          <cell r="E16">
            <v>10592.4</v>
          </cell>
        </row>
        <row r="22">
          <cell r="C22">
            <v>13240.5</v>
          </cell>
        </row>
      </sheetData>
      <sheetData sheetId="6">
        <row r="46">
          <cell r="G46">
            <v>211.92299460766066</v>
          </cell>
        </row>
      </sheetData>
      <sheetData sheetId="7"/>
      <sheetData sheetId="8">
        <row r="29">
          <cell r="A29" t="str">
            <v>PFMLA Trust Contribution</v>
          </cell>
          <cell r="E29" t="str">
            <v>Effective 7/1/19</v>
          </cell>
        </row>
      </sheetData>
      <sheetData sheetId="9"/>
      <sheetData sheetId="10" refreshError="1"/>
      <sheetData sheetId="11"/>
      <sheetData sheetId="12">
        <row r="25">
          <cell r="A25" t="str">
            <v>PFMLA Trust Contribution</v>
          </cell>
        </row>
      </sheetData>
      <sheetData sheetId="13"/>
      <sheetData sheetId="14" refreshError="1"/>
      <sheetData sheetId="15"/>
      <sheetData sheetId="16"/>
      <sheetData sheetId="17">
        <row r="19">
          <cell r="K19">
            <v>8.3249999999999993</v>
          </cell>
        </row>
      </sheetData>
      <sheetData sheetId="18" refreshError="1"/>
      <sheetData sheetId="19">
        <row r="27">
          <cell r="BQ27">
            <v>2.6804860614724868E-2</v>
          </cell>
        </row>
      </sheetData>
      <sheetData sheetId="20" refreshError="1"/>
      <sheetData sheetId="21">
        <row r="39">
          <cell r="C39">
            <v>473.87827938755191</v>
          </cell>
        </row>
      </sheetData>
      <sheetData sheetId="22">
        <row r="4">
          <cell r="J4">
            <v>500</v>
          </cell>
        </row>
        <row r="5">
          <cell r="J5">
            <v>1500</v>
          </cell>
        </row>
        <row r="6">
          <cell r="J6">
            <v>1000</v>
          </cell>
        </row>
      </sheetData>
      <sheetData sheetId="23">
        <row r="4">
          <cell r="F4">
            <v>64326.952955068045</v>
          </cell>
        </row>
      </sheetData>
      <sheetData sheetId="24" refreshError="1"/>
      <sheetData sheetId="25">
        <row r="25">
          <cell r="BM25">
            <v>4.3768475255077849E-2</v>
          </cell>
        </row>
      </sheetData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S salary Chart"/>
      <sheetName val="FY19 UFR Data"/>
      <sheetName val="SCM 4956 Perm"/>
      <sheetName val="SCM 4956 Trans"/>
      <sheetName val="SCM 4956 Low Thresh"/>
      <sheetName val="SCM Outreach &amp; Staffing Supp "/>
      <sheetName val="FY19 UFR 3382 + 4633"/>
      <sheetName val="SCM School-based Prevent Rate "/>
      <sheetName val="Fiscal Impact"/>
      <sheetName val="Food Calculation 2020"/>
      <sheetName val="Other Benchmarks"/>
      <sheetName val="FY19 UFR 4936"/>
      <sheetName val="CAF Fall 2020"/>
    </sheetNames>
    <sheetDataSet>
      <sheetData sheetId="0">
        <row r="6">
          <cell r="C6">
            <v>32198.400000000001</v>
          </cell>
        </row>
        <row r="8">
          <cell r="C8">
            <v>41516.800000000003</v>
          </cell>
        </row>
        <row r="12">
          <cell r="C12">
            <v>43971.200000000004</v>
          </cell>
        </row>
        <row r="14">
          <cell r="C14">
            <v>52665.599999999999</v>
          </cell>
        </row>
        <row r="30">
          <cell r="C30">
            <v>0.224</v>
          </cell>
        </row>
        <row r="32">
          <cell r="C32">
            <v>1.9959404600811814E-2</v>
          </cell>
        </row>
        <row r="34">
          <cell r="C34">
            <v>3.7000000000000002E-3</v>
          </cell>
        </row>
        <row r="36">
          <cell r="C36">
            <v>0.12</v>
          </cell>
        </row>
      </sheetData>
      <sheetData sheetId="1">
        <row r="46">
          <cell r="I46">
            <v>396.65872410763495</v>
          </cell>
        </row>
      </sheetData>
      <sheetData sheetId="2"/>
      <sheetData sheetId="3"/>
      <sheetData sheetId="4"/>
      <sheetData sheetId="5"/>
      <sheetData sheetId="6">
        <row r="16">
          <cell r="E16">
            <v>3148.8952417498076</v>
          </cell>
          <cell r="G16">
            <v>859.80391404451257</v>
          </cell>
          <cell r="I16">
            <v>1720.3718342287027</v>
          </cell>
          <cell r="K16">
            <v>1720.3718342287027</v>
          </cell>
          <cell r="M16">
            <v>401.28587874136605</v>
          </cell>
        </row>
      </sheetData>
      <sheetData sheetId="7"/>
      <sheetData sheetId="8" refreshError="1"/>
      <sheetData sheetId="9">
        <row r="19">
          <cell r="K19">
            <v>8.0595238095238084</v>
          </cell>
        </row>
      </sheetData>
      <sheetData sheetId="10">
        <row r="16">
          <cell r="E16">
            <v>10592.4</v>
          </cell>
        </row>
      </sheetData>
      <sheetData sheetId="11">
        <row r="5">
          <cell r="E5">
            <v>2058.3583040262415</v>
          </cell>
          <cell r="AQ5">
            <v>5910.870200936999</v>
          </cell>
        </row>
      </sheetData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List"/>
      <sheetName val="FY14 UFRs"/>
      <sheetName val="FY15 UFRs"/>
      <sheetName val="PIVOT TABLES FY14"/>
      <sheetName val="PIVOT TABLES FY15"/>
      <sheetName val="FY15 Salary Benchmarks"/>
      <sheetName val="Other Expenses"/>
      <sheetName val="Salaries"/>
      <sheetName val="FY14, FY15 Comparison"/>
      <sheetName val="CAF"/>
      <sheetName val="Chart"/>
      <sheetName val="Model Budget YPS"/>
      <sheetName val="FY14 Salary Benchmarks"/>
      <sheetName val="Other Expenses PIVOT"/>
      <sheetName val="Units"/>
      <sheetName val="Rate 1 - Weighted Avg"/>
      <sheetName val="Rate 3 - 65th"/>
      <sheetName val="Add-On "/>
      <sheetName val="Fiscal Impact original"/>
      <sheetName val="Fiscal impact RR"/>
      <sheetName val="CAF Spring 2018"/>
      <sheetName val="Current Rate Chart"/>
    </sheetNames>
    <sheetDataSet>
      <sheetData sheetId="0"/>
      <sheetData sheetId="1"/>
      <sheetData sheetId="2"/>
      <sheetData sheetId="3">
        <row r="5">
          <cell r="I5">
            <v>0.12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Fall 2020"/>
      <sheetName val="FTEs by category"/>
      <sheetName val="Below the line"/>
      <sheetName val="Chart"/>
      <sheetName val="FY22 OBOTS FQHC w Add-on"/>
      <sheetName val="OBOTS FQHC w Add-on"/>
      <sheetName val="FY22 OBOTS Outpatient Clinic"/>
      <sheetName val="OBOTS Outpatient Clinic"/>
      <sheetName val="FIscal Impact"/>
      <sheetName val="FY22 OBOTS Hospital w Add-on"/>
      <sheetName val="OBOTS Hospital w Add-on"/>
      <sheetName val="CAF"/>
      <sheetName val="FY22 4929 OBOTS FQHC Start-Up"/>
      <sheetName val="4929 OBOTS FQHC Start-Up"/>
      <sheetName val="Salary Data"/>
      <sheetName val="FY17 UFR "/>
      <sheetName val="FY22 Consolidated Rates "/>
      <sheetName val="Consolidated Rates"/>
      <sheetName val="CAF Fall 2018"/>
      <sheetName val="UFR FY17"/>
    </sheetNames>
    <sheetDataSet>
      <sheetData sheetId="0">
        <row r="24">
          <cell r="BY24">
            <v>1.9959404600811814E-2</v>
          </cell>
        </row>
      </sheetData>
      <sheetData sheetId="1">
        <row r="9">
          <cell r="F9">
            <v>69995</v>
          </cell>
        </row>
      </sheetData>
      <sheetData sheetId="2">
        <row r="4">
          <cell r="O4">
            <v>147.23528922373018</v>
          </cell>
        </row>
        <row r="5">
          <cell r="O5">
            <v>131.74762337907811</v>
          </cell>
          <cell r="AK5">
            <v>1203.3479899266183</v>
          </cell>
        </row>
        <row r="6">
          <cell r="E6">
            <v>2544.7981429623774</v>
          </cell>
        </row>
      </sheetData>
      <sheetData sheetId="3">
        <row r="6">
          <cell r="C6">
            <v>32198.400000000001</v>
          </cell>
        </row>
        <row r="12">
          <cell r="C12">
            <v>43971.200000000004</v>
          </cell>
        </row>
        <row r="22">
          <cell r="C22">
            <v>86860.800000000003</v>
          </cell>
        </row>
        <row r="24">
          <cell r="C24">
            <v>119412.79999999999</v>
          </cell>
        </row>
      </sheetData>
      <sheetData sheetId="4" refreshError="1"/>
      <sheetData sheetId="5">
        <row r="20">
          <cell r="B20" t="str">
            <v>Trust fund contribution for PFMLA</v>
          </cell>
          <cell r="D20" t="str">
            <v>Effective 7/1/19</v>
          </cell>
        </row>
      </sheetData>
      <sheetData sheetId="6" refreshError="1"/>
      <sheetData sheetId="7" refreshError="1"/>
      <sheetData sheetId="8" refreshError="1"/>
      <sheetData sheetId="9"/>
      <sheetData sheetId="10">
        <row r="78">
          <cell r="B78" t="str">
            <v>Trust fund contribution for PFMLA</v>
          </cell>
          <cell r="D78" t="str">
            <v>Effective 7/1/19</v>
          </cell>
        </row>
      </sheetData>
      <sheetData sheetId="11">
        <row r="40">
          <cell r="BD40">
            <v>4.3768475255077849E-2</v>
          </cell>
        </row>
      </sheetData>
      <sheetData sheetId="12" refreshError="1"/>
      <sheetData sheetId="13" refreshError="1"/>
      <sheetData sheetId="14">
        <row r="11">
          <cell r="G11">
            <v>54819.512195121948</v>
          </cell>
        </row>
        <row r="51">
          <cell r="F51">
            <v>34131.437931034481</v>
          </cell>
        </row>
        <row r="52">
          <cell r="E52">
            <v>32281.481418225747</v>
          </cell>
        </row>
      </sheetData>
      <sheetData sheetId="15" refreshError="1"/>
      <sheetData sheetId="16" refreshError="1"/>
      <sheetData sheetId="17" refreshError="1"/>
      <sheetData sheetId="18">
        <row r="23">
          <cell r="BQ23">
            <v>2.3531493276716206E-2</v>
          </cell>
        </row>
      </sheetData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"/>
      <sheetName val="Profit &amp; Loss"/>
      <sheetName val="Below the line"/>
      <sheetName val="FTEs by category"/>
      <sheetName val="Clean Data"/>
      <sheetName val="Raw Data Calcs"/>
      <sheetName val="Pivot"/>
      <sheetName val="PivotData"/>
      <sheetName val="ADD TO PIVOT DATA"/>
      <sheetName val="HOW TO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"/>
      <sheetName val="Profit &amp; Loss"/>
      <sheetName val="Below the line"/>
      <sheetName val="FTEs by category"/>
      <sheetName val="Clean Data"/>
      <sheetName val="Raw Data Calcs"/>
      <sheetName val="Pivot"/>
      <sheetName val="PivotData"/>
      <sheetName val="ADD TO PIVOT DATA"/>
      <sheetName val="HOW TO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H &amp;Rec H Models"/>
      <sheetName val="Resi Rehab Model 121713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Profit.Loss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7">
          <cell r="L67">
            <v>0</v>
          </cell>
          <cell r="M67">
            <v>0.59068392171641693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26527.68121461595</v>
          </cell>
          <cell r="AA67">
            <v>17680</v>
          </cell>
          <cell r="AB67">
            <v>17680</v>
          </cell>
          <cell r="AC67">
            <v>19099.315900375481</v>
          </cell>
          <cell r="AD67">
            <v>0</v>
          </cell>
          <cell r="AE67">
            <v>0</v>
          </cell>
          <cell r="AF67">
            <v>17680</v>
          </cell>
          <cell r="AG67">
            <v>17680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17680</v>
          </cell>
          <cell r="AX67">
            <v>17680</v>
          </cell>
          <cell r="AY67">
            <v>0</v>
          </cell>
          <cell r="AZ67">
            <v>17680</v>
          </cell>
          <cell r="BA67">
            <v>17680</v>
          </cell>
          <cell r="BB67">
            <v>38683.69077867044</v>
          </cell>
          <cell r="BC67">
            <v>17680</v>
          </cell>
          <cell r="BD67">
            <v>17680</v>
          </cell>
          <cell r="BE67">
            <v>17680</v>
          </cell>
          <cell r="BF67">
            <v>17680</v>
          </cell>
          <cell r="BG67">
            <v>17680</v>
          </cell>
          <cell r="BH67">
            <v>21208.250614987781</v>
          </cell>
          <cell r="BI67">
            <v>18302.844755665763</v>
          </cell>
          <cell r="BJ67">
            <v>17680</v>
          </cell>
          <cell r="BK67">
            <v>0</v>
          </cell>
          <cell r="BL67">
            <v>20810.881199325933</v>
          </cell>
          <cell r="BM67">
            <v>17680</v>
          </cell>
          <cell r="BN67">
            <v>25397.432561362915</v>
          </cell>
          <cell r="BO67">
            <v>17680</v>
          </cell>
          <cell r="BP67">
            <v>17680</v>
          </cell>
          <cell r="BQ67">
            <v>0</v>
          </cell>
          <cell r="BR67">
            <v>17680</v>
          </cell>
          <cell r="BS67">
            <v>18232.338228803575</v>
          </cell>
          <cell r="BT67">
            <v>-42550.687950826352</v>
          </cell>
          <cell r="BU67">
            <v>8.652163905831961E-2</v>
          </cell>
          <cell r="BV67">
            <v>-7616.999138663984</v>
          </cell>
          <cell r="BW67">
            <v>-43818.929209827998</v>
          </cell>
          <cell r="BX67">
            <v>-30554.007648360752</v>
          </cell>
          <cell r="BY67">
            <v>-58479.095566488322</v>
          </cell>
          <cell r="BZ67">
            <v>-96556.524084525838</v>
          </cell>
          <cell r="CA67">
            <v>-329569.06461271434</v>
          </cell>
          <cell r="CB67">
            <v>-8.0745589370006365E-2</v>
          </cell>
          <cell r="CC67">
            <v>-46885.961465194952</v>
          </cell>
          <cell r="CD67">
            <v>-12538.182073636108</v>
          </cell>
          <cell r="CE67">
            <v>-48951.5820783167</v>
          </cell>
          <cell r="CF67">
            <v>0</v>
          </cell>
          <cell r="CG67">
            <v>-163744.54899083133</v>
          </cell>
          <cell r="CH67">
            <v>-94885.029709410606</v>
          </cell>
          <cell r="CI67">
            <v>-184507.06873868097</v>
          </cell>
          <cell r="CJ67">
            <v>-43818.929209827998</v>
          </cell>
          <cell r="CK67">
            <v>-64927.473441856419</v>
          </cell>
          <cell r="CL67">
            <v>-58479.095566488322</v>
          </cell>
          <cell r="CM67">
            <v>-24613.841244434949</v>
          </cell>
          <cell r="CN67">
            <v>-96556.524084525838</v>
          </cell>
          <cell r="CO67">
            <v>-365068.254659759</v>
          </cell>
          <cell r="CP67">
            <v>0.29681106769735199</v>
          </cell>
          <cell r="CQ67">
            <v>5.3746632650024953E-2</v>
          </cell>
          <cell r="CR67">
            <v>4.6880522747650838E-2</v>
          </cell>
          <cell r="CS67">
            <v>3.4371250114883858E-2</v>
          </cell>
          <cell r="CT67">
            <v>-1.1937734412416745E-2</v>
          </cell>
          <cell r="CU67">
            <v>2.5026522486507607E-3</v>
          </cell>
          <cell r="CV67">
            <v>-1984.6459961091846</v>
          </cell>
          <cell r="CW67">
            <v>-446.11698371304965</v>
          </cell>
          <cell r="CX67">
            <v>-663.80028923534428</v>
          </cell>
          <cell r="CY67">
            <v>-736.42099763219619</v>
          </cell>
          <cell r="CZ67">
            <v>-27.820620746879666</v>
          </cell>
          <cell r="DA67">
            <v>-1815.6217292770787</v>
          </cell>
          <cell r="DB67">
            <v>-5674.138795166923</v>
          </cell>
        </row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80 model shells 011514"/>
      <sheetName val="4919 Models011414"/>
      <sheetName val="4919 Models123113"/>
      <sheetName val="Orig FY08 3380"/>
      <sheetName val="Cats3380&amp;4919only"/>
      <sheetName val="ALLCleanData"/>
      <sheetName val="Profit.Loss"/>
      <sheetName val="Per Day Templte"/>
      <sheetName val="CAF123113"/>
      <sheetName val="MMARS"/>
      <sheetName val="UFRBedSizes"/>
      <sheetName val="RateOptions"/>
      <sheetName val="CostSummary"/>
      <sheetName val="Categories Template"/>
      <sheetName val="ALLRawDataCalcs"/>
      <sheetName val="ALLCleanData (2)"/>
      <sheetName val="ALLRawDataCalcs (2)"/>
      <sheetName val="Lookups"/>
      <sheetName val="Source"/>
      <sheetName val="AdminAnlys"/>
      <sheetName val="Relief"/>
      <sheetName val="CAF"/>
      <sheetName val="Resi Rehab Models112213"/>
    </sheetNames>
    <sheetDataSet>
      <sheetData sheetId="0"/>
      <sheetData sheetId="1"/>
      <sheetData sheetId="2"/>
      <sheetData sheetId="3"/>
      <sheetData sheetId="4"/>
      <sheetData sheetId="5">
        <row r="19">
          <cell r="BU19">
            <v>0.25847388668526805</v>
          </cell>
        </row>
      </sheetData>
      <sheetData sheetId="6"/>
      <sheetData sheetId="7"/>
      <sheetData sheetId="8">
        <row r="20">
          <cell r="L20">
            <v>2.0472364727519208E-2</v>
          </cell>
        </row>
      </sheetData>
      <sheetData sheetId="9"/>
      <sheetData sheetId="10"/>
      <sheetData sheetId="11"/>
      <sheetData sheetId="12"/>
      <sheetData sheetId="13"/>
      <sheetData sheetId="14">
        <row r="16">
          <cell r="L16">
            <v>0</v>
          </cell>
          <cell r="M16">
            <v>0.44260542800743741</v>
          </cell>
          <cell r="N16">
            <v>3.4703517563273945E-2</v>
          </cell>
          <cell r="O16">
            <v>0</v>
          </cell>
          <cell r="P16">
            <v>0</v>
          </cell>
          <cell r="Q16">
            <v>0</v>
          </cell>
          <cell r="R16">
            <v>3.8811690264377194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36871.266947806929</v>
          </cell>
          <cell r="AA16">
            <v>19472.924941039913</v>
          </cell>
          <cell r="AB16">
            <v>0</v>
          </cell>
          <cell r="AC16">
            <v>18911.129936021498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23859.120535267313</v>
          </cell>
          <cell r="AS16">
            <v>0</v>
          </cell>
          <cell r="AT16">
            <v>0</v>
          </cell>
          <cell r="AU16">
            <v>0</v>
          </cell>
          <cell r="AV16">
            <v>35824.024853390765</v>
          </cell>
          <cell r="AW16">
            <v>0</v>
          </cell>
          <cell r="AX16">
            <v>29498.522150873039</v>
          </cell>
          <cell r="AY16">
            <v>0</v>
          </cell>
          <cell r="AZ16">
            <v>0</v>
          </cell>
          <cell r="BA16">
            <v>22887.74671547029</v>
          </cell>
          <cell r="BB16">
            <v>0</v>
          </cell>
          <cell r="BC16">
            <v>17845.068078169807</v>
          </cell>
          <cell r="BD16">
            <v>35107.824614120371</v>
          </cell>
          <cell r="BE16">
            <v>17680</v>
          </cell>
          <cell r="BF16">
            <v>17680</v>
          </cell>
          <cell r="BG16">
            <v>20717.453135949465</v>
          </cell>
          <cell r="BH16">
            <v>17680</v>
          </cell>
          <cell r="BI16">
            <v>17680</v>
          </cell>
          <cell r="BJ16">
            <v>0</v>
          </cell>
          <cell r="BK16">
            <v>0</v>
          </cell>
          <cell r="BL16">
            <v>26732.034994854777</v>
          </cell>
          <cell r="BM16">
            <v>17680</v>
          </cell>
          <cell r="BN16">
            <v>43421.949487830992</v>
          </cell>
          <cell r="BO16">
            <v>0</v>
          </cell>
          <cell r="BP16">
            <v>22136.25755456202</v>
          </cell>
          <cell r="BQ16">
            <v>0</v>
          </cell>
          <cell r="BR16">
            <v>24907.442344182902</v>
          </cell>
          <cell r="BS16">
            <v>17680</v>
          </cell>
          <cell r="BT16">
            <v>37873.756643520283</v>
          </cell>
          <cell r="BU16">
            <v>0.1962538851207932</v>
          </cell>
          <cell r="BV16">
            <v>-2048.3637679322801</v>
          </cell>
          <cell r="BW16">
            <v>36041.832848080041</v>
          </cell>
          <cell r="BX16">
            <v>-7504.1609699028268</v>
          </cell>
          <cell r="BY16">
            <v>-3776.4644232221181</v>
          </cell>
          <cell r="BZ16">
            <v>52778.632679188158</v>
          </cell>
          <cell r="CA16">
            <v>312372.22942269017</v>
          </cell>
          <cell r="CB16">
            <v>7.4348837914167062E-2</v>
          </cell>
          <cell r="CC16">
            <v>6018.4808292826419</v>
          </cell>
          <cell r="CD16">
            <v>-2847.7777777777778</v>
          </cell>
          <cell r="CE16">
            <v>-32209.376018407071</v>
          </cell>
          <cell r="CF16">
            <v>0</v>
          </cell>
          <cell r="CG16">
            <v>127867.31522740918</v>
          </cell>
          <cell r="CH16">
            <v>-11999.492971220081</v>
          </cell>
          <cell r="CI16">
            <v>151843.13772652898</v>
          </cell>
          <cell r="CJ16">
            <v>36041.832848080041</v>
          </cell>
          <cell r="CK16">
            <v>28268.893070438382</v>
          </cell>
          <cell r="CL16">
            <v>-3776.4644232221181</v>
          </cell>
          <cell r="CM16">
            <v>1091.8250228639808</v>
          </cell>
          <cell r="CN16">
            <v>52778.632679188158</v>
          </cell>
          <cell r="CO16">
            <v>367473.58550724579</v>
          </cell>
          <cell r="CP16">
            <v>0.37974321409825734</v>
          </cell>
          <cell r="CQ16">
            <v>9.0568024781908674E-2</v>
          </cell>
          <cell r="CR16">
            <v>4.2658818779575294E-2</v>
          </cell>
          <cell r="CS16">
            <v>1.0942215249647447E-2</v>
          </cell>
          <cell r="CT16">
            <v>-5.5289095085270593E-4</v>
          </cell>
          <cell r="CU16">
            <v>7.7018707951299115E-2</v>
          </cell>
          <cell r="CV16">
            <v>-2709.292411049797</v>
          </cell>
          <cell r="CW16">
            <v>-650.94578809479276</v>
          </cell>
          <cell r="CX16">
            <v>-1555.9288157744643</v>
          </cell>
          <cell r="CY16">
            <v>-555.67005365157775</v>
          </cell>
          <cell r="CZ16">
            <v>-52.681813325173835</v>
          </cell>
          <cell r="DA16">
            <v>-1308.517887138544</v>
          </cell>
          <cell r="DB16">
            <v>-6832.6623888544373</v>
          </cell>
        </row>
        <row r="17">
          <cell r="L17">
            <v>20.733371597246556</v>
          </cell>
          <cell r="M17">
            <v>1.207291074609621</v>
          </cell>
          <cell r="N17">
            <v>2.5235280953399521</v>
          </cell>
          <cell r="O17">
            <v>0</v>
          </cell>
          <cell r="P17">
            <v>1.9120786752901677</v>
          </cell>
          <cell r="Q17">
            <v>0</v>
          </cell>
          <cell r="R17">
            <v>14.374245916091015</v>
          </cell>
          <cell r="S17">
            <v>1.142182068728063</v>
          </cell>
          <cell r="T17">
            <v>5.2316004673250323</v>
          </cell>
          <cell r="U17">
            <v>0</v>
          </cell>
          <cell r="V17">
            <v>8.1824576893038348</v>
          </cell>
          <cell r="W17">
            <v>0</v>
          </cell>
          <cell r="X17">
            <v>32.812800359427158</v>
          </cell>
          <cell r="Y17">
            <v>0.78400692365729419</v>
          </cell>
          <cell r="Z17">
            <v>84494.553049931492</v>
          </cell>
          <cell r="AA17">
            <v>112515.62287412578</v>
          </cell>
          <cell r="AB17">
            <v>0</v>
          </cell>
          <cell r="AC17">
            <v>130894.63138085094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30239.396853710758</v>
          </cell>
          <cell r="AS17">
            <v>0</v>
          </cell>
          <cell r="AT17">
            <v>0</v>
          </cell>
          <cell r="AU17">
            <v>0</v>
          </cell>
          <cell r="AV17">
            <v>45069.282838916923</v>
          </cell>
          <cell r="AW17">
            <v>0</v>
          </cell>
          <cell r="AX17">
            <v>50018.124831324101</v>
          </cell>
          <cell r="AY17">
            <v>0</v>
          </cell>
          <cell r="AZ17">
            <v>0</v>
          </cell>
          <cell r="BA17">
            <v>43243.515538680484</v>
          </cell>
          <cell r="BB17">
            <v>0</v>
          </cell>
          <cell r="BC17">
            <v>46099.477087225619</v>
          </cell>
          <cell r="BD17">
            <v>44742.573534027775</v>
          </cell>
          <cell r="BE17">
            <v>58565.934241190407</v>
          </cell>
          <cell r="BF17">
            <v>41677.93929005992</v>
          </cell>
          <cell r="BG17">
            <v>32212.491469763518</v>
          </cell>
          <cell r="BH17">
            <v>50687.540251228871</v>
          </cell>
          <cell r="BI17">
            <v>50219.096795763806</v>
          </cell>
          <cell r="BJ17">
            <v>0</v>
          </cell>
          <cell r="BK17">
            <v>0</v>
          </cell>
          <cell r="BL17">
            <v>38581.611408010533</v>
          </cell>
          <cell r="BM17">
            <v>44302.279554927998</v>
          </cell>
          <cell r="BN17">
            <v>83276.888189519072</v>
          </cell>
          <cell r="BO17">
            <v>0</v>
          </cell>
          <cell r="BP17">
            <v>55044.43535575617</v>
          </cell>
          <cell r="BQ17">
            <v>0</v>
          </cell>
          <cell r="BR17">
            <v>36552.638527880532</v>
          </cell>
          <cell r="BS17">
            <v>47424.660579208445</v>
          </cell>
          <cell r="BT17">
            <v>150755.23668981303</v>
          </cell>
          <cell r="BU17">
            <v>0.32069388824974293</v>
          </cell>
          <cell r="BV17">
            <v>2912.2289192118897</v>
          </cell>
          <cell r="BW17">
            <v>151723.29533397366</v>
          </cell>
          <cell r="BX17">
            <v>16570.598747680604</v>
          </cell>
          <cell r="BY17">
            <v>118585.45997877767</v>
          </cell>
          <cell r="BZ17">
            <v>147257.39407209147</v>
          </cell>
          <cell r="CA17">
            <v>978326.10320380819</v>
          </cell>
          <cell r="CB17">
            <v>0.25042601822107141</v>
          </cell>
          <cell r="CC17">
            <v>128091.30805960626</v>
          </cell>
          <cell r="CD17">
            <v>3986.8888888888891</v>
          </cell>
          <cell r="CE17">
            <v>75440.504907295966</v>
          </cell>
          <cell r="CF17">
            <v>0</v>
          </cell>
          <cell r="CG17">
            <v>380176.03143925738</v>
          </cell>
          <cell r="CH17">
            <v>22663.535193442302</v>
          </cell>
          <cell r="CI17">
            <v>545344.28005124885</v>
          </cell>
          <cell r="CJ17">
            <v>151723.29533397366</v>
          </cell>
          <cell r="CK17">
            <v>197734.42915178384</v>
          </cell>
          <cell r="CL17">
            <v>118585.45997877767</v>
          </cell>
          <cell r="CM17">
            <v>29890.479421580461</v>
          </cell>
          <cell r="CN17">
            <v>147257.39407209147</v>
          </cell>
          <cell r="CO17">
            <v>1089309.6094260877</v>
          </cell>
          <cell r="CP17">
            <v>0.57264289117447187</v>
          </cell>
          <cell r="CQ17">
            <v>0.16444868462466383</v>
          </cell>
          <cell r="CR17">
            <v>0.27256857639882115</v>
          </cell>
          <cell r="CS17">
            <v>0.13894155704156949</v>
          </cell>
          <cell r="CT17">
            <v>4.4168145997336816E-2</v>
          </cell>
          <cell r="CU17">
            <v>0.20685205485330183</v>
          </cell>
          <cell r="CV17">
            <v>4201.7815704036766</v>
          </cell>
          <cell r="CW17">
            <v>1014.3870834167021</v>
          </cell>
          <cell r="CX17">
            <v>2337.4128583093789</v>
          </cell>
          <cell r="CY17">
            <v>847.79171190878606</v>
          </cell>
          <cell r="CZ17">
            <v>88.544805820073805</v>
          </cell>
          <cell r="DA17">
            <v>1985.0592580678128</v>
          </cell>
          <cell r="DB17">
            <v>10474.602907746519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8"/>
  <sheetViews>
    <sheetView topLeftCell="BL3" workbookViewId="0">
      <selection activeCell="BW53" sqref="BW53"/>
    </sheetView>
  </sheetViews>
  <sheetFormatPr defaultRowHeight="13.2"/>
  <cols>
    <col min="1" max="1" width="38.44140625" style="214" customWidth="1"/>
    <col min="2" max="2" width="12.88671875" style="219" customWidth="1"/>
    <col min="3" max="67" width="7.6640625" style="214" customWidth="1"/>
    <col min="68" max="68" width="8.109375" style="214" bestFit="1" customWidth="1"/>
    <col min="69" max="76" width="7.6640625" style="214" customWidth="1"/>
    <col min="77" max="77" width="8.109375" style="214" bestFit="1" customWidth="1"/>
    <col min="78" max="82" width="7.6640625" style="214" customWidth="1"/>
    <col min="83" max="256" width="9.109375" style="214"/>
    <col min="257" max="257" width="38.44140625" style="214" customWidth="1"/>
    <col min="258" max="258" width="12.88671875" style="214" customWidth="1"/>
    <col min="259" max="323" width="7.6640625" style="214" customWidth="1"/>
    <col min="324" max="324" width="8.109375" style="214" bestFit="1" customWidth="1"/>
    <col min="325" max="338" width="7.6640625" style="214" customWidth="1"/>
    <col min="339" max="512" width="9.109375" style="214"/>
    <col min="513" max="513" width="38.44140625" style="214" customWidth="1"/>
    <col min="514" max="514" width="12.88671875" style="214" customWidth="1"/>
    <col min="515" max="579" width="7.6640625" style="214" customWidth="1"/>
    <col min="580" max="580" width="8.109375" style="214" bestFit="1" customWidth="1"/>
    <col min="581" max="594" width="7.6640625" style="214" customWidth="1"/>
    <col min="595" max="768" width="9.109375" style="214"/>
    <col min="769" max="769" width="38.44140625" style="214" customWidth="1"/>
    <col min="770" max="770" width="12.88671875" style="214" customWidth="1"/>
    <col min="771" max="835" width="7.6640625" style="214" customWidth="1"/>
    <col min="836" max="836" width="8.109375" style="214" bestFit="1" customWidth="1"/>
    <col min="837" max="850" width="7.6640625" style="214" customWidth="1"/>
    <col min="851" max="1024" width="9.109375" style="214"/>
    <col min="1025" max="1025" width="38.44140625" style="214" customWidth="1"/>
    <col min="1026" max="1026" width="12.88671875" style="214" customWidth="1"/>
    <col min="1027" max="1091" width="7.6640625" style="214" customWidth="1"/>
    <col min="1092" max="1092" width="8.109375" style="214" bestFit="1" customWidth="1"/>
    <col min="1093" max="1106" width="7.6640625" style="214" customWidth="1"/>
    <col min="1107" max="1280" width="9.109375" style="214"/>
    <col min="1281" max="1281" width="38.44140625" style="214" customWidth="1"/>
    <col min="1282" max="1282" width="12.88671875" style="214" customWidth="1"/>
    <col min="1283" max="1347" width="7.6640625" style="214" customWidth="1"/>
    <col min="1348" max="1348" width="8.109375" style="214" bestFit="1" customWidth="1"/>
    <col min="1349" max="1362" width="7.6640625" style="214" customWidth="1"/>
    <col min="1363" max="1536" width="9.109375" style="214"/>
    <col min="1537" max="1537" width="38.44140625" style="214" customWidth="1"/>
    <col min="1538" max="1538" width="12.88671875" style="214" customWidth="1"/>
    <col min="1539" max="1603" width="7.6640625" style="214" customWidth="1"/>
    <col min="1604" max="1604" width="8.109375" style="214" bestFit="1" customWidth="1"/>
    <col min="1605" max="1618" width="7.6640625" style="214" customWidth="1"/>
    <col min="1619" max="1792" width="9.109375" style="214"/>
    <col min="1793" max="1793" width="38.44140625" style="214" customWidth="1"/>
    <col min="1794" max="1794" width="12.88671875" style="214" customWidth="1"/>
    <col min="1795" max="1859" width="7.6640625" style="214" customWidth="1"/>
    <col min="1860" max="1860" width="8.109375" style="214" bestFit="1" customWidth="1"/>
    <col min="1861" max="1874" width="7.6640625" style="214" customWidth="1"/>
    <col min="1875" max="2048" width="9.109375" style="214"/>
    <col min="2049" max="2049" width="38.44140625" style="214" customWidth="1"/>
    <col min="2050" max="2050" width="12.88671875" style="214" customWidth="1"/>
    <col min="2051" max="2115" width="7.6640625" style="214" customWidth="1"/>
    <col min="2116" max="2116" width="8.109375" style="214" bestFit="1" customWidth="1"/>
    <col min="2117" max="2130" width="7.6640625" style="214" customWidth="1"/>
    <col min="2131" max="2304" width="9.109375" style="214"/>
    <col min="2305" max="2305" width="38.44140625" style="214" customWidth="1"/>
    <col min="2306" max="2306" width="12.88671875" style="214" customWidth="1"/>
    <col min="2307" max="2371" width="7.6640625" style="214" customWidth="1"/>
    <col min="2372" max="2372" width="8.109375" style="214" bestFit="1" customWidth="1"/>
    <col min="2373" max="2386" width="7.6640625" style="214" customWidth="1"/>
    <col min="2387" max="2560" width="9.109375" style="214"/>
    <col min="2561" max="2561" width="38.44140625" style="214" customWidth="1"/>
    <col min="2562" max="2562" width="12.88671875" style="214" customWidth="1"/>
    <col min="2563" max="2627" width="7.6640625" style="214" customWidth="1"/>
    <col min="2628" max="2628" width="8.109375" style="214" bestFit="1" customWidth="1"/>
    <col min="2629" max="2642" width="7.6640625" style="214" customWidth="1"/>
    <col min="2643" max="2816" width="9.109375" style="214"/>
    <col min="2817" max="2817" width="38.44140625" style="214" customWidth="1"/>
    <col min="2818" max="2818" width="12.88671875" style="214" customWidth="1"/>
    <col min="2819" max="2883" width="7.6640625" style="214" customWidth="1"/>
    <col min="2884" max="2884" width="8.109375" style="214" bestFit="1" customWidth="1"/>
    <col min="2885" max="2898" width="7.6640625" style="214" customWidth="1"/>
    <col min="2899" max="3072" width="9.109375" style="214"/>
    <col min="3073" max="3073" width="38.44140625" style="214" customWidth="1"/>
    <col min="3074" max="3074" width="12.88671875" style="214" customWidth="1"/>
    <col min="3075" max="3139" width="7.6640625" style="214" customWidth="1"/>
    <col min="3140" max="3140" width="8.109375" style="214" bestFit="1" customWidth="1"/>
    <col min="3141" max="3154" width="7.6640625" style="214" customWidth="1"/>
    <col min="3155" max="3328" width="9.109375" style="214"/>
    <col min="3329" max="3329" width="38.44140625" style="214" customWidth="1"/>
    <col min="3330" max="3330" width="12.88671875" style="214" customWidth="1"/>
    <col min="3331" max="3395" width="7.6640625" style="214" customWidth="1"/>
    <col min="3396" max="3396" width="8.109375" style="214" bestFit="1" customWidth="1"/>
    <col min="3397" max="3410" width="7.6640625" style="214" customWidth="1"/>
    <col min="3411" max="3584" width="9.109375" style="214"/>
    <col min="3585" max="3585" width="38.44140625" style="214" customWidth="1"/>
    <col min="3586" max="3586" width="12.88671875" style="214" customWidth="1"/>
    <col min="3587" max="3651" width="7.6640625" style="214" customWidth="1"/>
    <col min="3652" max="3652" width="8.109375" style="214" bestFit="1" customWidth="1"/>
    <col min="3653" max="3666" width="7.6640625" style="214" customWidth="1"/>
    <col min="3667" max="3840" width="9.109375" style="214"/>
    <col min="3841" max="3841" width="38.44140625" style="214" customWidth="1"/>
    <col min="3842" max="3842" width="12.88671875" style="214" customWidth="1"/>
    <col min="3843" max="3907" width="7.6640625" style="214" customWidth="1"/>
    <col min="3908" max="3908" width="8.109375" style="214" bestFit="1" customWidth="1"/>
    <col min="3909" max="3922" width="7.6640625" style="214" customWidth="1"/>
    <col min="3923" max="4096" width="9.109375" style="214"/>
    <col min="4097" max="4097" width="38.44140625" style="214" customWidth="1"/>
    <col min="4098" max="4098" width="12.88671875" style="214" customWidth="1"/>
    <col min="4099" max="4163" width="7.6640625" style="214" customWidth="1"/>
    <col min="4164" max="4164" width="8.109375" style="214" bestFit="1" customWidth="1"/>
    <col min="4165" max="4178" width="7.6640625" style="214" customWidth="1"/>
    <col min="4179" max="4352" width="9.109375" style="214"/>
    <col min="4353" max="4353" width="38.44140625" style="214" customWidth="1"/>
    <col min="4354" max="4354" width="12.88671875" style="214" customWidth="1"/>
    <col min="4355" max="4419" width="7.6640625" style="214" customWidth="1"/>
    <col min="4420" max="4420" width="8.109375" style="214" bestFit="1" customWidth="1"/>
    <col min="4421" max="4434" width="7.6640625" style="214" customWidth="1"/>
    <col min="4435" max="4608" width="9.109375" style="214"/>
    <col min="4609" max="4609" width="38.44140625" style="214" customWidth="1"/>
    <col min="4610" max="4610" width="12.88671875" style="214" customWidth="1"/>
    <col min="4611" max="4675" width="7.6640625" style="214" customWidth="1"/>
    <col min="4676" max="4676" width="8.109375" style="214" bestFit="1" customWidth="1"/>
    <col min="4677" max="4690" width="7.6640625" style="214" customWidth="1"/>
    <col min="4691" max="4864" width="9.109375" style="214"/>
    <col min="4865" max="4865" width="38.44140625" style="214" customWidth="1"/>
    <col min="4866" max="4866" width="12.88671875" style="214" customWidth="1"/>
    <col min="4867" max="4931" width="7.6640625" style="214" customWidth="1"/>
    <col min="4932" max="4932" width="8.109375" style="214" bestFit="1" customWidth="1"/>
    <col min="4933" max="4946" width="7.6640625" style="214" customWidth="1"/>
    <col min="4947" max="5120" width="9.109375" style="214"/>
    <col min="5121" max="5121" width="38.44140625" style="214" customWidth="1"/>
    <col min="5122" max="5122" width="12.88671875" style="214" customWidth="1"/>
    <col min="5123" max="5187" width="7.6640625" style="214" customWidth="1"/>
    <col min="5188" max="5188" width="8.109375" style="214" bestFit="1" customWidth="1"/>
    <col min="5189" max="5202" width="7.6640625" style="214" customWidth="1"/>
    <col min="5203" max="5376" width="9.109375" style="214"/>
    <col min="5377" max="5377" width="38.44140625" style="214" customWidth="1"/>
    <col min="5378" max="5378" width="12.88671875" style="214" customWidth="1"/>
    <col min="5379" max="5443" width="7.6640625" style="214" customWidth="1"/>
    <col min="5444" max="5444" width="8.109375" style="214" bestFit="1" customWidth="1"/>
    <col min="5445" max="5458" width="7.6640625" style="214" customWidth="1"/>
    <col min="5459" max="5632" width="9.109375" style="214"/>
    <col min="5633" max="5633" width="38.44140625" style="214" customWidth="1"/>
    <col min="5634" max="5634" width="12.88671875" style="214" customWidth="1"/>
    <col min="5635" max="5699" width="7.6640625" style="214" customWidth="1"/>
    <col min="5700" max="5700" width="8.109375" style="214" bestFit="1" customWidth="1"/>
    <col min="5701" max="5714" width="7.6640625" style="214" customWidth="1"/>
    <col min="5715" max="5888" width="9.109375" style="214"/>
    <col min="5889" max="5889" width="38.44140625" style="214" customWidth="1"/>
    <col min="5890" max="5890" width="12.88671875" style="214" customWidth="1"/>
    <col min="5891" max="5955" width="7.6640625" style="214" customWidth="1"/>
    <col min="5956" max="5956" width="8.109375" style="214" bestFit="1" customWidth="1"/>
    <col min="5957" max="5970" width="7.6640625" style="214" customWidth="1"/>
    <col min="5971" max="6144" width="9.109375" style="214"/>
    <col min="6145" max="6145" width="38.44140625" style="214" customWidth="1"/>
    <col min="6146" max="6146" width="12.88671875" style="214" customWidth="1"/>
    <col min="6147" max="6211" width="7.6640625" style="214" customWidth="1"/>
    <col min="6212" max="6212" width="8.109375" style="214" bestFit="1" customWidth="1"/>
    <col min="6213" max="6226" width="7.6640625" style="214" customWidth="1"/>
    <col min="6227" max="6400" width="9.109375" style="214"/>
    <col min="6401" max="6401" width="38.44140625" style="214" customWidth="1"/>
    <col min="6402" max="6402" width="12.88671875" style="214" customWidth="1"/>
    <col min="6403" max="6467" width="7.6640625" style="214" customWidth="1"/>
    <col min="6468" max="6468" width="8.109375" style="214" bestFit="1" customWidth="1"/>
    <col min="6469" max="6482" width="7.6640625" style="214" customWidth="1"/>
    <col min="6483" max="6656" width="9.109375" style="214"/>
    <col min="6657" max="6657" width="38.44140625" style="214" customWidth="1"/>
    <col min="6658" max="6658" width="12.88671875" style="214" customWidth="1"/>
    <col min="6659" max="6723" width="7.6640625" style="214" customWidth="1"/>
    <col min="6724" max="6724" width="8.109375" style="214" bestFit="1" customWidth="1"/>
    <col min="6725" max="6738" width="7.6640625" style="214" customWidth="1"/>
    <col min="6739" max="6912" width="9.109375" style="214"/>
    <col min="6913" max="6913" width="38.44140625" style="214" customWidth="1"/>
    <col min="6914" max="6914" width="12.88671875" style="214" customWidth="1"/>
    <col min="6915" max="6979" width="7.6640625" style="214" customWidth="1"/>
    <col min="6980" max="6980" width="8.109375" style="214" bestFit="1" customWidth="1"/>
    <col min="6981" max="6994" width="7.6640625" style="214" customWidth="1"/>
    <col min="6995" max="7168" width="9.109375" style="214"/>
    <col min="7169" max="7169" width="38.44140625" style="214" customWidth="1"/>
    <col min="7170" max="7170" width="12.88671875" style="214" customWidth="1"/>
    <col min="7171" max="7235" width="7.6640625" style="214" customWidth="1"/>
    <col min="7236" max="7236" width="8.109375" style="214" bestFit="1" customWidth="1"/>
    <col min="7237" max="7250" width="7.6640625" style="214" customWidth="1"/>
    <col min="7251" max="7424" width="9.109375" style="214"/>
    <col min="7425" max="7425" width="38.44140625" style="214" customWidth="1"/>
    <col min="7426" max="7426" width="12.88671875" style="214" customWidth="1"/>
    <col min="7427" max="7491" width="7.6640625" style="214" customWidth="1"/>
    <col min="7492" max="7492" width="8.109375" style="214" bestFit="1" customWidth="1"/>
    <col min="7493" max="7506" width="7.6640625" style="214" customWidth="1"/>
    <col min="7507" max="7680" width="9.109375" style="214"/>
    <col min="7681" max="7681" width="38.44140625" style="214" customWidth="1"/>
    <col min="7682" max="7682" width="12.88671875" style="214" customWidth="1"/>
    <col min="7683" max="7747" width="7.6640625" style="214" customWidth="1"/>
    <col min="7748" max="7748" width="8.109375" style="214" bestFit="1" customWidth="1"/>
    <col min="7749" max="7762" width="7.6640625" style="214" customWidth="1"/>
    <col min="7763" max="7936" width="9.109375" style="214"/>
    <col min="7937" max="7937" width="38.44140625" style="214" customWidth="1"/>
    <col min="7938" max="7938" width="12.88671875" style="214" customWidth="1"/>
    <col min="7939" max="8003" width="7.6640625" style="214" customWidth="1"/>
    <col min="8004" max="8004" width="8.109375" style="214" bestFit="1" customWidth="1"/>
    <col min="8005" max="8018" width="7.6640625" style="214" customWidth="1"/>
    <col min="8019" max="8192" width="9.109375" style="214"/>
    <col min="8193" max="8193" width="38.44140625" style="214" customWidth="1"/>
    <col min="8194" max="8194" width="12.88671875" style="214" customWidth="1"/>
    <col min="8195" max="8259" width="7.6640625" style="214" customWidth="1"/>
    <col min="8260" max="8260" width="8.109375" style="214" bestFit="1" customWidth="1"/>
    <col min="8261" max="8274" width="7.6640625" style="214" customWidth="1"/>
    <col min="8275" max="8448" width="9.109375" style="214"/>
    <col min="8449" max="8449" width="38.44140625" style="214" customWidth="1"/>
    <col min="8450" max="8450" width="12.88671875" style="214" customWidth="1"/>
    <col min="8451" max="8515" width="7.6640625" style="214" customWidth="1"/>
    <col min="8516" max="8516" width="8.109375" style="214" bestFit="1" customWidth="1"/>
    <col min="8517" max="8530" width="7.6640625" style="214" customWidth="1"/>
    <col min="8531" max="8704" width="9.109375" style="214"/>
    <col min="8705" max="8705" width="38.44140625" style="214" customWidth="1"/>
    <col min="8706" max="8706" width="12.88671875" style="214" customWidth="1"/>
    <col min="8707" max="8771" width="7.6640625" style="214" customWidth="1"/>
    <col min="8772" max="8772" width="8.109375" style="214" bestFit="1" customWidth="1"/>
    <col min="8773" max="8786" width="7.6640625" style="214" customWidth="1"/>
    <col min="8787" max="8960" width="9.109375" style="214"/>
    <col min="8961" max="8961" width="38.44140625" style="214" customWidth="1"/>
    <col min="8962" max="8962" width="12.88671875" style="214" customWidth="1"/>
    <col min="8963" max="9027" width="7.6640625" style="214" customWidth="1"/>
    <col min="9028" max="9028" width="8.109375" style="214" bestFit="1" customWidth="1"/>
    <col min="9029" max="9042" width="7.6640625" style="214" customWidth="1"/>
    <col min="9043" max="9216" width="9.109375" style="214"/>
    <col min="9217" max="9217" width="38.44140625" style="214" customWidth="1"/>
    <col min="9218" max="9218" width="12.88671875" style="214" customWidth="1"/>
    <col min="9219" max="9283" width="7.6640625" style="214" customWidth="1"/>
    <col min="9284" max="9284" width="8.109375" style="214" bestFit="1" customWidth="1"/>
    <col min="9285" max="9298" width="7.6640625" style="214" customWidth="1"/>
    <col min="9299" max="9472" width="9.109375" style="214"/>
    <col min="9473" max="9473" width="38.44140625" style="214" customWidth="1"/>
    <col min="9474" max="9474" width="12.88671875" style="214" customWidth="1"/>
    <col min="9475" max="9539" width="7.6640625" style="214" customWidth="1"/>
    <col min="9540" max="9540" width="8.109375" style="214" bestFit="1" customWidth="1"/>
    <col min="9541" max="9554" width="7.6640625" style="214" customWidth="1"/>
    <col min="9555" max="9728" width="9.109375" style="214"/>
    <col min="9729" max="9729" width="38.44140625" style="214" customWidth="1"/>
    <col min="9730" max="9730" width="12.88671875" style="214" customWidth="1"/>
    <col min="9731" max="9795" width="7.6640625" style="214" customWidth="1"/>
    <col min="9796" max="9796" width="8.109375" style="214" bestFit="1" customWidth="1"/>
    <col min="9797" max="9810" width="7.6640625" style="214" customWidth="1"/>
    <col min="9811" max="9984" width="9.109375" style="214"/>
    <col min="9985" max="9985" width="38.44140625" style="214" customWidth="1"/>
    <col min="9986" max="9986" width="12.88671875" style="214" customWidth="1"/>
    <col min="9987" max="10051" width="7.6640625" style="214" customWidth="1"/>
    <col min="10052" max="10052" width="8.109375" style="214" bestFit="1" customWidth="1"/>
    <col min="10053" max="10066" width="7.6640625" style="214" customWidth="1"/>
    <col min="10067" max="10240" width="9.109375" style="214"/>
    <col min="10241" max="10241" width="38.44140625" style="214" customWidth="1"/>
    <col min="10242" max="10242" width="12.88671875" style="214" customWidth="1"/>
    <col min="10243" max="10307" width="7.6640625" style="214" customWidth="1"/>
    <col min="10308" max="10308" width="8.109375" style="214" bestFit="1" customWidth="1"/>
    <col min="10309" max="10322" width="7.6640625" style="214" customWidth="1"/>
    <col min="10323" max="10496" width="9.109375" style="214"/>
    <col min="10497" max="10497" width="38.44140625" style="214" customWidth="1"/>
    <col min="10498" max="10498" width="12.88671875" style="214" customWidth="1"/>
    <col min="10499" max="10563" width="7.6640625" style="214" customWidth="1"/>
    <col min="10564" max="10564" width="8.109375" style="214" bestFit="1" customWidth="1"/>
    <col min="10565" max="10578" width="7.6640625" style="214" customWidth="1"/>
    <col min="10579" max="10752" width="9.109375" style="214"/>
    <col min="10753" max="10753" width="38.44140625" style="214" customWidth="1"/>
    <col min="10754" max="10754" width="12.88671875" style="214" customWidth="1"/>
    <col min="10755" max="10819" width="7.6640625" style="214" customWidth="1"/>
    <col min="10820" max="10820" width="8.109375" style="214" bestFit="1" customWidth="1"/>
    <col min="10821" max="10834" width="7.6640625" style="214" customWidth="1"/>
    <col min="10835" max="11008" width="9.109375" style="214"/>
    <col min="11009" max="11009" width="38.44140625" style="214" customWidth="1"/>
    <col min="11010" max="11010" width="12.88671875" style="214" customWidth="1"/>
    <col min="11011" max="11075" width="7.6640625" style="214" customWidth="1"/>
    <col min="11076" max="11076" width="8.109375" style="214" bestFit="1" customWidth="1"/>
    <col min="11077" max="11090" width="7.6640625" style="214" customWidth="1"/>
    <col min="11091" max="11264" width="9.109375" style="214"/>
    <col min="11265" max="11265" width="38.44140625" style="214" customWidth="1"/>
    <col min="11266" max="11266" width="12.88671875" style="214" customWidth="1"/>
    <col min="11267" max="11331" width="7.6640625" style="214" customWidth="1"/>
    <col min="11332" max="11332" width="8.109375" style="214" bestFit="1" customWidth="1"/>
    <col min="11333" max="11346" width="7.6640625" style="214" customWidth="1"/>
    <col min="11347" max="11520" width="9.109375" style="214"/>
    <col min="11521" max="11521" width="38.44140625" style="214" customWidth="1"/>
    <col min="11522" max="11522" width="12.88671875" style="214" customWidth="1"/>
    <col min="11523" max="11587" width="7.6640625" style="214" customWidth="1"/>
    <col min="11588" max="11588" width="8.109375" style="214" bestFit="1" customWidth="1"/>
    <col min="11589" max="11602" width="7.6640625" style="214" customWidth="1"/>
    <col min="11603" max="11776" width="9.109375" style="214"/>
    <col min="11777" max="11777" width="38.44140625" style="214" customWidth="1"/>
    <col min="11778" max="11778" width="12.88671875" style="214" customWidth="1"/>
    <col min="11779" max="11843" width="7.6640625" style="214" customWidth="1"/>
    <col min="11844" max="11844" width="8.109375" style="214" bestFit="1" customWidth="1"/>
    <col min="11845" max="11858" width="7.6640625" style="214" customWidth="1"/>
    <col min="11859" max="12032" width="9.109375" style="214"/>
    <col min="12033" max="12033" width="38.44140625" style="214" customWidth="1"/>
    <col min="12034" max="12034" width="12.88671875" style="214" customWidth="1"/>
    <col min="12035" max="12099" width="7.6640625" style="214" customWidth="1"/>
    <col min="12100" max="12100" width="8.109375" style="214" bestFit="1" customWidth="1"/>
    <col min="12101" max="12114" width="7.6640625" style="214" customWidth="1"/>
    <col min="12115" max="12288" width="9.109375" style="214"/>
    <col min="12289" max="12289" width="38.44140625" style="214" customWidth="1"/>
    <col min="12290" max="12290" width="12.88671875" style="214" customWidth="1"/>
    <col min="12291" max="12355" width="7.6640625" style="214" customWidth="1"/>
    <col min="12356" max="12356" width="8.109375" style="214" bestFit="1" customWidth="1"/>
    <col min="12357" max="12370" width="7.6640625" style="214" customWidth="1"/>
    <col min="12371" max="12544" width="9.109375" style="214"/>
    <col min="12545" max="12545" width="38.44140625" style="214" customWidth="1"/>
    <col min="12546" max="12546" width="12.88671875" style="214" customWidth="1"/>
    <col min="12547" max="12611" width="7.6640625" style="214" customWidth="1"/>
    <col min="12612" max="12612" width="8.109375" style="214" bestFit="1" customWidth="1"/>
    <col min="12613" max="12626" width="7.6640625" style="214" customWidth="1"/>
    <col min="12627" max="12800" width="9.109375" style="214"/>
    <col min="12801" max="12801" width="38.44140625" style="214" customWidth="1"/>
    <col min="12802" max="12802" width="12.88671875" style="214" customWidth="1"/>
    <col min="12803" max="12867" width="7.6640625" style="214" customWidth="1"/>
    <col min="12868" max="12868" width="8.109375" style="214" bestFit="1" customWidth="1"/>
    <col min="12869" max="12882" width="7.6640625" style="214" customWidth="1"/>
    <col min="12883" max="13056" width="9.109375" style="214"/>
    <col min="13057" max="13057" width="38.44140625" style="214" customWidth="1"/>
    <col min="13058" max="13058" width="12.88671875" style="214" customWidth="1"/>
    <col min="13059" max="13123" width="7.6640625" style="214" customWidth="1"/>
    <col min="13124" max="13124" width="8.109375" style="214" bestFit="1" customWidth="1"/>
    <col min="13125" max="13138" width="7.6640625" style="214" customWidth="1"/>
    <col min="13139" max="13312" width="9.109375" style="214"/>
    <col min="13313" max="13313" width="38.44140625" style="214" customWidth="1"/>
    <col min="13314" max="13314" width="12.88671875" style="214" customWidth="1"/>
    <col min="13315" max="13379" width="7.6640625" style="214" customWidth="1"/>
    <col min="13380" max="13380" width="8.109375" style="214" bestFit="1" customWidth="1"/>
    <col min="13381" max="13394" width="7.6640625" style="214" customWidth="1"/>
    <col min="13395" max="13568" width="9.109375" style="214"/>
    <col min="13569" max="13569" width="38.44140625" style="214" customWidth="1"/>
    <col min="13570" max="13570" width="12.88671875" style="214" customWidth="1"/>
    <col min="13571" max="13635" width="7.6640625" style="214" customWidth="1"/>
    <col min="13636" max="13636" width="8.109375" style="214" bestFit="1" customWidth="1"/>
    <col min="13637" max="13650" width="7.6640625" style="214" customWidth="1"/>
    <col min="13651" max="13824" width="9.109375" style="214"/>
    <col min="13825" max="13825" width="38.44140625" style="214" customWidth="1"/>
    <col min="13826" max="13826" width="12.88671875" style="214" customWidth="1"/>
    <col min="13827" max="13891" width="7.6640625" style="214" customWidth="1"/>
    <col min="13892" max="13892" width="8.109375" style="214" bestFit="1" customWidth="1"/>
    <col min="13893" max="13906" width="7.6640625" style="214" customWidth="1"/>
    <col min="13907" max="14080" width="9.109375" style="214"/>
    <col min="14081" max="14081" width="38.44140625" style="214" customWidth="1"/>
    <col min="14082" max="14082" width="12.88671875" style="214" customWidth="1"/>
    <col min="14083" max="14147" width="7.6640625" style="214" customWidth="1"/>
    <col min="14148" max="14148" width="8.109375" style="214" bestFit="1" customWidth="1"/>
    <col min="14149" max="14162" width="7.6640625" style="214" customWidth="1"/>
    <col min="14163" max="14336" width="9.109375" style="214"/>
    <col min="14337" max="14337" width="38.44140625" style="214" customWidth="1"/>
    <col min="14338" max="14338" width="12.88671875" style="214" customWidth="1"/>
    <col min="14339" max="14403" width="7.6640625" style="214" customWidth="1"/>
    <col min="14404" max="14404" width="8.109375" style="214" bestFit="1" customWidth="1"/>
    <col min="14405" max="14418" width="7.6640625" style="214" customWidth="1"/>
    <col min="14419" max="14592" width="9.109375" style="214"/>
    <col min="14593" max="14593" width="38.44140625" style="214" customWidth="1"/>
    <col min="14594" max="14594" width="12.88671875" style="214" customWidth="1"/>
    <col min="14595" max="14659" width="7.6640625" style="214" customWidth="1"/>
    <col min="14660" max="14660" width="8.109375" style="214" bestFit="1" customWidth="1"/>
    <col min="14661" max="14674" width="7.6640625" style="214" customWidth="1"/>
    <col min="14675" max="14848" width="9.109375" style="214"/>
    <col min="14849" max="14849" width="38.44140625" style="214" customWidth="1"/>
    <col min="14850" max="14850" width="12.88671875" style="214" customWidth="1"/>
    <col min="14851" max="14915" width="7.6640625" style="214" customWidth="1"/>
    <col min="14916" max="14916" width="8.109375" style="214" bestFit="1" customWidth="1"/>
    <col min="14917" max="14930" width="7.6640625" style="214" customWidth="1"/>
    <col min="14931" max="15104" width="9.109375" style="214"/>
    <col min="15105" max="15105" width="38.44140625" style="214" customWidth="1"/>
    <col min="15106" max="15106" width="12.88671875" style="214" customWidth="1"/>
    <col min="15107" max="15171" width="7.6640625" style="214" customWidth="1"/>
    <col min="15172" max="15172" width="8.109375" style="214" bestFit="1" customWidth="1"/>
    <col min="15173" max="15186" width="7.6640625" style="214" customWidth="1"/>
    <col min="15187" max="15360" width="9.109375" style="214"/>
    <col min="15361" max="15361" width="38.44140625" style="214" customWidth="1"/>
    <col min="15362" max="15362" width="12.88671875" style="214" customWidth="1"/>
    <col min="15363" max="15427" width="7.6640625" style="214" customWidth="1"/>
    <col min="15428" max="15428" width="8.109375" style="214" bestFit="1" customWidth="1"/>
    <col min="15429" max="15442" width="7.6640625" style="214" customWidth="1"/>
    <col min="15443" max="15616" width="9.109375" style="214"/>
    <col min="15617" max="15617" width="38.44140625" style="214" customWidth="1"/>
    <col min="15618" max="15618" width="12.88671875" style="214" customWidth="1"/>
    <col min="15619" max="15683" width="7.6640625" style="214" customWidth="1"/>
    <col min="15684" max="15684" width="8.109375" style="214" bestFit="1" customWidth="1"/>
    <col min="15685" max="15698" width="7.6640625" style="214" customWidth="1"/>
    <col min="15699" max="15872" width="9.109375" style="214"/>
    <col min="15873" max="15873" width="38.44140625" style="214" customWidth="1"/>
    <col min="15874" max="15874" width="12.88671875" style="214" customWidth="1"/>
    <col min="15875" max="15939" width="7.6640625" style="214" customWidth="1"/>
    <col min="15940" max="15940" width="8.109375" style="214" bestFit="1" customWidth="1"/>
    <col min="15941" max="15954" width="7.6640625" style="214" customWidth="1"/>
    <col min="15955" max="16128" width="9.109375" style="214"/>
    <col min="16129" max="16129" width="38.44140625" style="214" customWidth="1"/>
    <col min="16130" max="16130" width="12.88671875" style="214" customWidth="1"/>
    <col min="16131" max="16195" width="7.6640625" style="214" customWidth="1"/>
    <col min="16196" max="16196" width="8.109375" style="214" bestFit="1" customWidth="1"/>
    <col min="16197" max="16210" width="7.6640625" style="214" customWidth="1"/>
    <col min="16211" max="16384" width="9.109375" style="214"/>
  </cols>
  <sheetData>
    <row r="1" spans="1:87" ht="17.399999999999999">
      <c r="A1" s="212" t="s">
        <v>136</v>
      </c>
      <c r="B1" s="213"/>
    </row>
    <row r="2" spans="1:87" ht="15.6">
      <c r="A2" s="215" t="s">
        <v>137</v>
      </c>
      <c r="B2" s="216"/>
    </row>
    <row r="3" spans="1:87" ht="14.4" thickBot="1">
      <c r="A3" s="217" t="s">
        <v>138</v>
      </c>
      <c r="B3" s="218"/>
    </row>
    <row r="6" spans="1:87">
      <c r="BM6" s="220" t="s">
        <v>139</v>
      </c>
      <c r="BN6" s="220" t="s">
        <v>139</v>
      </c>
      <c r="BO6" s="220" t="s">
        <v>139</v>
      </c>
      <c r="BP6" s="220" t="s">
        <v>139</v>
      </c>
      <c r="BQ6" s="221" t="s">
        <v>140</v>
      </c>
      <c r="BR6" s="221" t="s">
        <v>140</v>
      </c>
      <c r="BS6" s="221" t="s">
        <v>140</v>
      </c>
      <c r="BT6" s="221" t="s">
        <v>140</v>
      </c>
      <c r="BU6" s="222" t="s">
        <v>141</v>
      </c>
      <c r="BV6" s="222" t="s">
        <v>141</v>
      </c>
      <c r="BW6" s="222" t="s">
        <v>141</v>
      </c>
      <c r="BX6" s="222" t="s">
        <v>141</v>
      </c>
      <c r="BY6" s="223" t="s">
        <v>142</v>
      </c>
      <c r="BZ6" s="223" t="s">
        <v>142</v>
      </c>
      <c r="CA6" s="223" t="s">
        <v>142</v>
      </c>
      <c r="CB6" s="223" t="s">
        <v>142</v>
      </c>
    </row>
    <row r="7" spans="1:87" s="219" customFormat="1">
      <c r="B7" s="219" t="s">
        <v>143</v>
      </c>
      <c r="C7" s="224" t="s">
        <v>144</v>
      </c>
      <c r="D7" s="224" t="s">
        <v>145</v>
      </c>
      <c r="E7" s="224" t="s">
        <v>146</v>
      </c>
      <c r="F7" s="224" t="s">
        <v>147</v>
      </c>
      <c r="G7" s="224" t="s">
        <v>148</v>
      </c>
      <c r="H7" s="224" t="s">
        <v>149</v>
      </c>
      <c r="I7" s="224" t="s">
        <v>150</v>
      </c>
      <c r="J7" s="224" t="s">
        <v>151</v>
      </c>
      <c r="K7" s="224" t="s">
        <v>152</v>
      </c>
      <c r="L7" s="224" t="s">
        <v>153</v>
      </c>
      <c r="M7" s="224" t="s">
        <v>154</v>
      </c>
      <c r="N7" s="224" t="s">
        <v>155</v>
      </c>
      <c r="O7" s="224" t="s">
        <v>156</v>
      </c>
      <c r="P7" s="224" t="s">
        <v>157</v>
      </c>
      <c r="Q7" s="224" t="s">
        <v>158</v>
      </c>
      <c r="R7" s="224" t="s">
        <v>159</v>
      </c>
      <c r="S7" s="224" t="s">
        <v>160</v>
      </c>
      <c r="T7" s="224" t="s">
        <v>161</v>
      </c>
      <c r="U7" s="224" t="s">
        <v>162</v>
      </c>
      <c r="V7" s="224" t="s">
        <v>163</v>
      </c>
      <c r="W7" s="224" t="s">
        <v>164</v>
      </c>
      <c r="X7" s="224" t="s">
        <v>165</v>
      </c>
      <c r="Y7" s="224" t="s">
        <v>166</v>
      </c>
      <c r="Z7" s="224" t="s">
        <v>167</v>
      </c>
      <c r="AA7" s="224" t="s">
        <v>168</v>
      </c>
      <c r="AB7" s="224" t="s">
        <v>169</v>
      </c>
      <c r="AC7" s="224" t="s">
        <v>170</v>
      </c>
      <c r="AD7" s="224" t="s">
        <v>171</v>
      </c>
      <c r="AE7" s="224" t="s">
        <v>172</v>
      </c>
      <c r="AF7" s="224" t="s">
        <v>173</v>
      </c>
      <c r="AG7" s="224" t="s">
        <v>174</v>
      </c>
      <c r="AH7" s="224" t="s">
        <v>175</v>
      </c>
      <c r="AI7" s="224" t="s">
        <v>176</v>
      </c>
      <c r="AJ7" s="224" t="s">
        <v>177</v>
      </c>
      <c r="AK7" s="224" t="s">
        <v>178</v>
      </c>
      <c r="AL7" s="224" t="s">
        <v>179</v>
      </c>
      <c r="AM7" s="224" t="s">
        <v>180</v>
      </c>
      <c r="AN7" s="224" t="s">
        <v>181</v>
      </c>
      <c r="AO7" s="224" t="s">
        <v>182</v>
      </c>
      <c r="AP7" s="224" t="s">
        <v>183</v>
      </c>
      <c r="AQ7" s="224" t="s">
        <v>184</v>
      </c>
      <c r="AR7" s="224" t="s">
        <v>185</v>
      </c>
      <c r="AS7" s="224" t="s">
        <v>186</v>
      </c>
      <c r="AT7" s="224" t="s">
        <v>187</v>
      </c>
      <c r="AU7" s="219" t="s">
        <v>188</v>
      </c>
      <c r="AV7" s="219" t="s">
        <v>189</v>
      </c>
      <c r="AW7" s="219" t="s">
        <v>190</v>
      </c>
      <c r="AX7" s="219" t="s">
        <v>191</v>
      </c>
      <c r="AY7" s="219" t="s">
        <v>192</v>
      </c>
      <c r="AZ7" s="219" t="s">
        <v>193</v>
      </c>
      <c r="BA7" s="219" t="s">
        <v>194</v>
      </c>
      <c r="BB7" s="219" t="s">
        <v>195</v>
      </c>
      <c r="BC7" s="219" t="s">
        <v>196</v>
      </c>
      <c r="BD7" s="219" t="s">
        <v>197</v>
      </c>
      <c r="BE7" s="219" t="s">
        <v>198</v>
      </c>
      <c r="BF7" s="219" t="s">
        <v>199</v>
      </c>
      <c r="BG7" s="219" t="s">
        <v>200</v>
      </c>
      <c r="BH7" s="219" t="s">
        <v>201</v>
      </c>
      <c r="BI7" s="219" t="s">
        <v>202</v>
      </c>
      <c r="BJ7" s="219" t="s">
        <v>203</v>
      </c>
      <c r="BK7" s="219" t="s">
        <v>204</v>
      </c>
      <c r="BL7" s="219" t="s">
        <v>205</v>
      </c>
      <c r="BM7" s="219" t="s">
        <v>206</v>
      </c>
      <c r="BN7" s="219" t="s">
        <v>207</v>
      </c>
      <c r="BO7" s="219" t="s">
        <v>208</v>
      </c>
      <c r="BP7" s="219" t="s">
        <v>209</v>
      </c>
      <c r="BQ7" s="219" t="s">
        <v>210</v>
      </c>
      <c r="BR7" s="219" t="s">
        <v>211</v>
      </c>
      <c r="BS7" s="219" t="s">
        <v>212</v>
      </c>
      <c r="BT7" s="219" t="s">
        <v>213</v>
      </c>
      <c r="BU7" s="219" t="s">
        <v>214</v>
      </c>
      <c r="BV7" s="219" t="s">
        <v>215</v>
      </c>
      <c r="BW7" s="219" t="s">
        <v>216</v>
      </c>
      <c r="BX7" s="219" t="s">
        <v>217</v>
      </c>
      <c r="BY7" s="219" t="s">
        <v>218</v>
      </c>
      <c r="BZ7" s="219" t="s">
        <v>219</v>
      </c>
      <c r="CA7" s="219" t="s">
        <v>220</v>
      </c>
      <c r="CB7" s="219" t="s">
        <v>221</v>
      </c>
      <c r="CC7" s="219" t="s">
        <v>222</v>
      </c>
      <c r="CD7" s="219" t="s">
        <v>223</v>
      </c>
      <c r="CE7" s="219" t="s">
        <v>224</v>
      </c>
      <c r="CF7" s="219" t="s">
        <v>225</v>
      </c>
      <c r="CG7" s="219" t="s">
        <v>226</v>
      </c>
      <c r="CH7" s="219" t="s">
        <v>227</v>
      </c>
      <c r="CI7" s="219" t="s">
        <v>228</v>
      </c>
    </row>
    <row r="8" spans="1:87">
      <c r="A8" s="219" t="s">
        <v>229</v>
      </c>
      <c r="B8" s="219" t="s">
        <v>230</v>
      </c>
      <c r="C8" s="225">
        <v>2.0350000000000001</v>
      </c>
      <c r="D8" s="225">
        <v>2.06</v>
      </c>
      <c r="E8" s="225">
        <v>2.0649999999999999</v>
      </c>
      <c r="F8" s="225">
        <v>2.0870000000000002</v>
      </c>
      <c r="G8" s="225">
        <v>2.1040000000000001</v>
      </c>
      <c r="H8" s="225">
        <v>2.1150000000000002</v>
      </c>
      <c r="I8" s="225">
        <v>2.1509999999999998</v>
      </c>
      <c r="J8" s="225">
        <v>2.17</v>
      </c>
      <c r="K8" s="225">
        <v>2.1869999999999998</v>
      </c>
      <c r="L8" s="225">
        <v>2.2130000000000001</v>
      </c>
      <c r="M8" s="225">
        <v>2.2349999999999999</v>
      </c>
      <c r="N8" s="225">
        <v>2.2200000000000002</v>
      </c>
      <c r="O8" s="225">
        <v>2.2320000000000002</v>
      </c>
      <c r="P8" s="225">
        <v>2.258</v>
      </c>
      <c r="Q8" s="225">
        <v>2.2759999999999998</v>
      </c>
      <c r="R8" s="225">
        <v>2.302</v>
      </c>
      <c r="S8" s="225">
        <v>2.319</v>
      </c>
      <c r="T8" s="225">
        <v>2.363</v>
      </c>
      <c r="U8" s="225">
        <v>2.4039999999999999</v>
      </c>
      <c r="V8" s="225">
        <v>2.351</v>
      </c>
      <c r="W8" s="225">
        <v>2.34</v>
      </c>
      <c r="X8" s="225">
        <v>2.3460000000000001</v>
      </c>
      <c r="Y8" s="225">
        <v>2.3660000000000001</v>
      </c>
      <c r="Z8" s="225">
        <v>2.3809999999999998</v>
      </c>
      <c r="AA8" s="225">
        <v>2.379</v>
      </c>
      <c r="AB8" s="225">
        <v>2.383</v>
      </c>
      <c r="AC8" s="225">
        <v>2.3980000000000001</v>
      </c>
      <c r="AD8" s="225">
        <v>2.4220000000000002</v>
      </c>
      <c r="AE8" s="225">
        <v>2.4319999999999999</v>
      </c>
      <c r="AF8" s="225">
        <v>2.4769999999999999</v>
      </c>
      <c r="AG8" s="225">
        <v>2.4889999999999999</v>
      </c>
      <c r="AH8" s="225">
        <v>2.4969999999999999</v>
      </c>
      <c r="AI8" s="225">
        <v>2.5129999999999999</v>
      </c>
      <c r="AJ8" s="225">
        <v>2.5190000000000001</v>
      </c>
      <c r="AK8" s="225">
        <v>2.5299999999999998</v>
      </c>
      <c r="AL8" s="225">
        <v>2.5499999999999998</v>
      </c>
      <c r="AM8" s="225">
        <v>2.5569999999999999</v>
      </c>
      <c r="AN8" s="225">
        <v>2.5550000000000002</v>
      </c>
      <c r="AO8" s="225">
        <v>2.5739999999999998</v>
      </c>
      <c r="AP8" s="225">
        <v>2.5880000000000001</v>
      </c>
      <c r="AQ8" s="225">
        <v>2.597</v>
      </c>
      <c r="AR8" s="225">
        <v>2.6080000000000001</v>
      </c>
      <c r="AS8" s="225">
        <v>2.6139999999999999</v>
      </c>
      <c r="AT8" s="225">
        <v>2.617</v>
      </c>
      <c r="AU8" s="214">
        <v>2.6120000000000001</v>
      </c>
      <c r="AV8" s="214">
        <v>2.6230000000000002</v>
      </c>
      <c r="AW8" s="214">
        <v>2.6190000000000002</v>
      </c>
      <c r="AX8" s="214">
        <v>2.6259999999999999</v>
      </c>
      <c r="AY8" s="214">
        <v>2.6190000000000002</v>
      </c>
      <c r="AZ8" s="214">
        <v>2.6419999999999999</v>
      </c>
      <c r="BA8" s="214">
        <v>2.6619999999999999</v>
      </c>
      <c r="BB8" s="214">
        <v>2.677</v>
      </c>
      <c r="BC8" s="214">
        <v>2.6909999999999998</v>
      </c>
      <c r="BD8" s="214">
        <v>2.6949999999999998</v>
      </c>
      <c r="BE8" s="214">
        <v>2.7069999999999999</v>
      </c>
      <c r="BF8" s="214">
        <v>2.7210000000000001</v>
      </c>
      <c r="BG8" s="214">
        <v>2.7570000000000001</v>
      </c>
      <c r="BH8" s="214">
        <v>2.77</v>
      </c>
      <c r="BI8" s="214">
        <v>2.7759999999999998</v>
      </c>
      <c r="BJ8" s="214">
        <v>2.7890000000000001</v>
      </c>
      <c r="BK8" s="214">
        <v>2.802</v>
      </c>
      <c r="BL8" s="214">
        <v>2.8149999999999999</v>
      </c>
      <c r="BM8" s="214">
        <v>2.8279999999999998</v>
      </c>
      <c r="BN8" s="214">
        <v>2.8439999999999999</v>
      </c>
      <c r="BO8" s="214">
        <v>2.8610000000000002</v>
      </c>
      <c r="BP8" s="214">
        <v>2.8660000000000001</v>
      </c>
      <c r="BQ8" s="214">
        <v>2.9039999999999999</v>
      </c>
      <c r="BR8" s="214">
        <v>2.92</v>
      </c>
      <c r="BS8" s="214">
        <v>2.944</v>
      </c>
      <c r="BT8" s="214">
        <v>2.964</v>
      </c>
      <c r="BU8" s="226">
        <v>2.9849999999999999</v>
      </c>
      <c r="BV8" s="226">
        <v>3.0049999999999999</v>
      </c>
      <c r="BW8" s="214">
        <v>3.0219999999999998</v>
      </c>
      <c r="BX8" s="214">
        <v>3.0379999999999998</v>
      </c>
      <c r="BY8" s="214">
        <v>3.052</v>
      </c>
      <c r="BZ8" s="214">
        <v>3.069</v>
      </c>
      <c r="CA8" s="214">
        <v>3.081</v>
      </c>
      <c r="CB8" s="214">
        <v>3.0939999999999999</v>
      </c>
      <c r="CC8" s="214">
        <v>3.1080000000000001</v>
      </c>
      <c r="CD8" s="214">
        <v>3.1230000000000002</v>
      </c>
      <c r="CE8" s="214">
        <v>3.1379999999999999</v>
      </c>
      <c r="CF8" s="214">
        <v>3.1539999999999999</v>
      </c>
      <c r="CG8" s="214">
        <v>3.1709999999999998</v>
      </c>
      <c r="CH8" s="214">
        <v>3.1880000000000002</v>
      </c>
    </row>
    <row r="9" spans="1:87">
      <c r="A9" s="219" t="s">
        <v>231</v>
      </c>
      <c r="B9" s="219" t="s">
        <v>232</v>
      </c>
      <c r="C9" s="225">
        <v>2.0350000000000001</v>
      </c>
      <c r="D9" s="225">
        <v>2.06</v>
      </c>
      <c r="E9" s="225">
        <v>2.0649999999999999</v>
      </c>
      <c r="F9" s="225">
        <v>2.0870000000000002</v>
      </c>
      <c r="G9" s="225">
        <v>2.1040000000000001</v>
      </c>
      <c r="H9" s="225">
        <v>2.1150000000000002</v>
      </c>
      <c r="I9" s="225">
        <v>2.1509999999999998</v>
      </c>
      <c r="J9" s="225">
        <v>2.17</v>
      </c>
      <c r="K9" s="225">
        <v>2.1869999999999998</v>
      </c>
      <c r="L9" s="225">
        <v>2.2130000000000001</v>
      </c>
      <c r="M9" s="225">
        <v>2.2349999999999999</v>
      </c>
      <c r="N9" s="225">
        <v>2.2200000000000002</v>
      </c>
      <c r="O9" s="225">
        <v>2.2320000000000002</v>
      </c>
      <c r="P9" s="225">
        <v>2.258</v>
      </c>
      <c r="Q9" s="225">
        <v>2.2759999999999998</v>
      </c>
      <c r="R9" s="225">
        <v>2.302</v>
      </c>
      <c r="S9" s="225">
        <v>2.319</v>
      </c>
      <c r="T9" s="225">
        <v>2.363</v>
      </c>
      <c r="U9" s="225">
        <v>2.4039999999999999</v>
      </c>
      <c r="V9" s="225">
        <v>2.351</v>
      </c>
      <c r="W9" s="225">
        <v>2.34</v>
      </c>
      <c r="X9" s="225">
        <v>2.3460000000000001</v>
      </c>
      <c r="Y9" s="225">
        <v>2.3660000000000001</v>
      </c>
      <c r="Z9" s="225">
        <v>2.3809999999999998</v>
      </c>
      <c r="AA9" s="225">
        <v>2.379</v>
      </c>
      <c r="AB9" s="225">
        <v>2.383</v>
      </c>
      <c r="AC9" s="225">
        <v>2.3980000000000001</v>
      </c>
      <c r="AD9" s="225">
        <v>2.4220000000000002</v>
      </c>
      <c r="AE9" s="225">
        <v>2.4319999999999999</v>
      </c>
      <c r="AF9" s="225">
        <v>2.4769999999999999</v>
      </c>
      <c r="AG9" s="225">
        <v>2.4889999999999999</v>
      </c>
      <c r="AH9" s="225">
        <v>2.4969999999999999</v>
      </c>
      <c r="AI9" s="225">
        <v>2.5129999999999999</v>
      </c>
      <c r="AJ9" s="225">
        <v>2.5190000000000001</v>
      </c>
      <c r="AK9" s="225">
        <v>2.5299999999999998</v>
      </c>
      <c r="AL9" s="225">
        <v>2.5499999999999998</v>
      </c>
      <c r="AM9" s="225">
        <v>2.5569999999999999</v>
      </c>
      <c r="AN9" s="225">
        <v>2.5550000000000002</v>
      </c>
      <c r="AO9" s="225">
        <v>2.5739999999999998</v>
      </c>
      <c r="AP9" s="225">
        <v>2.5880000000000001</v>
      </c>
      <c r="AQ9" s="225">
        <v>2.597</v>
      </c>
      <c r="AR9" s="225">
        <v>2.6080000000000001</v>
      </c>
      <c r="AS9" s="225">
        <v>2.6139999999999999</v>
      </c>
      <c r="AT9" s="225">
        <v>2.617</v>
      </c>
      <c r="AU9" s="214">
        <v>2.6120000000000001</v>
      </c>
      <c r="AV9" s="214">
        <v>2.6230000000000002</v>
      </c>
      <c r="AW9" s="214">
        <v>2.6190000000000002</v>
      </c>
      <c r="AX9" s="214">
        <v>2.6259999999999999</v>
      </c>
      <c r="AY9" s="214">
        <v>2.6190000000000002</v>
      </c>
      <c r="AZ9" s="214">
        <v>2.6419999999999999</v>
      </c>
      <c r="BA9" s="214">
        <v>2.6619999999999999</v>
      </c>
      <c r="BB9" s="214">
        <v>2.677</v>
      </c>
      <c r="BC9" s="214">
        <v>2.6909999999999998</v>
      </c>
      <c r="BD9" s="214">
        <v>2.6949999999999998</v>
      </c>
      <c r="BE9" s="214">
        <v>2.7069999999999999</v>
      </c>
      <c r="BF9" s="214">
        <v>2.7210000000000001</v>
      </c>
      <c r="BG9" s="214">
        <v>2.7570000000000001</v>
      </c>
      <c r="BH9" s="214">
        <v>2.77</v>
      </c>
      <c r="BI9" s="214">
        <v>2.7759999999999998</v>
      </c>
      <c r="BJ9" s="214">
        <v>2.7890000000000001</v>
      </c>
      <c r="BK9" s="214">
        <v>2.802</v>
      </c>
      <c r="BL9" s="214">
        <v>2.8149999999999999</v>
      </c>
      <c r="BM9" s="214">
        <v>2.8279999999999998</v>
      </c>
      <c r="BN9" s="214">
        <v>2.8439999999999999</v>
      </c>
      <c r="BO9" s="214">
        <v>2.8610000000000002</v>
      </c>
      <c r="BP9" s="214">
        <v>2.8660000000000001</v>
      </c>
      <c r="BQ9" s="214">
        <v>2.9039999999999999</v>
      </c>
      <c r="BR9" s="214">
        <v>2.9180000000000001</v>
      </c>
      <c r="BS9" s="214">
        <v>2.94</v>
      </c>
      <c r="BT9" s="227">
        <v>2.956</v>
      </c>
      <c r="BU9" s="228">
        <v>2.9729999999999999</v>
      </c>
      <c r="BV9" s="229">
        <v>2.9889999999999999</v>
      </c>
      <c r="BW9" s="228">
        <v>3.0009999999999999</v>
      </c>
      <c r="BX9" s="229">
        <v>3.0129999999999999</v>
      </c>
      <c r="BY9" s="229">
        <v>3.0219999999999998</v>
      </c>
      <c r="BZ9" s="229">
        <v>3.0329999999999999</v>
      </c>
      <c r="CA9" s="229">
        <v>3.04</v>
      </c>
      <c r="CB9" s="230">
        <v>3.0489999999999999</v>
      </c>
      <c r="CC9" s="214">
        <v>3.0590000000000002</v>
      </c>
      <c r="CD9" s="214">
        <v>3.0710000000000002</v>
      </c>
      <c r="CE9" s="214">
        <v>3.0819999999999999</v>
      </c>
      <c r="CF9" s="214">
        <v>3.0950000000000002</v>
      </c>
      <c r="CG9" s="214">
        <v>3.1080000000000001</v>
      </c>
      <c r="CH9" s="214">
        <v>3.121</v>
      </c>
    </row>
    <row r="10" spans="1:87">
      <c r="A10" s="219" t="s">
        <v>233</v>
      </c>
      <c r="B10" s="219" t="s">
        <v>234</v>
      </c>
      <c r="C10" s="225">
        <v>2.0350000000000001</v>
      </c>
      <c r="D10" s="225">
        <v>2.06</v>
      </c>
      <c r="E10" s="225">
        <v>2.0649999999999999</v>
      </c>
      <c r="F10" s="225">
        <v>2.0870000000000002</v>
      </c>
      <c r="G10" s="225">
        <v>2.1040000000000001</v>
      </c>
      <c r="H10" s="225">
        <v>2.1150000000000002</v>
      </c>
      <c r="I10" s="225">
        <v>2.1509999999999998</v>
      </c>
      <c r="J10" s="225">
        <v>2.17</v>
      </c>
      <c r="K10" s="225">
        <v>2.1869999999999998</v>
      </c>
      <c r="L10" s="225">
        <v>2.2130000000000001</v>
      </c>
      <c r="M10" s="225">
        <v>2.2349999999999999</v>
      </c>
      <c r="N10" s="225">
        <v>2.2200000000000002</v>
      </c>
      <c r="O10" s="225">
        <v>2.2320000000000002</v>
      </c>
      <c r="P10" s="225">
        <v>2.258</v>
      </c>
      <c r="Q10" s="225">
        <v>2.2759999999999998</v>
      </c>
      <c r="R10" s="225">
        <v>2.302</v>
      </c>
      <c r="S10" s="225">
        <v>2.319</v>
      </c>
      <c r="T10" s="225">
        <v>2.363</v>
      </c>
      <c r="U10" s="225">
        <v>2.4039999999999999</v>
      </c>
      <c r="V10" s="225">
        <v>2.351</v>
      </c>
      <c r="W10" s="225">
        <v>2.34</v>
      </c>
      <c r="X10" s="225">
        <v>2.3460000000000001</v>
      </c>
      <c r="Y10" s="225">
        <v>2.3660000000000001</v>
      </c>
      <c r="Z10" s="225">
        <v>2.3809999999999998</v>
      </c>
      <c r="AA10" s="225">
        <v>2.379</v>
      </c>
      <c r="AB10" s="225">
        <v>2.383</v>
      </c>
      <c r="AC10" s="225">
        <v>2.3980000000000001</v>
      </c>
      <c r="AD10" s="225">
        <v>2.4220000000000002</v>
      </c>
      <c r="AE10" s="225">
        <v>2.4319999999999999</v>
      </c>
      <c r="AF10" s="225">
        <v>2.4769999999999999</v>
      </c>
      <c r="AG10" s="225">
        <v>2.4889999999999999</v>
      </c>
      <c r="AH10" s="225">
        <v>2.4969999999999999</v>
      </c>
      <c r="AI10" s="225">
        <v>2.5129999999999999</v>
      </c>
      <c r="AJ10" s="225">
        <v>2.5190000000000001</v>
      </c>
      <c r="AK10" s="225">
        <v>2.5299999999999998</v>
      </c>
      <c r="AL10" s="225">
        <v>2.5499999999999998</v>
      </c>
      <c r="AM10" s="225">
        <v>2.5569999999999999</v>
      </c>
      <c r="AN10" s="225">
        <v>2.5550000000000002</v>
      </c>
      <c r="AO10" s="225">
        <v>2.5739999999999998</v>
      </c>
      <c r="AP10" s="225">
        <v>2.5880000000000001</v>
      </c>
      <c r="AQ10" s="225">
        <v>2.597</v>
      </c>
      <c r="AR10" s="225">
        <v>2.6080000000000001</v>
      </c>
      <c r="AS10" s="225">
        <v>2.6139999999999999</v>
      </c>
      <c r="AT10" s="225">
        <v>2.617</v>
      </c>
      <c r="AU10" s="214">
        <v>2.6120000000000001</v>
      </c>
      <c r="AV10" s="214">
        <v>2.6230000000000002</v>
      </c>
      <c r="AW10" s="214">
        <v>2.6190000000000002</v>
      </c>
      <c r="AX10" s="214">
        <v>2.6259999999999999</v>
      </c>
      <c r="AY10" s="214">
        <v>2.6190000000000002</v>
      </c>
      <c r="AZ10" s="214">
        <v>2.6419999999999999</v>
      </c>
      <c r="BA10" s="214">
        <v>2.6619999999999999</v>
      </c>
      <c r="BB10" s="214">
        <v>2.677</v>
      </c>
      <c r="BC10" s="214">
        <v>2.6909999999999998</v>
      </c>
      <c r="BD10" s="214">
        <v>2.6949999999999998</v>
      </c>
      <c r="BE10" s="214">
        <v>2.7069999999999999</v>
      </c>
      <c r="BF10" s="214">
        <v>2.7210000000000001</v>
      </c>
      <c r="BG10" s="214">
        <v>2.7570000000000001</v>
      </c>
      <c r="BH10" s="214">
        <v>2.77</v>
      </c>
      <c r="BI10" s="214">
        <v>2.7759999999999998</v>
      </c>
      <c r="BJ10" s="214">
        <v>2.7890000000000001</v>
      </c>
      <c r="BK10" s="214">
        <v>2.802</v>
      </c>
      <c r="BL10" s="214">
        <v>2.8149999999999999</v>
      </c>
      <c r="BM10" s="214">
        <v>2.8279999999999998</v>
      </c>
      <c r="BN10" s="214">
        <v>2.8439999999999999</v>
      </c>
      <c r="BO10" s="214">
        <v>2.8610000000000002</v>
      </c>
      <c r="BP10" s="214">
        <v>2.8660000000000001</v>
      </c>
      <c r="BQ10" s="214">
        <v>2.9039999999999999</v>
      </c>
      <c r="BR10" s="214">
        <v>2.923</v>
      </c>
      <c r="BS10" s="214">
        <v>2.95</v>
      </c>
      <c r="BT10" s="231">
        <v>2.9729999999999999</v>
      </c>
      <c r="BU10" s="232">
        <v>2.9990000000000001</v>
      </c>
      <c r="BV10" s="214">
        <v>3.0249999999999999</v>
      </c>
      <c r="BW10" s="214">
        <v>3.0470000000000002</v>
      </c>
      <c r="BX10" s="214">
        <v>3.069</v>
      </c>
      <c r="BY10" s="214">
        <v>3.09</v>
      </c>
      <c r="BZ10" s="214">
        <v>3.113</v>
      </c>
      <c r="CA10" s="214">
        <v>3.133</v>
      </c>
      <c r="CB10" s="214">
        <v>3.1539999999999999</v>
      </c>
      <c r="CC10" s="214">
        <v>3.1760000000000002</v>
      </c>
      <c r="CD10" s="214">
        <v>3.198</v>
      </c>
      <c r="CE10" s="214">
        <v>3.22</v>
      </c>
      <c r="CF10" s="214">
        <v>3.2440000000000002</v>
      </c>
      <c r="CG10" s="214">
        <v>3.2690000000000001</v>
      </c>
      <c r="CH10" s="214">
        <v>3.2949999999999999</v>
      </c>
    </row>
    <row r="11" spans="1:87">
      <c r="BT11" s="233"/>
    </row>
    <row r="12" spans="1:87"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</row>
    <row r="13" spans="1:87"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</row>
    <row r="14" spans="1:87"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BN14" s="235" t="s">
        <v>235</v>
      </c>
      <c r="BO14" s="236"/>
      <c r="BP14" s="236"/>
      <c r="BQ14" s="237" t="s">
        <v>236</v>
      </c>
      <c r="BR14" s="238"/>
      <c r="BS14" s="238"/>
      <c r="BT14" s="238"/>
      <c r="BU14" s="238"/>
      <c r="BV14" s="238"/>
      <c r="BW14" s="236"/>
      <c r="BX14" s="236"/>
      <c r="BY14" s="236"/>
    </row>
    <row r="15" spans="1:87"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BN15" s="239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1"/>
    </row>
    <row r="16" spans="1:87"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BN16" s="242"/>
      <c r="BO16" s="243" t="s">
        <v>237</v>
      </c>
      <c r="BP16" s="244" t="s">
        <v>238</v>
      </c>
      <c r="BQ16" s="244"/>
      <c r="BR16" s="244"/>
      <c r="BS16" s="244"/>
      <c r="BT16" s="244"/>
      <c r="BU16" s="244"/>
      <c r="BV16" s="244"/>
      <c r="BW16" s="244"/>
      <c r="BX16" s="244"/>
      <c r="BY16" s="245"/>
    </row>
    <row r="17" spans="3:79"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BN17" s="242"/>
      <c r="BO17" s="244"/>
      <c r="BP17" s="224" t="str">
        <f>BT7</f>
        <v>2021Q2</v>
      </c>
      <c r="BQ17" s="244"/>
      <c r="BR17" s="244"/>
      <c r="BS17" s="244"/>
      <c r="BT17" s="244"/>
      <c r="BU17" s="244"/>
      <c r="BV17" s="244"/>
      <c r="BW17" s="244"/>
      <c r="BX17" s="244"/>
      <c r="BY17" s="247" t="s">
        <v>239</v>
      </c>
    </row>
    <row r="18" spans="3:79">
      <c r="BN18" s="242"/>
      <c r="BO18" s="244"/>
      <c r="BP18" s="248">
        <f>BT9</f>
        <v>2.956</v>
      </c>
      <c r="BQ18" s="249"/>
      <c r="BR18" s="244"/>
      <c r="BS18" s="244"/>
      <c r="BT18" s="244"/>
      <c r="BU18" s="244"/>
      <c r="BV18" s="244"/>
      <c r="BW18" s="244"/>
      <c r="BX18" s="244"/>
      <c r="BY18" s="250">
        <f>BP18</f>
        <v>2.956</v>
      </c>
    </row>
    <row r="19" spans="3:79">
      <c r="BN19" s="242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51"/>
      <c r="CA19" s="252"/>
    </row>
    <row r="20" spans="3:79">
      <c r="BN20" s="2401" t="s">
        <v>240</v>
      </c>
      <c r="BO20" s="2402"/>
      <c r="BP20" s="2402"/>
      <c r="BQ20" s="244" t="s">
        <v>241</v>
      </c>
      <c r="BR20" s="244"/>
      <c r="BS20" s="244" t="s">
        <v>242</v>
      </c>
      <c r="BT20" s="244"/>
      <c r="BU20" s="244"/>
      <c r="BV20" s="244"/>
      <c r="BW20" s="244"/>
      <c r="BX20" s="244"/>
      <c r="BY20" s="251"/>
    </row>
    <row r="21" spans="3:79">
      <c r="BN21" s="242"/>
      <c r="BO21" s="244"/>
      <c r="BP21" s="219" t="str">
        <f>BU7</f>
        <v>2021Q3</v>
      </c>
      <c r="BQ21" s="219" t="str">
        <f t="shared" ref="BQ21:BW21" si="0">BV7</f>
        <v>2021Q4</v>
      </c>
      <c r="BR21" s="219" t="str">
        <f t="shared" si="0"/>
        <v>2022Q1</v>
      </c>
      <c r="BS21" s="219" t="str">
        <f t="shared" si="0"/>
        <v>2022Q2</v>
      </c>
      <c r="BT21" s="219" t="str">
        <f t="shared" si="0"/>
        <v>2022Q3</v>
      </c>
      <c r="BU21" s="219" t="str">
        <f t="shared" si="0"/>
        <v>2022Q4</v>
      </c>
      <c r="BV21" s="219" t="str">
        <f t="shared" si="0"/>
        <v>2023Q1</v>
      </c>
      <c r="BW21" s="219" t="str">
        <f t="shared" si="0"/>
        <v>2023Q2</v>
      </c>
      <c r="BX21" s="244"/>
      <c r="BY21" s="251"/>
    </row>
    <row r="22" spans="3:79">
      <c r="BN22" s="242"/>
      <c r="BO22" s="244"/>
      <c r="BP22" s="253">
        <f>BU9</f>
        <v>2.9729999999999999</v>
      </c>
      <c r="BQ22" s="254">
        <f t="shared" ref="BQ22:BW22" si="1">BV9</f>
        <v>2.9889999999999999</v>
      </c>
      <c r="BR22" s="254">
        <f t="shared" si="1"/>
        <v>3.0009999999999999</v>
      </c>
      <c r="BS22" s="254">
        <f t="shared" si="1"/>
        <v>3.0129999999999999</v>
      </c>
      <c r="BT22" s="254">
        <f t="shared" si="1"/>
        <v>3.0219999999999998</v>
      </c>
      <c r="BU22" s="254">
        <f t="shared" si="1"/>
        <v>3.0329999999999999</v>
      </c>
      <c r="BV22" s="254">
        <f t="shared" si="1"/>
        <v>3.04</v>
      </c>
      <c r="BW22" s="255">
        <f t="shared" si="1"/>
        <v>3.0489999999999999</v>
      </c>
      <c r="BX22" s="244"/>
      <c r="BY22" s="250">
        <f>AVERAGE(BP22:BW22)</f>
        <v>3.0149999999999997</v>
      </c>
    </row>
    <row r="23" spans="3:79">
      <c r="BN23" s="242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51"/>
    </row>
    <row r="24" spans="3:79">
      <c r="BN24" s="242"/>
      <c r="BO24" s="244"/>
      <c r="BP24" s="244"/>
      <c r="BQ24" s="244"/>
      <c r="BR24" s="244"/>
      <c r="BS24" s="244"/>
      <c r="BT24" s="244"/>
      <c r="BU24" s="244"/>
      <c r="BV24" s="244"/>
      <c r="BW24" s="244"/>
      <c r="BX24" s="256" t="s">
        <v>243</v>
      </c>
      <c r="BY24" s="257">
        <f>(BY22-BY18)/BY18</f>
        <v>1.9959404600811814E-2</v>
      </c>
    </row>
    <row r="25" spans="3:79">
      <c r="BN25" s="258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60"/>
    </row>
    <row r="26" spans="3:79" hidden="1"/>
    <row r="27" spans="3:79" hidden="1">
      <c r="BN27" s="235" t="s">
        <v>235</v>
      </c>
      <c r="BO27" s="236"/>
      <c r="BP27" s="236"/>
      <c r="BQ27" s="237" t="s">
        <v>236</v>
      </c>
      <c r="BR27" s="238"/>
      <c r="BS27" s="238"/>
      <c r="BT27" s="238"/>
      <c r="BU27" s="238"/>
      <c r="BV27" s="238"/>
      <c r="BW27" s="236"/>
      <c r="BX27" s="236"/>
      <c r="BY27" s="236"/>
    </row>
    <row r="28" spans="3:79" hidden="1">
      <c r="BN28" s="239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1"/>
    </row>
    <row r="29" spans="3:79" hidden="1">
      <c r="BN29" s="242"/>
      <c r="BO29" s="261" t="s">
        <v>237</v>
      </c>
      <c r="BP29" s="244" t="s">
        <v>300</v>
      </c>
      <c r="BQ29" s="244"/>
      <c r="BR29" s="244"/>
      <c r="BS29" s="244"/>
      <c r="BT29" s="244"/>
      <c r="BU29" s="244"/>
      <c r="BV29" s="244"/>
      <c r="BW29" s="244"/>
      <c r="BX29" s="244"/>
      <c r="BY29" s="245"/>
    </row>
    <row r="30" spans="3:79" hidden="1">
      <c r="BN30" s="242"/>
      <c r="BO30" s="244"/>
      <c r="BP30" s="224" t="s">
        <v>215</v>
      </c>
      <c r="BQ30" s="244"/>
      <c r="BR30" s="244"/>
      <c r="BS30" s="244"/>
      <c r="BT30" s="244"/>
      <c r="BU30" s="244"/>
      <c r="BV30" s="244"/>
      <c r="BW30" s="244"/>
      <c r="BX30" s="244"/>
      <c r="BY30" s="247" t="s">
        <v>239</v>
      </c>
    </row>
    <row r="31" spans="3:79" hidden="1">
      <c r="BN31" s="242"/>
      <c r="BO31" s="244"/>
      <c r="BP31" s="248">
        <f>BV9</f>
        <v>2.9889999999999999</v>
      </c>
      <c r="BQ31" s="249"/>
      <c r="BR31" s="244"/>
      <c r="BS31" s="244"/>
      <c r="BT31" s="244"/>
      <c r="BU31" s="244"/>
      <c r="BV31" s="244"/>
      <c r="BW31" s="244"/>
      <c r="BX31" s="244"/>
      <c r="BY31" s="250">
        <f>BP31</f>
        <v>2.9889999999999999</v>
      </c>
    </row>
    <row r="32" spans="3:79" hidden="1">
      <c r="BN32" s="242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51"/>
    </row>
    <row r="33" spans="66:77" hidden="1">
      <c r="BN33" s="2401" t="s">
        <v>240</v>
      </c>
      <c r="BO33" s="2402"/>
      <c r="BP33" s="2402"/>
      <c r="BQ33" s="244" t="s">
        <v>241</v>
      </c>
      <c r="BR33" s="244"/>
      <c r="BS33" s="244" t="s">
        <v>242</v>
      </c>
      <c r="BT33" s="244"/>
      <c r="BU33" s="244"/>
      <c r="BV33" s="244"/>
      <c r="BW33" s="244"/>
      <c r="BX33" s="244"/>
      <c r="BY33" s="251"/>
    </row>
    <row r="34" spans="66:77" hidden="1">
      <c r="BN34" s="242"/>
      <c r="BO34" s="244"/>
      <c r="BP34" s="219" t="str">
        <f>BP21</f>
        <v>2021Q3</v>
      </c>
      <c r="BQ34" s="219" t="str">
        <f t="shared" ref="BQ34:BW34" si="2">BQ21</f>
        <v>2021Q4</v>
      </c>
      <c r="BR34" s="219" t="str">
        <f t="shared" si="2"/>
        <v>2022Q1</v>
      </c>
      <c r="BS34" s="219" t="str">
        <f t="shared" si="2"/>
        <v>2022Q2</v>
      </c>
      <c r="BT34" s="219" t="str">
        <f t="shared" si="2"/>
        <v>2022Q3</v>
      </c>
      <c r="BU34" s="219" t="str">
        <f t="shared" si="2"/>
        <v>2022Q4</v>
      </c>
      <c r="BV34" s="219" t="str">
        <f t="shared" si="2"/>
        <v>2023Q1</v>
      </c>
      <c r="BW34" s="219" t="str">
        <f t="shared" si="2"/>
        <v>2023Q2</v>
      </c>
      <c r="BX34" s="244"/>
      <c r="BY34" s="251"/>
    </row>
    <row r="35" spans="66:77" hidden="1">
      <c r="BN35" s="242"/>
      <c r="BO35" s="244"/>
      <c r="BP35" s="253">
        <f>BP22</f>
        <v>2.9729999999999999</v>
      </c>
      <c r="BQ35" s="253">
        <f t="shared" ref="BQ35:BW35" si="3">BQ22</f>
        <v>2.9889999999999999</v>
      </c>
      <c r="BR35" s="253">
        <f t="shared" si="3"/>
        <v>3.0009999999999999</v>
      </c>
      <c r="BS35" s="253">
        <f t="shared" si="3"/>
        <v>3.0129999999999999</v>
      </c>
      <c r="BT35" s="253">
        <f t="shared" si="3"/>
        <v>3.0219999999999998</v>
      </c>
      <c r="BU35" s="253">
        <f t="shared" si="3"/>
        <v>3.0329999999999999</v>
      </c>
      <c r="BV35" s="253">
        <f t="shared" si="3"/>
        <v>3.04</v>
      </c>
      <c r="BW35" s="253">
        <f t="shared" si="3"/>
        <v>3.0489999999999999</v>
      </c>
      <c r="BX35" s="244"/>
      <c r="BY35" s="250">
        <f>AVERAGE(BP35:BW35)</f>
        <v>3.0149999999999997</v>
      </c>
    </row>
    <row r="36" spans="66:77" hidden="1">
      <c r="BN36" s="242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51"/>
    </row>
    <row r="37" spans="66:77" hidden="1">
      <c r="BN37" s="242"/>
      <c r="BO37" s="244"/>
      <c r="BP37" s="244"/>
      <c r="BQ37" s="244"/>
      <c r="BR37" s="244"/>
      <c r="BS37" s="244"/>
      <c r="BT37" s="244"/>
      <c r="BU37" s="244"/>
      <c r="BV37" s="244"/>
      <c r="BW37" s="244"/>
      <c r="BX37" s="256" t="s">
        <v>243</v>
      </c>
      <c r="BY37" s="257">
        <f>(BY35-BY31)/BY31</f>
        <v>8.698561391769756E-3</v>
      </c>
    </row>
    <row r="38" spans="66:77" hidden="1">
      <c r="BN38" s="258"/>
      <c r="BO38" s="259"/>
      <c r="BP38" s="259"/>
      <c r="BQ38" s="259"/>
      <c r="BR38" s="259"/>
      <c r="BS38" s="259"/>
      <c r="BT38" s="259"/>
      <c r="BU38" s="259"/>
      <c r="BV38" s="259"/>
      <c r="BW38" s="259"/>
      <c r="BX38" s="259"/>
      <c r="BY38" s="260"/>
    </row>
  </sheetData>
  <mergeCells count="2">
    <mergeCell ref="BN20:BP20"/>
    <mergeCell ref="BN33:BP33"/>
  </mergeCells>
  <pageMargins left="0.25" right="0.2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5"/>
  <sheetViews>
    <sheetView zoomScaleNormal="100" workbookViewId="0">
      <selection activeCell="W30" sqref="W30"/>
    </sheetView>
  </sheetViews>
  <sheetFormatPr defaultColWidth="22.6640625" defaultRowHeight="14.4"/>
  <cols>
    <col min="1" max="1" width="5.6640625" customWidth="1"/>
    <col min="2" max="2" width="36.44140625" customWidth="1"/>
    <col min="3" max="3" width="14.6640625" bestFit="1" customWidth="1"/>
    <col min="4" max="4" width="13" customWidth="1"/>
    <col min="5" max="5" width="19" customWidth="1"/>
    <col min="6" max="6" width="8.44140625" customWidth="1"/>
    <col min="7" max="7" width="36.6640625" customWidth="1"/>
    <col min="8" max="8" width="15.6640625" customWidth="1"/>
    <col min="9" max="9" width="16.6640625" customWidth="1"/>
    <col min="10" max="10" width="19.109375" customWidth="1"/>
    <col min="11" max="11" width="17.6640625" bestFit="1" customWidth="1"/>
    <col min="12" max="13" width="10.33203125" bestFit="1" customWidth="1"/>
  </cols>
  <sheetData>
    <row r="1" spans="2:13" ht="18.75" customHeight="1">
      <c r="B1" s="102" t="s">
        <v>386</v>
      </c>
    </row>
    <row r="2" spans="2:13" ht="15.75" customHeight="1" thickBot="1">
      <c r="B2" s="1043"/>
    </row>
    <row r="3" spans="2:13" ht="21.75" customHeight="1" thickBot="1">
      <c r="B3" s="2481" t="s">
        <v>387</v>
      </c>
      <c r="C3" s="2482"/>
      <c r="D3" s="2482"/>
      <c r="E3" s="2483"/>
      <c r="G3" s="2484" t="s">
        <v>388</v>
      </c>
      <c r="H3" s="2485"/>
      <c r="I3" s="2485"/>
      <c r="J3" s="2486"/>
    </row>
    <row r="4" spans="2:13" ht="15" thickBot="1">
      <c r="B4" s="2487" t="s">
        <v>389</v>
      </c>
      <c r="C4" s="2488"/>
      <c r="D4" s="2488"/>
      <c r="E4" s="2489"/>
      <c r="F4" s="1044"/>
      <c r="G4" s="2490" t="s">
        <v>390</v>
      </c>
      <c r="H4" s="2491"/>
      <c r="I4" s="2491"/>
      <c r="J4" s="2492"/>
    </row>
    <row r="5" spans="2:13" ht="26.25" customHeight="1">
      <c r="B5" s="4" t="s">
        <v>391</v>
      </c>
      <c r="C5" s="2472" t="s">
        <v>392</v>
      </c>
      <c r="D5" s="2472"/>
      <c r="E5" s="1045">
        <v>32</v>
      </c>
      <c r="F5" s="1046"/>
      <c r="G5" s="4" t="s">
        <v>393</v>
      </c>
      <c r="H5" s="2493" t="s">
        <v>394</v>
      </c>
      <c r="I5" s="2494"/>
      <c r="J5" s="1047">
        <f>H45*I8</f>
        <v>3483.75</v>
      </c>
    </row>
    <row r="6" spans="2:13">
      <c r="B6" s="7"/>
      <c r="C6" s="2478" t="s">
        <v>395</v>
      </c>
      <c r="D6" s="2479"/>
      <c r="E6" s="8">
        <v>365</v>
      </c>
      <c r="F6" s="1048"/>
      <c r="G6" s="1049"/>
      <c r="H6" s="778" t="s">
        <v>5</v>
      </c>
      <c r="I6" s="779" t="s">
        <v>6</v>
      </c>
      <c r="J6" s="780" t="s">
        <v>7</v>
      </c>
    </row>
    <row r="7" spans="2:13" ht="27" customHeight="1">
      <c r="B7" s="10"/>
      <c r="C7" s="778" t="s">
        <v>5</v>
      </c>
      <c r="D7" s="779" t="s">
        <v>6</v>
      </c>
      <c r="E7" s="780" t="s">
        <v>7</v>
      </c>
      <c r="F7" s="1050"/>
      <c r="G7" s="1051" t="str">
        <f>B9</f>
        <v>Clinical Supervisor / Director</v>
      </c>
      <c r="H7" s="1052">
        <f>C9</f>
        <v>83825</v>
      </c>
      <c r="I7" s="1053">
        <f>'[11]JAIL DIVERSION MODELS'!$H$8</f>
        <v>0.2</v>
      </c>
      <c r="J7" s="1054">
        <f>H7*I7</f>
        <v>16765</v>
      </c>
      <c r="L7" s="1055"/>
      <c r="M7" s="1055"/>
    </row>
    <row r="8" spans="2:13">
      <c r="B8" s="1056" t="str">
        <f>'[31]Master Lookup'!B15</f>
        <v>Program Manager / Director</v>
      </c>
      <c r="C8" s="111">
        <v>65763</v>
      </c>
      <c r="D8" s="112">
        <f>'[11]JAIL DIVERSION MODELS'!$C$8</f>
        <v>1</v>
      </c>
      <c r="E8" s="17">
        <f t="shared" ref="E8:E16" si="0">C8*D8</f>
        <v>65763</v>
      </c>
      <c r="F8" s="1057"/>
      <c r="G8" s="1058" t="str">
        <f>B13</f>
        <v>Counselor (BA level)</v>
      </c>
      <c r="H8" s="1059">
        <f>C13</f>
        <v>43971.200000000004</v>
      </c>
      <c r="I8" s="1060">
        <f>'[11]JAIL DIVERSION MODELS'!$H$9</f>
        <v>2.5</v>
      </c>
      <c r="J8" s="1061">
        <f>H8*I8</f>
        <v>109928.00000000001</v>
      </c>
      <c r="L8" s="1062"/>
      <c r="M8" s="1063"/>
    </row>
    <row r="9" spans="2:13">
      <c r="B9" s="1189" t="s">
        <v>396</v>
      </c>
      <c r="C9" s="15">
        <v>83825</v>
      </c>
      <c r="D9" s="118">
        <v>1</v>
      </c>
      <c r="E9" s="1064">
        <f t="shared" si="0"/>
        <v>83825</v>
      </c>
      <c r="F9" s="1057"/>
      <c r="G9" s="1065" t="s">
        <v>10</v>
      </c>
      <c r="H9" s="1066" t="s">
        <v>397</v>
      </c>
      <c r="I9" s="1053">
        <f>'[11]JAIL DIVERSION MODELS'!$H$10</f>
        <v>0</v>
      </c>
      <c r="J9" s="1054">
        <v>0</v>
      </c>
      <c r="L9" s="1062"/>
      <c r="M9" s="1063"/>
    </row>
    <row r="10" spans="2:13" ht="15" thickBot="1">
      <c r="B10" s="1189" t="s">
        <v>326</v>
      </c>
      <c r="C10" s="15">
        <v>72155</v>
      </c>
      <c r="D10" s="118">
        <v>0.7</v>
      </c>
      <c r="E10" s="1064">
        <f t="shared" si="0"/>
        <v>50508.5</v>
      </c>
      <c r="F10" s="1057"/>
      <c r="G10" s="1067" t="s">
        <v>398</v>
      </c>
      <c r="H10" s="1068">
        <f>[35]Chart!C6</f>
        <v>32198.400000000001</v>
      </c>
      <c r="I10" s="1069">
        <f>'[11]JAIL DIVERSION MODELS'!$H$11</f>
        <v>0.38461538461538464</v>
      </c>
      <c r="J10" s="1070">
        <f>H10*I10</f>
        <v>12384.000000000002</v>
      </c>
      <c r="L10" s="1062"/>
      <c r="M10" s="1063"/>
    </row>
    <row r="11" spans="2:13" ht="15" thickTop="1">
      <c r="B11" s="1189" t="s">
        <v>399</v>
      </c>
      <c r="C11" s="15">
        <f>'[31]FY22 Master Lookup'!C21</f>
        <v>41516.800000000003</v>
      </c>
      <c r="D11" s="118">
        <f>'[11]JAIL DIVERSION MODELS'!$C$10</f>
        <v>1</v>
      </c>
      <c r="E11" s="1064">
        <f t="shared" si="0"/>
        <v>41516.800000000003</v>
      </c>
      <c r="F11" s="1057"/>
      <c r="G11" s="47" t="s">
        <v>12</v>
      </c>
      <c r="H11" s="1073"/>
      <c r="I11" s="1074">
        <f>SUM(I7:I10)</f>
        <v>3.0846153846153848</v>
      </c>
      <c r="J11" s="1075">
        <f>SUM(J7:J10)</f>
        <v>139077.00000000003</v>
      </c>
      <c r="L11" s="1062"/>
      <c r="M11" s="1063"/>
    </row>
    <row r="12" spans="2:13">
      <c r="B12" s="1189" t="s">
        <v>245</v>
      </c>
      <c r="C12" s="15">
        <v>35988</v>
      </c>
      <c r="D12" s="118">
        <v>4.2</v>
      </c>
      <c r="E12" s="1064">
        <f t="shared" si="0"/>
        <v>151149.6</v>
      </c>
      <c r="F12" s="1076"/>
      <c r="G12" s="1077"/>
      <c r="H12" s="1078" t="s">
        <v>400</v>
      </c>
      <c r="I12" s="1053"/>
      <c r="J12" s="1079"/>
      <c r="L12" s="1062"/>
      <c r="M12" s="1063"/>
    </row>
    <row r="13" spans="2:13">
      <c r="B13" s="1071" t="s">
        <v>401</v>
      </c>
      <c r="C13" s="1059">
        <f>[36]Chart!C12</f>
        <v>43971.200000000004</v>
      </c>
      <c r="D13" s="1072">
        <f>'[11]JAIL DIVERSION MODELS'!$C$11</f>
        <v>4</v>
      </c>
      <c r="E13" s="1064">
        <f t="shared" si="0"/>
        <v>175884.80000000002</v>
      </c>
      <c r="F13" s="1057"/>
      <c r="G13" s="10" t="s">
        <v>13</v>
      </c>
      <c r="H13" s="1080">
        <f>C19</f>
        <v>0.224</v>
      </c>
      <c r="I13" s="1053"/>
      <c r="J13" s="1054">
        <f>J11*H13</f>
        <v>31153.248000000007</v>
      </c>
      <c r="L13" s="1062"/>
      <c r="M13" s="1063"/>
    </row>
    <row r="14" spans="2:13" ht="15" thickBot="1">
      <c r="B14" s="1071" t="s">
        <v>402</v>
      </c>
      <c r="C14" s="1081">
        <f>'[31]FY22 Master Lookup'!C32</f>
        <v>32198.400000000001</v>
      </c>
      <c r="D14" s="1082">
        <f>'[11]JAIL DIVERSION MODELS'!$C$12</f>
        <v>16.399999999999999</v>
      </c>
      <c r="E14" s="1064">
        <f t="shared" si="0"/>
        <v>528053.76000000001</v>
      </c>
      <c r="F14" s="1083"/>
      <c r="G14" s="1084" t="s">
        <v>14</v>
      </c>
      <c r="H14" s="1085"/>
      <c r="I14" s="1085"/>
      <c r="J14" s="1086">
        <f>SUM(J11:J13)</f>
        <v>170230.24800000002</v>
      </c>
      <c r="L14" s="1087"/>
      <c r="M14" s="1063"/>
    </row>
    <row r="15" spans="2:13" ht="15" thickTop="1">
      <c r="B15" s="1071" t="s">
        <v>10</v>
      </c>
      <c r="C15" s="1081">
        <f>'[31]FY22 Master Lookup'!C35</f>
        <v>32198.400000000001</v>
      </c>
      <c r="D15" s="1088">
        <f>'[11]JAIL DIVERSION MODELS'!$C$13</f>
        <v>6.9749999999999996</v>
      </c>
      <c r="E15" s="1064">
        <f t="shared" si="0"/>
        <v>224583.84</v>
      </c>
      <c r="F15" s="1089"/>
      <c r="G15" s="1090"/>
      <c r="H15" s="1091" t="s">
        <v>403</v>
      </c>
      <c r="I15" s="1092"/>
      <c r="J15" s="1093" t="s">
        <v>7</v>
      </c>
    </row>
    <row r="16" spans="2:13" ht="15" thickBot="1">
      <c r="B16" s="122" t="s">
        <v>398</v>
      </c>
      <c r="C16" s="1068">
        <f>'[31]FY22 Master Lookup'!C36</f>
        <v>32198.400000000001</v>
      </c>
      <c r="D16" s="1094">
        <f>'[11]JAIL DIVERSION MODELS'!$C$14</f>
        <v>2.523076923076923</v>
      </c>
      <c r="E16" s="1070">
        <f t="shared" si="0"/>
        <v>81239.040000000008</v>
      </c>
      <c r="F16" s="1057"/>
      <c r="G16" s="10" t="s">
        <v>404</v>
      </c>
      <c r="H16" s="1095">
        <f>5552.70035625*(1+2.35%)</f>
        <v>5683.1888146218762</v>
      </c>
      <c r="I16" s="1059"/>
      <c r="J16" s="1061">
        <f>H16*I8</f>
        <v>14207.972036554691</v>
      </c>
    </row>
    <row r="17" spans="2:14" ht="15" thickTop="1">
      <c r="B17" s="125" t="s">
        <v>12</v>
      </c>
      <c r="C17" s="1096"/>
      <c r="D17" s="1097">
        <f>SUM(D8:D16)</f>
        <v>37.79807692307692</v>
      </c>
      <c r="E17" s="1098">
        <f>SUM(E8:E16)</f>
        <v>1402524.34</v>
      </c>
      <c r="F17" s="1099"/>
      <c r="G17" s="37" t="s">
        <v>361</v>
      </c>
      <c r="H17" s="1095" t="s">
        <v>397</v>
      </c>
      <c r="I17" s="1100"/>
      <c r="J17" s="1061">
        <v>0</v>
      </c>
    </row>
    <row r="18" spans="2:14" ht="15" thickBot="1">
      <c r="B18" s="125" t="str">
        <f>'[31]FY22 Master Lookup'!B40</f>
        <v>PFMLA Trust Contribution</v>
      </c>
      <c r="C18" s="1101">
        <f>'[31]FY22 Master Lookup'!E40</f>
        <v>3.7000000000000002E-3</v>
      </c>
      <c r="D18" s="1097"/>
      <c r="E18" s="1102">
        <f>E17*C18</f>
        <v>5189.3400580000007</v>
      </c>
      <c r="F18" s="1050"/>
      <c r="G18" s="820" t="s">
        <v>405</v>
      </c>
      <c r="H18" s="1103" t="s">
        <v>397</v>
      </c>
      <c r="I18" s="1104"/>
      <c r="J18" s="1105">
        <v>0</v>
      </c>
      <c r="L18" s="1063"/>
      <c r="M18" s="36"/>
    </row>
    <row r="19" spans="2:14" ht="15" thickTop="1">
      <c r="B19" s="141" t="s">
        <v>13</v>
      </c>
      <c r="C19" s="1080">
        <f>'[31]FY22 Master Lookup'!C69</f>
        <v>0.224</v>
      </c>
      <c r="D19" s="1106"/>
      <c r="E19" s="1064">
        <f>E17*C19</f>
        <v>314165.45216000004</v>
      </c>
      <c r="F19" s="1107"/>
      <c r="G19" s="47" t="s">
        <v>380</v>
      </c>
      <c r="H19" s="1073"/>
      <c r="I19" s="1073"/>
      <c r="J19" s="1108">
        <f>SUM(J14:J18)</f>
        <v>184438.2200365547</v>
      </c>
      <c r="M19" s="36"/>
      <c r="N19" s="1109">
        <f>E34*E5*E6*C33</f>
        <v>0</v>
      </c>
    </row>
    <row r="20" spans="2:14" ht="15" thickBot="1">
      <c r="B20" s="1110" t="s">
        <v>14</v>
      </c>
      <c r="C20" s="1111"/>
      <c r="D20" s="1112"/>
      <c r="E20" s="1113">
        <f>SUM(E17:E19)</f>
        <v>1721879.1322180002</v>
      </c>
      <c r="F20" s="1107"/>
      <c r="G20" s="820" t="s">
        <v>406</v>
      </c>
      <c r="H20" s="1114">
        <f>C29</f>
        <v>0.12</v>
      </c>
      <c r="I20" s="1115"/>
      <c r="J20" s="1113">
        <f>J19*H20</f>
        <v>22132.586404386562</v>
      </c>
      <c r="M20" s="36"/>
      <c r="N20" s="1109">
        <f>E34*E5*E6*90%</f>
        <v>0</v>
      </c>
    </row>
    <row r="21" spans="2:14" ht="15" thickTop="1">
      <c r="B21" s="141"/>
      <c r="C21" s="1116" t="s">
        <v>15</v>
      </c>
      <c r="D21" s="1117"/>
      <c r="E21" s="1093" t="s">
        <v>7</v>
      </c>
      <c r="F21" s="1107"/>
      <c r="G21" s="821" t="str">
        <f>B30</f>
        <v>CAF</v>
      </c>
      <c r="H21" s="1118">
        <f>C30</f>
        <v>0.02</v>
      </c>
      <c r="I21" s="1119"/>
      <c r="J21" s="1120">
        <f>(J20+J19-J11)*H21</f>
        <v>1349.8761288188248</v>
      </c>
      <c r="M21" s="36"/>
    </row>
    <row r="22" spans="2:14" ht="15" thickBot="1">
      <c r="B22" s="135" t="s">
        <v>361</v>
      </c>
      <c r="C22" s="1190">
        <v>13.52</v>
      </c>
      <c r="D22" s="1191"/>
      <c r="E22" s="1192">
        <f>C22*$E$5*$E$6</f>
        <v>157913.60000000001</v>
      </c>
      <c r="F22" s="1107"/>
      <c r="G22" s="47" t="s">
        <v>18</v>
      </c>
      <c r="H22" s="1121"/>
      <c r="I22" s="1073"/>
      <c r="J22" s="30">
        <f>SUM(J19:J21)</f>
        <v>207920.68256976007</v>
      </c>
      <c r="M22" s="36"/>
    </row>
    <row r="23" spans="2:14" ht="15.6" thickTop="1" thickBot="1">
      <c r="B23" s="135" t="s">
        <v>83</v>
      </c>
      <c r="C23" s="1193">
        <v>8.5564599999999995</v>
      </c>
      <c r="D23" s="1191"/>
      <c r="E23" s="1192">
        <f>C23*$E$5*$E$6</f>
        <v>99939.452799999999</v>
      </c>
      <c r="F23" s="1122"/>
      <c r="G23" s="1123" t="s">
        <v>407</v>
      </c>
      <c r="H23" s="1124"/>
      <c r="I23" s="1125"/>
      <c r="J23" s="1126">
        <f>J22/J5</f>
        <v>59.683008990243295</v>
      </c>
      <c r="M23" s="36"/>
    </row>
    <row r="24" spans="2:14">
      <c r="B24" s="135" t="s">
        <v>408</v>
      </c>
      <c r="C24" s="1190">
        <v>1.8144298738784339</v>
      </c>
      <c r="D24" s="1191"/>
      <c r="E24" s="1192">
        <f>C24*$E$5*$E$6</f>
        <v>21192.540926900107</v>
      </c>
      <c r="F24" s="1107"/>
      <c r="G24" s="1127"/>
      <c r="H24" s="1128"/>
      <c r="I24" s="54"/>
      <c r="J24" s="55"/>
      <c r="K24" s="1129"/>
      <c r="M24" s="36"/>
    </row>
    <row r="25" spans="2:14" ht="25.5" customHeight="1">
      <c r="B25" s="1194" t="s">
        <v>410</v>
      </c>
      <c r="C25" s="1190">
        <v>2.5714194748248533</v>
      </c>
      <c r="D25" s="1191"/>
      <c r="E25" s="1192">
        <f>C25*$E$5*$E$6</f>
        <v>30034.179465954287</v>
      </c>
      <c r="F25" s="1099"/>
      <c r="G25" s="1127"/>
      <c r="H25" s="1128"/>
      <c r="I25" s="54"/>
      <c r="J25" s="57"/>
    </row>
    <row r="26" spans="2:14" ht="28.8">
      <c r="B26" s="1195"/>
      <c r="C26" s="1196" t="s">
        <v>15</v>
      </c>
      <c r="D26" s="1197"/>
      <c r="E26" s="1198" t="s">
        <v>412</v>
      </c>
      <c r="F26" s="1099"/>
      <c r="G26" s="1127"/>
      <c r="H26" s="1128"/>
      <c r="I26" s="54"/>
      <c r="J26" s="57"/>
    </row>
    <row r="27" spans="2:14" ht="15" thickBot="1">
      <c r="B27" s="1199" t="s">
        <v>299</v>
      </c>
      <c r="C27" s="1200">
        <v>2.9632197210629307</v>
      </c>
      <c r="D27" s="1201"/>
      <c r="E27" s="1202">
        <f>C27*$E$5*$E$6</f>
        <v>34610.406342015034</v>
      </c>
      <c r="F27" s="1089"/>
      <c r="G27" s="1128"/>
      <c r="H27" s="1128"/>
      <c r="I27" s="1130"/>
      <c r="J27" s="194"/>
      <c r="L27" s="1131"/>
      <c r="M27" s="1132"/>
    </row>
    <row r="28" spans="2:14" ht="18.600000000000001" thickTop="1">
      <c r="B28" s="1203" t="s">
        <v>16</v>
      </c>
      <c r="C28" s="1204"/>
      <c r="D28" s="1205"/>
      <c r="E28" s="1108">
        <f>SUM(E20:E27)</f>
        <v>2065569.3117528697</v>
      </c>
      <c r="F28" s="1099"/>
      <c r="G28" s="1206" t="s">
        <v>413</v>
      </c>
      <c r="H28" s="759"/>
      <c r="I28" s="759"/>
      <c r="J28" s="1128"/>
      <c r="L28" s="1131"/>
    </row>
    <row r="29" spans="2:14" ht="29.4" thickBot="1">
      <c r="B29" s="161" t="s">
        <v>17</v>
      </c>
      <c r="C29" s="162">
        <f>'[31]FY22 Master Lookup'!C67</f>
        <v>0.12</v>
      </c>
      <c r="D29" s="163"/>
      <c r="E29" s="1133">
        <f>E28*C29</f>
        <v>247868.31741034437</v>
      </c>
      <c r="F29" s="1099"/>
      <c r="G29" s="1207" t="s">
        <v>414</v>
      </c>
      <c r="H29" s="1208" t="s">
        <v>415</v>
      </c>
      <c r="I29" s="1207" t="s">
        <v>416</v>
      </c>
      <c r="J29" s="1128"/>
      <c r="L29" s="1131"/>
    </row>
    <row r="30" spans="2:14" ht="15" thickTop="1">
      <c r="B30" s="1134" t="s">
        <v>131</v>
      </c>
      <c r="C30" s="822">
        <v>0.02</v>
      </c>
      <c r="D30" s="51"/>
      <c r="E30" s="1135">
        <f>SUM(E28+E29-E17)*C30</f>
        <v>18218.26578326428</v>
      </c>
      <c r="F30" s="1099"/>
      <c r="G30" s="759">
        <v>0.45</v>
      </c>
      <c r="H30" s="759">
        <v>50</v>
      </c>
      <c r="I30" s="1209">
        <f>G30*H30</f>
        <v>22.5</v>
      </c>
      <c r="J30" s="1128"/>
      <c r="L30" s="1131"/>
      <c r="M30" s="1136"/>
    </row>
    <row r="31" spans="2:14">
      <c r="B31" s="125" t="s">
        <v>18</v>
      </c>
      <c r="C31" s="48"/>
      <c r="D31" s="48"/>
      <c r="E31" s="30">
        <f>E28+E29+E30</f>
        <v>2331655.8949464783</v>
      </c>
      <c r="F31" s="1137"/>
      <c r="G31" s="1210"/>
      <c r="H31" s="1210" t="s">
        <v>417</v>
      </c>
      <c r="I31" s="1210" t="s">
        <v>418</v>
      </c>
      <c r="J31" s="1138"/>
      <c r="K31" s="1177"/>
      <c r="L31" s="1175"/>
      <c r="M31" s="1178"/>
    </row>
    <row r="32" spans="2:14">
      <c r="B32" s="176" t="s">
        <v>419</v>
      </c>
      <c r="C32" s="168"/>
      <c r="D32" s="169"/>
      <c r="E32" s="1140">
        <f>E31/(E5*E6)</f>
        <v>199.62807319747245</v>
      </c>
      <c r="F32" s="1137"/>
      <c r="G32" s="759" t="s">
        <v>420</v>
      </c>
      <c r="H32" s="1211">
        <f>5*45</f>
        <v>225</v>
      </c>
      <c r="I32" s="1212">
        <f>I30*H32</f>
        <v>5062.5</v>
      </c>
      <c r="J32" s="1141"/>
      <c r="K32" s="1177"/>
      <c r="L32" s="1179"/>
      <c r="M32" s="1179"/>
    </row>
    <row r="33" spans="2:13" ht="15" thickBot="1">
      <c r="B33" s="190" t="s">
        <v>421</v>
      </c>
      <c r="C33" s="1142">
        <v>0.95</v>
      </c>
      <c r="D33" s="1143"/>
      <c r="E33" s="1144">
        <f>$E$31/(($E$5*$E$6)*C33)</f>
        <v>210.13481389207627</v>
      </c>
      <c r="F33" s="1137"/>
      <c r="G33" s="759"/>
      <c r="H33" s="759"/>
      <c r="I33" s="759"/>
      <c r="J33" s="1128"/>
      <c r="K33" s="1177"/>
      <c r="L33" s="1180"/>
      <c r="M33" s="1174"/>
    </row>
    <row r="34" spans="2:13">
      <c r="B34" s="1128"/>
      <c r="C34" s="1128"/>
      <c r="D34" s="54"/>
      <c r="E34" s="55"/>
      <c r="F34" s="1128"/>
      <c r="G34" s="2480" t="s">
        <v>422</v>
      </c>
      <c r="H34" s="2480"/>
      <c r="I34" s="2480"/>
      <c r="J34" s="1128"/>
      <c r="K34" s="1181"/>
      <c r="L34" s="1175"/>
      <c r="M34" s="1182"/>
    </row>
    <row r="35" spans="2:13" ht="15" customHeight="1">
      <c r="B35" s="1145"/>
      <c r="C35" s="1145"/>
      <c r="D35" s="54"/>
      <c r="E35" s="57"/>
      <c r="F35" s="1128"/>
      <c r="G35" s="759"/>
      <c r="H35" s="759"/>
      <c r="I35" s="759" t="s">
        <v>423</v>
      </c>
      <c r="J35" s="1128"/>
      <c r="K35" s="1177"/>
      <c r="L35" s="1175"/>
      <c r="M35" s="1182"/>
    </row>
    <row r="36" spans="2:13">
      <c r="B36" s="1128"/>
      <c r="C36" s="1128"/>
      <c r="D36" s="1130"/>
      <c r="E36" s="194"/>
      <c r="F36" s="1128"/>
      <c r="G36" s="759" t="s">
        <v>424</v>
      </c>
      <c r="H36" s="759">
        <v>2080</v>
      </c>
      <c r="I36" s="1213"/>
      <c r="J36" s="1128"/>
      <c r="K36" s="1177"/>
      <c r="L36" s="1176"/>
      <c r="M36" s="1183"/>
    </row>
    <row r="37" spans="2:13">
      <c r="B37" s="1139"/>
      <c r="C37" s="1146"/>
      <c r="D37" s="1010"/>
      <c r="E37" s="1128"/>
      <c r="F37" s="1128"/>
      <c r="G37" s="759" t="s">
        <v>425</v>
      </c>
      <c r="H37" s="759">
        <f>40*3</f>
        <v>120</v>
      </c>
      <c r="I37" s="1214" t="s">
        <v>426</v>
      </c>
      <c r="J37" s="1128"/>
      <c r="K37" s="202"/>
      <c r="L37" s="1184"/>
      <c r="M37" s="1185"/>
    </row>
    <row r="38" spans="2:13">
      <c r="B38" s="1147"/>
      <c r="C38" s="1008"/>
      <c r="D38" s="1148"/>
      <c r="E38" s="1149"/>
      <c r="F38" s="1128"/>
      <c r="G38" s="759" t="s">
        <v>427</v>
      </c>
      <c r="H38" s="759">
        <v>64</v>
      </c>
      <c r="I38" s="1214" t="s">
        <v>428</v>
      </c>
      <c r="J38" s="1128"/>
      <c r="K38" s="208"/>
      <c r="L38" s="1186"/>
      <c r="M38" s="208"/>
    </row>
    <row r="39" spans="2:13">
      <c r="B39" s="1008"/>
      <c r="C39" s="1150"/>
      <c r="D39" s="1008"/>
      <c r="E39" s="1128"/>
      <c r="F39" s="1128"/>
      <c r="G39" s="759" t="s">
        <v>429</v>
      </c>
      <c r="H39" s="759">
        <f>40*2</f>
        <v>80</v>
      </c>
      <c r="I39" s="1214" t="s">
        <v>430</v>
      </c>
      <c r="J39" s="1128"/>
      <c r="K39" s="1187"/>
      <c r="L39" s="1186"/>
      <c r="M39" s="208"/>
    </row>
    <row r="40" spans="2:13" ht="30" customHeight="1">
      <c r="B40" s="1151"/>
      <c r="C40" s="1152"/>
      <c r="D40" s="1151"/>
      <c r="E40" s="1128"/>
      <c r="F40" s="1128"/>
      <c r="G40" s="759" t="s">
        <v>431</v>
      </c>
      <c r="H40" s="759">
        <v>40</v>
      </c>
      <c r="I40" s="1214" t="s">
        <v>432</v>
      </c>
      <c r="J40" s="1128"/>
      <c r="K40" s="1188"/>
      <c r="L40" s="1186"/>
      <c r="M40" s="208"/>
    </row>
    <row r="41" spans="2:13">
      <c r="B41" s="1128"/>
      <c r="C41" s="1128"/>
      <c r="D41" s="1128"/>
      <c r="E41" s="1128"/>
      <c r="F41" s="1128"/>
      <c r="G41" s="759" t="s">
        <v>299</v>
      </c>
      <c r="H41" s="1215">
        <f>5*45</f>
        <v>225</v>
      </c>
      <c r="I41" s="1214" t="s">
        <v>433</v>
      </c>
      <c r="J41" s="1128"/>
      <c r="L41" s="53"/>
    </row>
    <row r="42" spans="2:13" ht="24.6">
      <c r="B42" s="1128"/>
      <c r="C42" s="1128"/>
      <c r="D42" s="1128"/>
      <c r="E42" s="1128"/>
      <c r="F42" s="1128"/>
      <c r="G42" s="1213" t="s">
        <v>434</v>
      </c>
      <c r="H42" s="759">
        <f>(52-7)*0.5</f>
        <v>22.5</v>
      </c>
      <c r="I42" s="1214" t="s">
        <v>435</v>
      </c>
      <c r="J42" s="1128"/>
    </row>
    <row r="43" spans="2:13">
      <c r="B43" s="1128"/>
      <c r="C43" s="1128"/>
      <c r="D43" s="1128"/>
      <c r="E43" s="1128"/>
      <c r="F43" s="1128"/>
      <c r="G43" s="759" t="s">
        <v>436</v>
      </c>
      <c r="H43" s="759">
        <f>(52-7)*3</f>
        <v>135</v>
      </c>
      <c r="I43" s="1214" t="s">
        <v>437</v>
      </c>
      <c r="J43" s="1128"/>
    </row>
    <row r="44" spans="2:13">
      <c r="B44" s="1128"/>
      <c r="C44" s="1128"/>
      <c r="D44" s="1128"/>
      <c r="E44" s="1128"/>
      <c r="F44" s="1128"/>
      <c r="G44" s="759" t="s">
        <v>438</v>
      </c>
      <c r="H44" s="1216">
        <f>SUM(H37:H43)</f>
        <v>686.5</v>
      </c>
      <c r="I44" s="1213"/>
      <c r="J44" s="1128"/>
    </row>
    <row r="45" spans="2:13">
      <c r="B45" s="1128"/>
      <c r="C45" s="1128"/>
      <c r="D45" s="1128"/>
      <c r="E45" s="1128"/>
      <c r="F45" s="1128"/>
      <c r="G45" s="1210" t="s">
        <v>439</v>
      </c>
      <c r="H45" s="1217">
        <f>H36-H44</f>
        <v>1393.5</v>
      </c>
      <c r="I45" s="1210" t="s">
        <v>440</v>
      </c>
      <c r="J45" s="1128"/>
    </row>
    <row r="46" spans="2:13">
      <c r="B46" s="1128"/>
      <c r="C46" s="1128"/>
      <c r="D46" s="1128"/>
      <c r="E46" s="1128"/>
      <c r="F46" s="1128"/>
      <c r="G46" s="759"/>
      <c r="H46" s="1218"/>
      <c r="I46" s="1219"/>
      <c r="J46" s="1128"/>
    </row>
    <row r="47" spans="2:13">
      <c r="B47" s="1128"/>
      <c r="C47" s="1128"/>
      <c r="D47" s="1128"/>
      <c r="E47" s="1128"/>
      <c r="F47" s="1128"/>
      <c r="G47" s="1220"/>
      <c r="H47" s="1218"/>
      <c r="I47" s="1221"/>
    </row>
    <row r="48" spans="2:13">
      <c r="B48" s="1128"/>
      <c r="C48" s="1128"/>
      <c r="D48" s="1128"/>
      <c r="E48" s="1128"/>
      <c r="F48" s="1128"/>
      <c r="G48" s="1220"/>
      <c r="H48" s="1220"/>
      <c r="I48" s="1220"/>
    </row>
    <row r="49" spans="2:9" ht="21">
      <c r="B49" s="1128"/>
      <c r="C49" s="1128"/>
      <c r="D49" s="1128"/>
      <c r="E49" s="1128"/>
      <c r="F49" s="1153"/>
      <c r="G49" s="1220"/>
      <c r="H49" s="1220"/>
      <c r="I49" s="1220"/>
    </row>
    <row r="50" spans="2:9">
      <c r="B50" s="1128"/>
      <c r="C50" s="1128"/>
      <c r="D50" s="1128"/>
      <c r="E50" s="1128"/>
      <c r="G50" s="1220"/>
      <c r="H50" s="1220"/>
      <c r="I50" s="1220"/>
    </row>
    <row r="51" spans="2:9">
      <c r="B51" s="65"/>
      <c r="C51" s="65"/>
      <c r="D51" s="65"/>
      <c r="E51" s="65"/>
      <c r="G51" s="1220"/>
      <c r="H51" s="1220"/>
      <c r="I51" s="1220"/>
    </row>
    <row r="52" spans="2:9">
      <c r="B52" s="65"/>
      <c r="C52" s="65"/>
      <c r="D52" s="65"/>
      <c r="E52" s="65"/>
      <c r="F52" s="65"/>
    </row>
    <row r="53" spans="2:9">
      <c r="B53" s="65"/>
      <c r="C53" s="65"/>
      <c r="D53" s="65"/>
      <c r="E53" s="65"/>
      <c r="F53" s="65"/>
    </row>
    <row r="54" spans="2:9">
      <c r="B54" s="65"/>
      <c r="C54" s="65"/>
      <c r="D54" s="65"/>
      <c r="E54" s="65"/>
      <c r="F54" s="65"/>
    </row>
    <row r="55" spans="2:9">
      <c r="F55" s="65"/>
    </row>
  </sheetData>
  <mergeCells count="8">
    <mergeCell ref="C6:D6"/>
    <mergeCell ref="G34:I34"/>
    <mergeCell ref="B3:E3"/>
    <mergeCell ref="G3:J3"/>
    <mergeCell ref="B4:E4"/>
    <mergeCell ref="G4:J4"/>
    <mergeCell ref="C5:D5"/>
    <mergeCell ref="H5:I5"/>
  </mergeCells>
  <pageMargins left="0.25" right="0.25" top="0.75" bottom="0.75" header="0.3" footer="0.3"/>
  <pageSetup scale="62" orientation="landscape" r:id="rId1"/>
  <headerFooter>
    <oddHeader>&amp;CJAIL DIVERSION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7"/>
  <sheetViews>
    <sheetView zoomScale="80" zoomScaleNormal="80" zoomScaleSheetLayoutView="50" workbookViewId="0">
      <selection activeCell="W30" sqref="W30"/>
    </sheetView>
  </sheetViews>
  <sheetFormatPr defaultRowHeight="22.5" customHeight="1"/>
  <cols>
    <col min="1" max="1" width="5.6640625" style="1307" customWidth="1"/>
    <col min="2" max="2" width="27.6640625" style="1222" customWidth="1"/>
    <col min="3" max="3" width="11.109375" style="1222" customWidth="1"/>
    <col min="4" max="4" width="17.33203125" style="1222" bestFit="1" customWidth="1"/>
    <col min="5" max="5" width="12.44140625" style="1222" customWidth="1"/>
    <col min="6" max="6" width="5.88671875" style="1222" customWidth="1"/>
    <col min="7" max="7" width="27.6640625" style="1222" hidden="1" customWidth="1"/>
    <col min="8" max="8" width="11.109375" style="1222" hidden="1" customWidth="1"/>
    <col min="9" max="9" width="12.6640625" style="1222" hidden="1" customWidth="1"/>
    <col min="10" max="10" width="12.44140625" style="1222" hidden="1" customWidth="1"/>
    <col min="11" max="11" width="2.6640625" style="1225" hidden="1" customWidth="1"/>
    <col min="12" max="12" width="27.6640625" style="1222" hidden="1" customWidth="1"/>
    <col min="13" max="13" width="11.109375" style="1222" hidden="1" customWidth="1"/>
    <col min="14" max="14" width="13.109375" style="1222" hidden="1" customWidth="1"/>
    <col min="15" max="15" width="12.44140625" style="1222" hidden="1" customWidth="1"/>
    <col min="16" max="16" width="2.6640625" style="1225" hidden="1" customWidth="1"/>
    <col min="17" max="17" width="27.6640625" style="1222" hidden="1" customWidth="1"/>
    <col min="18" max="18" width="11.109375" style="1222" hidden="1" customWidth="1"/>
    <col min="19" max="19" width="12.88671875" style="1222" hidden="1" customWidth="1"/>
    <col min="20" max="20" width="12.44140625" style="1222" hidden="1" customWidth="1"/>
    <col min="21" max="21" width="2.6640625" style="1225" hidden="1" customWidth="1"/>
    <col min="22" max="22" width="27.6640625" style="1222" hidden="1" customWidth="1"/>
    <col min="23" max="23" width="11.109375" style="1222" hidden="1" customWidth="1"/>
    <col min="24" max="24" width="13.109375" style="1222" hidden="1" customWidth="1"/>
    <col min="25" max="25" width="12.44140625" style="1222" hidden="1" customWidth="1"/>
    <col min="26" max="26" width="2.6640625" style="1225" hidden="1" customWidth="1"/>
    <col min="27" max="27" width="27.6640625" style="1222" hidden="1" customWidth="1"/>
    <col min="28" max="28" width="11.109375" style="1222" hidden="1" customWidth="1"/>
    <col min="29" max="29" width="14.5546875" style="1222" hidden="1" customWidth="1"/>
    <col min="30" max="30" width="12.44140625" style="1222" hidden="1" customWidth="1"/>
    <col min="31" max="31" width="4.6640625" style="1225" hidden="1" customWidth="1"/>
    <col min="32" max="53" width="8.88671875" style="1226"/>
    <col min="54" max="247" width="8.88671875" style="1307"/>
    <col min="248" max="248" width="16" style="1307" bestFit="1" customWidth="1"/>
    <col min="249" max="249" width="31.109375" style="1307" bestFit="1" customWidth="1"/>
    <col min="250" max="250" width="3.44140625" style="1307" customWidth="1"/>
    <col min="251" max="251" width="13.109375" style="1307" customWidth="1"/>
    <col min="252" max="254" width="8.88671875" style="1307"/>
    <col min="255" max="255" width="11.5546875" style="1307" customWidth="1"/>
    <col min="256" max="257" width="8.88671875" style="1307"/>
    <col min="258" max="258" width="3.88671875" style="1307" customWidth="1"/>
    <col min="259" max="262" width="8.88671875" style="1307"/>
    <col min="263" max="263" width="15.5546875" style="1307" customWidth="1"/>
    <col min="264" max="503" width="8.88671875" style="1307"/>
    <col min="504" max="504" width="16" style="1307" bestFit="1" customWidth="1"/>
    <col min="505" max="505" width="31.109375" style="1307" bestFit="1" customWidth="1"/>
    <col min="506" max="506" width="3.44140625" style="1307" customWidth="1"/>
    <col min="507" max="507" width="13.109375" style="1307" customWidth="1"/>
    <col min="508" max="510" width="8.88671875" style="1307"/>
    <col min="511" max="511" width="11.5546875" style="1307" customWidth="1"/>
    <col min="512" max="513" width="8.88671875" style="1307"/>
    <col min="514" max="514" width="3.88671875" style="1307" customWidth="1"/>
    <col min="515" max="518" width="8.88671875" style="1307"/>
    <col min="519" max="519" width="15.5546875" style="1307" customWidth="1"/>
    <col min="520" max="759" width="8.88671875" style="1307"/>
    <col min="760" max="760" width="16" style="1307" bestFit="1" customWidth="1"/>
    <col min="761" max="761" width="31.109375" style="1307" bestFit="1" customWidth="1"/>
    <col min="762" max="762" width="3.44140625" style="1307" customWidth="1"/>
    <col min="763" max="763" width="13.109375" style="1307" customWidth="1"/>
    <col min="764" max="766" width="8.88671875" style="1307"/>
    <col min="767" max="767" width="11.5546875" style="1307" customWidth="1"/>
    <col min="768" max="769" width="8.88671875" style="1307"/>
    <col min="770" max="770" width="3.88671875" style="1307" customWidth="1"/>
    <col min="771" max="774" width="8.88671875" style="1307"/>
    <col min="775" max="775" width="15.5546875" style="1307" customWidth="1"/>
    <col min="776" max="1015" width="8.88671875" style="1307"/>
    <col min="1016" max="1016" width="16" style="1307" bestFit="1" customWidth="1"/>
    <col min="1017" max="1017" width="31.109375" style="1307" bestFit="1" customWidth="1"/>
    <col min="1018" max="1018" width="3.44140625" style="1307" customWidth="1"/>
    <col min="1019" max="1019" width="13.109375" style="1307" customWidth="1"/>
    <col min="1020" max="1022" width="8.88671875" style="1307"/>
    <col min="1023" max="1023" width="11.5546875" style="1307" customWidth="1"/>
    <col min="1024" max="1025" width="8.88671875" style="1307"/>
    <col min="1026" max="1026" width="3.88671875" style="1307" customWidth="1"/>
    <col min="1027" max="1030" width="8.88671875" style="1307"/>
    <col min="1031" max="1031" width="15.5546875" style="1307" customWidth="1"/>
    <col min="1032" max="1271" width="8.88671875" style="1307"/>
    <col min="1272" max="1272" width="16" style="1307" bestFit="1" customWidth="1"/>
    <col min="1273" max="1273" width="31.109375" style="1307" bestFit="1" customWidth="1"/>
    <col min="1274" max="1274" width="3.44140625" style="1307" customWidth="1"/>
    <col min="1275" max="1275" width="13.109375" style="1307" customWidth="1"/>
    <col min="1276" max="1278" width="8.88671875" style="1307"/>
    <col min="1279" max="1279" width="11.5546875" style="1307" customWidth="1"/>
    <col min="1280" max="1281" width="8.88671875" style="1307"/>
    <col min="1282" max="1282" width="3.88671875" style="1307" customWidth="1"/>
    <col min="1283" max="1286" width="8.88671875" style="1307"/>
    <col min="1287" max="1287" width="15.5546875" style="1307" customWidth="1"/>
    <col min="1288" max="1527" width="8.88671875" style="1307"/>
    <col min="1528" max="1528" width="16" style="1307" bestFit="1" customWidth="1"/>
    <col min="1529" max="1529" width="31.109375" style="1307" bestFit="1" customWidth="1"/>
    <col min="1530" max="1530" width="3.44140625" style="1307" customWidth="1"/>
    <col min="1531" max="1531" width="13.109375" style="1307" customWidth="1"/>
    <col min="1532" max="1534" width="8.88671875" style="1307"/>
    <col min="1535" max="1535" width="11.5546875" style="1307" customWidth="1"/>
    <col min="1536" max="1537" width="8.88671875" style="1307"/>
    <col min="1538" max="1538" width="3.88671875" style="1307" customWidth="1"/>
    <col min="1539" max="1542" width="8.88671875" style="1307"/>
    <col min="1543" max="1543" width="15.5546875" style="1307" customWidth="1"/>
    <col min="1544" max="1783" width="8.88671875" style="1307"/>
    <col min="1784" max="1784" width="16" style="1307" bestFit="1" customWidth="1"/>
    <col min="1785" max="1785" width="31.109375" style="1307" bestFit="1" customWidth="1"/>
    <col min="1786" max="1786" width="3.44140625" style="1307" customWidth="1"/>
    <col min="1787" max="1787" width="13.109375" style="1307" customWidth="1"/>
    <col min="1788" max="1790" width="8.88671875" style="1307"/>
    <col min="1791" max="1791" width="11.5546875" style="1307" customWidth="1"/>
    <col min="1792" max="1793" width="8.88671875" style="1307"/>
    <col min="1794" max="1794" width="3.88671875" style="1307" customWidth="1"/>
    <col min="1795" max="1798" width="8.88671875" style="1307"/>
    <col min="1799" max="1799" width="15.5546875" style="1307" customWidth="1"/>
    <col min="1800" max="2039" width="8.88671875" style="1307"/>
    <col min="2040" max="2040" width="16" style="1307" bestFit="1" customWidth="1"/>
    <col min="2041" max="2041" width="31.109375" style="1307" bestFit="1" customWidth="1"/>
    <col min="2042" max="2042" width="3.44140625" style="1307" customWidth="1"/>
    <col min="2043" max="2043" width="13.109375" style="1307" customWidth="1"/>
    <col min="2044" max="2046" width="8.88671875" style="1307"/>
    <col min="2047" max="2047" width="11.5546875" style="1307" customWidth="1"/>
    <col min="2048" max="2049" width="8.88671875" style="1307"/>
    <col min="2050" max="2050" width="3.88671875" style="1307" customWidth="1"/>
    <col min="2051" max="2054" width="8.88671875" style="1307"/>
    <col min="2055" max="2055" width="15.5546875" style="1307" customWidth="1"/>
    <col min="2056" max="2295" width="8.88671875" style="1307"/>
    <col min="2296" max="2296" width="16" style="1307" bestFit="1" customWidth="1"/>
    <col min="2297" max="2297" width="31.109375" style="1307" bestFit="1" customWidth="1"/>
    <col min="2298" max="2298" width="3.44140625" style="1307" customWidth="1"/>
    <col min="2299" max="2299" width="13.109375" style="1307" customWidth="1"/>
    <col min="2300" max="2302" width="8.88671875" style="1307"/>
    <col min="2303" max="2303" width="11.5546875" style="1307" customWidth="1"/>
    <col min="2304" max="2305" width="8.88671875" style="1307"/>
    <col min="2306" max="2306" width="3.88671875" style="1307" customWidth="1"/>
    <col min="2307" max="2310" width="8.88671875" style="1307"/>
    <col min="2311" max="2311" width="15.5546875" style="1307" customWidth="1"/>
    <col min="2312" max="2551" width="8.88671875" style="1307"/>
    <col min="2552" max="2552" width="16" style="1307" bestFit="1" customWidth="1"/>
    <col min="2553" max="2553" width="31.109375" style="1307" bestFit="1" customWidth="1"/>
    <col min="2554" max="2554" width="3.44140625" style="1307" customWidth="1"/>
    <col min="2555" max="2555" width="13.109375" style="1307" customWidth="1"/>
    <col min="2556" max="2558" width="8.88671875" style="1307"/>
    <col min="2559" max="2559" width="11.5546875" style="1307" customWidth="1"/>
    <col min="2560" max="2561" width="8.88671875" style="1307"/>
    <col min="2562" max="2562" width="3.88671875" style="1307" customWidth="1"/>
    <col min="2563" max="2566" width="8.88671875" style="1307"/>
    <col min="2567" max="2567" width="15.5546875" style="1307" customWidth="1"/>
    <col min="2568" max="2807" width="8.88671875" style="1307"/>
    <col min="2808" max="2808" width="16" style="1307" bestFit="1" customWidth="1"/>
    <col min="2809" max="2809" width="31.109375" style="1307" bestFit="1" customWidth="1"/>
    <col min="2810" max="2810" width="3.44140625" style="1307" customWidth="1"/>
    <col min="2811" max="2811" width="13.109375" style="1307" customWidth="1"/>
    <col min="2812" max="2814" width="8.88671875" style="1307"/>
    <col min="2815" max="2815" width="11.5546875" style="1307" customWidth="1"/>
    <col min="2816" max="2817" width="8.88671875" style="1307"/>
    <col min="2818" max="2818" width="3.88671875" style="1307" customWidth="1"/>
    <col min="2819" max="2822" width="8.88671875" style="1307"/>
    <col min="2823" max="2823" width="15.5546875" style="1307" customWidth="1"/>
    <col min="2824" max="3063" width="8.88671875" style="1307"/>
    <col min="3064" max="3064" width="16" style="1307" bestFit="1" customWidth="1"/>
    <col min="3065" max="3065" width="31.109375" style="1307" bestFit="1" customWidth="1"/>
    <col min="3066" max="3066" width="3.44140625" style="1307" customWidth="1"/>
    <col min="3067" max="3067" width="13.109375" style="1307" customWidth="1"/>
    <col min="3068" max="3070" width="8.88671875" style="1307"/>
    <col min="3071" max="3071" width="11.5546875" style="1307" customWidth="1"/>
    <col min="3072" max="3073" width="8.88671875" style="1307"/>
    <col min="3074" max="3074" width="3.88671875" style="1307" customWidth="1"/>
    <col min="3075" max="3078" width="8.88671875" style="1307"/>
    <col min="3079" max="3079" width="15.5546875" style="1307" customWidth="1"/>
    <col min="3080" max="3319" width="8.88671875" style="1307"/>
    <col min="3320" max="3320" width="16" style="1307" bestFit="1" customWidth="1"/>
    <col min="3321" max="3321" width="31.109375" style="1307" bestFit="1" customWidth="1"/>
    <col min="3322" max="3322" width="3.44140625" style="1307" customWidth="1"/>
    <col min="3323" max="3323" width="13.109375" style="1307" customWidth="1"/>
    <col min="3324" max="3326" width="8.88671875" style="1307"/>
    <col min="3327" max="3327" width="11.5546875" style="1307" customWidth="1"/>
    <col min="3328" max="3329" width="8.88671875" style="1307"/>
    <col min="3330" max="3330" width="3.88671875" style="1307" customWidth="1"/>
    <col min="3331" max="3334" width="8.88671875" style="1307"/>
    <col min="3335" max="3335" width="15.5546875" style="1307" customWidth="1"/>
    <col min="3336" max="3575" width="8.88671875" style="1307"/>
    <col min="3576" max="3576" width="16" style="1307" bestFit="1" customWidth="1"/>
    <col min="3577" max="3577" width="31.109375" style="1307" bestFit="1" customWidth="1"/>
    <col min="3578" max="3578" width="3.44140625" style="1307" customWidth="1"/>
    <col min="3579" max="3579" width="13.109375" style="1307" customWidth="1"/>
    <col min="3580" max="3582" width="8.88671875" style="1307"/>
    <col min="3583" max="3583" width="11.5546875" style="1307" customWidth="1"/>
    <col min="3584" max="3585" width="8.88671875" style="1307"/>
    <col min="3586" max="3586" width="3.88671875" style="1307" customWidth="1"/>
    <col min="3587" max="3590" width="8.88671875" style="1307"/>
    <col min="3591" max="3591" width="15.5546875" style="1307" customWidth="1"/>
    <col min="3592" max="3831" width="8.88671875" style="1307"/>
    <col min="3832" max="3832" width="16" style="1307" bestFit="1" customWidth="1"/>
    <col min="3833" max="3833" width="31.109375" style="1307" bestFit="1" customWidth="1"/>
    <col min="3834" max="3834" width="3.44140625" style="1307" customWidth="1"/>
    <col min="3835" max="3835" width="13.109375" style="1307" customWidth="1"/>
    <col min="3836" max="3838" width="8.88671875" style="1307"/>
    <col min="3839" max="3839" width="11.5546875" style="1307" customWidth="1"/>
    <col min="3840" max="3841" width="8.88671875" style="1307"/>
    <col min="3842" max="3842" width="3.88671875" style="1307" customWidth="1"/>
    <col min="3843" max="3846" width="8.88671875" style="1307"/>
    <col min="3847" max="3847" width="15.5546875" style="1307" customWidth="1"/>
    <col min="3848" max="4087" width="8.88671875" style="1307"/>
    <col min="4088" max="4088" width="16" style="1307" bestFit="1" customWidth="1"/>
    <col min="4089" max="4089" width="31.109375" style="1307" bestFit="1" customWidth="1"/>
    <col min="4090" max="4090" width="3.44140625" style="1307" customWidth="1"/>
    <col min="4091" max="4091" width="13.109375" style="1307" customWidth="1"/>
    <col min="4092" max="4094" width="8.88671875" style="1307"/>
    <col min="4095" max="4095" width="11.5546875" style="1307" customWidth="1"/>
    <col min="4096" max="4097" width="8.88671875" style="1307"/>
    <col min="4098" max="4098" width="3.88671875" style="1307" customWidth="1"/>
    <col min="4099" max="4102" width="8.88671875" style="1307"/>
    <col min="4103" max="4103" width="15.5546875" style="1307" customWidth="1"/>
    <col min="4104" max="4343" width="8.88671875" style="1307"/>
    <col min="4344" max="4344" width="16" style="1307" bestFit="1" customWidth="1"/>
    <col min="4345" max="4345" width="31.109375" style="1307" bestFit="1" customWidth="1"/>
    <col min="4346" max="4346" width="3.44140625" style="1307" customWidth="1"/>
    <col min="4347" max="4347" width="13.109375" style="1307" customWidth="1"/>
    <col min="4348" max="4350" width="8.88671875" style="1307"/>
    <col min="4351" max="4351" width="11.5546875" style="1307" customWidth="1"/>
    <col min="4352" max="4353" width="8.88671875" style="1307"/>
    <col min="4354" max="4354" width="3.88671875" style="1307" customWidth="1"/>
    <col min="4355" max="4358" width="8.88671875" style="1307"/>
    <col min="4359" max="4359" width="15.5546875" style="1307" customWidth="1"/>
    <col min="4360" max="4599" width="8.88671875" style="1307"/>
    <col min="4600" max="4600" width="16" style="1307" bestFit="1" customWidth="1"/>
    <col min="4601" max="4601" width="31.109375" style="1307" bestFit="1" customWidth="1"/>
    <col min="4602" max="4602" width="3.44140625" style="1307" customWidth="1"/>
    <col min="4603" max="4603" width="13.109375" style="1307" customWidth="1"/>
    <col min="4604" max="4606" width="8.88671875" style="1307"/>
    <col min="4607" max="4607" width="11.5546875" style="1307" customWidth="1"/>
    <col min="4608" max="4609" width="8.88671875" style="1307"/>
    <col min="4610" max="4610" width="3.88671875" style="1307" customWidth="1"/>
    <col min="4611" max="4614" width="8.88671875" style="1307"/>
    <col min="4615" max="4615" width="15.5546875" style="1307" customWidth="1"/>
    <col min="4616" max="4855" width="8.88671875" style="1307"/>
    <col min="4856" max="4856" width="16" style="1307" bestFit="1" customWidth="1"/>
    <col min="4857" max="4857" width="31.109375" style="1307" bestFit="1" customWidth="1"/>
    <col min="4858" max="4858" width="3.44140625" style="1307" customWidth="1"/>
    <col min="4859" max="4859" width="13.109375" style="1307" customWidth="1"/>
    <col min="4860" max="4862" width="8.88671875" style="1307"/>
    <col min="4863" max="4863" width="11.5546875" style="1307" customWidth="1"/>
    <col min="4864" max="4865" width="8.88671875" style="1307"/>
    <col min="4866" max="4866" width="3.88671875" style="1307" customWidth="1"/>
    <col min="4867" max="4870" width="8.88671875" style="1307"/>
    <col min="4871" max="4871" width="15.5546875" style="1307" customWidth="1"/>
    <col min="4872" max="5111" width="8.88671875" style="1307"/>
    <col min="5112" max="5112" width="16" style="1307" bestFit="1" customWidth="1"/>
    <col min="5113" max="5113" width="31.109375" style="1307" bestFit="1" customWidth="1"/>
    <col min="5114" max="5114" width="3.44140625" style="1307" customWidth="1"/>
    <col min="5115" max="5115" width="13.109375" style="1307" customWidth="1"/>
    <col min="5116" max="5118" width="8.88671875" style="1307"/>
    <col min="5119" max="5119" width="11.5546875" style="1307" customWidth="1"/>
    <col min="5120" max="5121" width="8.88671875" style="1307"/>
    <col min="5122" max="5122" width="3.88671875" style="1307" customWidth="1"/>
    <col min="5123" max="5126" width="8.88671875" style="1307"/>
    <col min="5127" max="5127" width="15.5546875" style="1307" customWidth="1"/>
    <col min="5128" max="5367" width="8.88671875" style="1307"/>
    <col min="5368" max="5368" width="16" style="1307" bestFit="1" customWidth="1"/>
    <col min="5369" max="5369" width="31.109375" style="1307" bestFit="1" customWidth="1"/>
    <col min="5370" max="5370" width="3.44140625" style="1307" customWidth="1"/>
    <col min="5371" max="5371" width="13.109375" style="1307" customWidth="1"/>
    <col min="5372" max="5374" width="8.88671875" style="1307"/>
    <col min="5375" max="5375" width="11.5546875" style="1307" customWidth="1"/>
    <col min="5376" max="5377" width="8.88671875" style="1307"/>
    <col min="5378" max="5378" width="3.88671875" style="1307" customWidth="1"/>
    <col min="5379" max="5382" width="8.88671875" style="1307"/>
    <col min="5383" max="5383" width="15.5546875" style="1307" customWidth="1"/>
    <col min="5384" max="5623" width="8.88671875" style="1307"/>
    <col min="5624" max="5624" width="16" style="1307" bestFit="1" customWidth="1"/>
    <col min="5625" max="5625" width="31.109375" style="1307" bestFit="1" customWidth="1"/>
    <col min="5626" max="5626" width="3.44140625" style="1307" customWidth="1"/>
    <col min="5627" max="5627" width="13.109375" style="1307" customWidth="1"/>
    <col min="5628" max="5630" width="8.88671875" style="1307"/>
    <col min="5631" max="5631" width="11.5546875" style="1307" customWidth="1"/>
    <col min="5632" max="5633" width="8.88671875" style="1307"/>
    <col min="5634" max="5634" width="3.88671875" style="1307" customWidth="1"/>
    <col min="5635" max="5638" width="8.88671875" style="1307"/>
    <col min="5639" max="5639" width="15.5546875" style="1307" customWidth="1"/>
    <col min="5640" max="5879" width="8.88671875" style="1307"/>
    <col min="5880" max="5880" width="16" style="1307" bestFit="1" customWidth="1"/>
    <col min="5881" max="5881" width="31.109375" style="1307" bestFit="1" customWidth="1"/>
    <col min="5882" max="5882" width="3.44140625" style="1307" customWidth="1"/>
    <col min="5883" max="5883" width="13.109375" style="1307" customWidth="1"/>
    <col min="5884" max="5886" width="8.88671875" style="1307"/>
    <col min="5887" max="5887" width="11.5546875" style="1307" customWidth="1"/>
    <col min="5888" max="5889" width="8.88671875" style="1307"/>
    <col min="5890" max="5890" width="3.88671875" style="1307" customWidth="1"/>
    <col min="5891" max="5894" width="8.88671875" style="1307"/>
    <col min="5895" max="5895" width="15.5546875" style="1307" customWidth="1"/>
    <col min="5896" max="6135" width="8.88671875" style="1307"/>
    <col min="6136" max="6136" width="16" style="1307" bestFit="1" customWidth="1"/>
    <col min="6137" max="6137" width="31.109375" style="1307" bestFit="1" customWidth="1"/>
    <col min="6138" max="6138" width="3.44140625" style="1307" customWidth="1"/>
    <col min="6139" max="6139" width="13.109375" style="1307" customWidth="1"/>
    <col min="6140" max="6142" width="8.88671875" style="1307"/>
    <col min="6143" max="6143" width="11.5546875" style="1307" customWidth="1"/>
    <col min="6144" max="6145" width="8.88671875" style="1307"/>
    <col min="6146" max="6146" width="3.88671875" style="1307" customWidth="1"/>
    <col min="6147" max="6150" width="8.88671875" style="1307"/>
    <col min="6151" max="6151" width="15.5546875" style="1307" customWidth="1"/>
    <col min="6152" max="6391" width="8.88671875" style="1307"/>
    <col min="6392" max="6392" width="16" style="1307" bestFit="1" customWidth="1"/>
    <col min="6393" max="6393" width="31.109375" style="1307" bestFit="1" customWidth="1"/>
    <col min="6394" max="6394" width="3.44140625" style="1307" customWidth="1"/>
    <col min="6395" max="6395" width="13.109375" style="1307" customWidth="1"/>
    <col min="6396" max="6398" width="8.88671875" style="1307"/>
    <col min="6399" max="6399" width="11.5546875" style="1307" customWidth="1"/>
    <col min="6400" max="6401" width="8.88671875" style="1307"/>
    <col min="6402" max="6402" width="3.88671875" style="1307" customWidth="1"/>
    <col min="6403" max="6406" width="8.88671875" style="1307"/>
    <col min="6407" max="6407" width="15.5546875" style="1307" customWidth="1"/>
    <col min="6408" max="6647" width="8.88671875" style="1307"/>
    <col min="6648" max="6648" width="16" style="1307" bestFit="1" customWidth="1"/>
    <col min="6649" max="6649" width="31.109375" style="1307" bestFit="1" customWidth="1"/>
    <col min="6650" max="6650" width="3.44140625" style="1307" customWidth="1"/>
    <col min="6651" max="6651" width="13.109375" style="1307" customWidth="1"/>
    <col min="6652" max="6654" width="8.88671875" style="1307"/>
    <col min="6655" max="6655" width="11.5546875" style="1307" customWidth="1"/>
    <col min="6656" max="6657" width="8.88671875" style="1307"/>
    <col min="6658" max="6658" width="3.88671875" style="1307" customWidth="1"/>
    <col min="6659" max="6662" width="8.88671875" style="1307"/>
    <col min="6663" max="6663" width="15.5546875" style="1307" customWidth="1"/>
    <col min="6664" max="6903" width="8.88671875" style="1307"/>
    <col min="6904" max="6904" width="16" style="1307" bestFit="1" customWidth="1"/>
    <col min="6905" max="6905" width="31.109375" style="1307" bestFit="1" customWidth="1"/>
    <col min="6906" max="6906" width="3.44140625" style="1307" customWidth="1"/>
    <col min="6907" max="6907" width="13.109375" style="1307" customWidth="1"/>
    <col min="6908" max="6910" width="8.88671875" style="1307"/>
    <col min="6911" max="6911" width="11.5546875" style="1307" customWidth="1"/>
    <col min="6912" max="6913" width="8.88671875" style="1307"/>
    <col min="6914" max="6914" width="3.88671875" style="1307" customWidth="1"/>
    <col min="6915" max="6918" width="8.88671875" style="1307"/>
    <col min="6919" max="6919" width="15.5546875" style="1307" customWidth="1"/>
    <col min="6920" max="7159" width="8.88671875" style="1307"/>
    <col min="7160" max="7160" width="16" style="1307" bestFit="1" customWidth="1"/>
    <col min="7161" max="7161" width="31.109375" style="1307" bestFit="1" customWidth="1"/>
    <col min="7162" max="7162" width="3.44140625" style="1307" customWidth="1"/>
    <col min="7163" max="7163" width="13.109375" style="1307" customWidth="1"/>
    <col min="7164" max="7166" width="8.88671875" style="1307"/>
    <col min="7167" max="7167" width="11.5546875" style="1307" customWidth="1"/>
    <col min="7168" max="7169" width="8.88671875" style="1307"/>
    <col min="7170" max="7170" width="3.88671875" style="1307" customWidth="1"/>
    <col min="7171" max="7174" width="8.88671875" style="1307"/>
    <col min="7175" max="7175" width="15.5546875" style="1307" customWidth="1"/>
    <col min="7176" max="7415" width="8.88671875" style="1307"/>
    <col min="7416" max="7416" width="16" style="1307" bestFit="1" customWidth="1"/>
    <col min="7417" max="7417" width="31.109375" style="1307" bestFit="1" customWidth="1"/>
    <col min="7418" max="7418" width="3.44140625" style="1307" customWidth="1"/>
    <col min="7419" max="7419" width="13.109375" style="1307" customWidth="1"/>
    <col min="7420" max="7422" width="8.88671875" style="1307"/>
    <col min="7423" max="7423" width="11.5546875" style="1307" customWidth="1"/>
    <col min="7424" max="7425" width="8.88671875" style="1307"/>
    <col min="7426" max="7426" width="3.88671875" style="1307" customWidth="1"/>
    <col min="7427" max="7430" width="8.88671875" style="1307"/>
    <col min="7431" max="7431" width="15.5546875" style="1307" customWidth="1"/>
    <col min="7432" max="7671" width="8.88671875" style="1307"/>
    <col min="7672" max="7672" width="16" style="1307" bestFit="1" customWidth="1"/>
    <col min="7673" max="7673" width="31.109375" style="1307" bestFit="1" customWidth="1"/>
    <col min="7674" max="7674" width="3.44140625" style="1307" customWidth="1"/>
    <col min="7675" max="7675" width="13.109375" style="1307" customWidth="1"/>
    <col min="7676" max="7678" width="8.88671875" style="1307"/>
    <col min="7679" max="7679" width="11.5546875" style="1307" customWidth="1"/>
    <col min="7680" max="7681" width="8.88671875" style="1307"/>
    <col min="7682" max="7682" width="3.88671875" style="1307" customWidth="1"/>
    <col min="7683" max="7686" width="8.88671875" style="1307"/>
    <col min="7687" max="7687" width="15.5546875" style="1307" customWidth="1"/>
    <col min="7688" max="7927" width="8.88671875" style="1307"/>
    <col min="7928" max="7928" width="16" style="1307" bestFit="1" customWidth="1"/>
    <col min="7929" max="7929" width="31.109375" style="1307" bestFit="1" customWidth="1"/>
    <col min="7930" max="7930" width="3.44140625" style="1307" customWidth="1"/>
    <col min="7931" max="7931" width="13.109375" style="1307" customWidth="1"/>
    <col min="7932" max="7934" width="8.88671875" style="1307"/>
    <col min="7935" max="7935" width="11.5546875" style="1307" customWidth="1"/>
    <col min="7936" max="7937" width="8.88671875" style="1307"/>
    <col min="7938" max="7938" width="3.88671875" style="1307" customWidth="1"/>
    <col min="7939" max="7942" width="8.88671875" style="1307"/>
    <col min="7943" max="7943" width="15.5546875" style="1307" customWidth="1"/>
    <col min="7944" max="8183" width="8.88671875" style="1307"/>
    <col min="8184" max="8184" width="16" style="1307" bestFit="1" customWidth="1"/>
    <col min="8185" max="8185" width="31.109375" style="1307" bestFit="1" customWidth="1"/>
    <col min="8186" max="8186" width="3.44140625" style="1307" customWidth="1"/>
    <col min="8187" max="8187" width="13.109375" style="1307" customWidth="1"/>
    <col min="8188" max="8190" width="8.88671875" style="1307"/>
    <col min="8191" max="8191" width="11.5546875" style="1307" customWidth="1"/>
    <col min="8192" max="8193" width="8.88671875" style="1307"/>
    <col min="8194" max="8194" width="3.88671875" style="1307" customWidth="1"/>
    <col min="8195" max="8198" width="8.88671875" style="1307"/>
    <col min="8199" max="8199" width="15.5546875" style="1307" customWidth="1"/>
    <col min="8200" max="8439" width="8.88671875" style="1307"/>
    <col min="8440" max="8440" width="16" style="1307" bestFit="1" customWidth="1"/>
    <col min="8441" max="8441" width="31.109375" style="1307" bestFit="1" customWidth="1"/>
    <col min="8442" max="8442" width="3.44140625" style="1307" customWidth="1"/>
    <col min="8443" max="8443" width="13.109375" style="1307" customWidth="1"/>
    <col min="8444" max="8446" width="8.88671875" style="1307"/>
    <col min="8447" max="8447" width="11.5546875" style="1307" customWidth="1"/>
    <col min="8448" max="8449" width="8.88671875" style="1307"/>
    <col min="8450" max="8450" width="3.88671875" style="1307" customWidth="1"/>
    <col min="8451" max="8454" width="8.88671875" style="1307"/>
    <col min="8455" max="8455" width="15.5546875" style="1307" customWidth="1"/>
    <col min="8456" max="8695" width="8.88671875" style="1307"/>
    <col min="8696" max="8696" width="16" style="1307" bestFit="1" customWidth="1"/>
    <col min="8697" max="8697" width="31.109375" style="1307" bestFit="1" customWidth="1"/>
    <col min="8698" max="8698" width="3.44140625" style="1307" customWidth="1"/>
    <col min="8699" max="8699" width="13.109375" style="1307" customWidth="1"/>
    <col min="8700" max="8702" width="8.88671875" style="1307"/>
    <col min="8703" max="8703" width="11.5546875" style="1307" customWidth="1"/>
    <col min="8704" max="8705" width="8.88671875" style="1307"/>
    <col min="8706" max="8706" width="3.88671875" style="1307" customWidth="1"/>
    <col min="8707" max="8710" width="8.88671875" style="1307"/>
    <col min="8711" max="8711" width="15.5546875" style="1307" customWidth="1"/>
    <col min="8712" max="8951" width="8.88671875" style="1307"/>
    <col min="8952" max="8952" width="16" style="1307" bestFit="1" customWidth="1"/>
    <col min="8953" max="8953" width="31.109375" style="1307" bestFit="1" customWidth="1"/>
    <col min="8954" max="8954" width="3.44140625" style="1307" customWidth="1"/>
    <col min="8955" max="8955" width="13.109375" style="1307" customWidth="1"/>
    <col min="8956" max="8958" width="8.88671875" style="1307"/>
    <col min="8959" max="8959" width="11.5546875" style="1307" customWidth="1"/>
    <col min="8960" max="8961" width="8.88671875" style="1307"/>
    <col min="8962" max="8962" width="3.88671875" style="1307" customWidth="1"/>
    <col min="8963" max="8966" width="8.88671875" style="1307"/>
    <col min="8967" max="8967" width="15.5546875" style="1307" customWidth="1"/>
    <col min="8968" max="9207" width="8.88671875" style="1307"/>
    <col min="9208" max="9208" width="16" style="1307" bestFit="1" customWidth="1"/>
    <col min="9209" max="9209" width="31.109375" style="1307" bestFit="1" customWidth="1"/>
    <col min="9210" max="9210" width="3.44140625" style="1307" customWidth="1"/>
    <col min="9211" max="9211" width="13.109375" style="1307" customWidth="1"/>
    <col min="9212" max="9214" width="8.88671875" style="1307"/>
    <col min="9215" max="9215" width="11.5546875" style="1307" customWidth="1"/>
    <col min="9216" max="9217" width="8.88671875" style="1307"/>
    <col min="9218" max="9218" width="3.88671875" style="1307" customWidth="1"/>
    <col min="9219" max="9222" width="8.88671875" style="1307"/>
    <col min="9223" max="9223" width="15.5546875" style="1307" customWidth="1"/>
    <col min="9224" max="9463" width="8.88671875" style="1307"/>
    <col min="9464" max="9464" width="16" style="1307" bestFit="1" customWidth="1"/>
    <col min="9465" max="9465" width="31.109375" style="1307" bestFit="1" customWidth="1"/>
    <col min="9466" max="9466" width="3.44140625" style="1307" customWidth="1"/>
    <col min="9467" max="9467" width="13.109375" style="1307" customWidth="1"/>
    <col min="9468" max="9470" width="8.88671875" style="1307"/>
    <col min="9471" max="9471" width="11.5546875" style="1307" customWidth="1"/>
    <col min="9472" max="9473" width="8.88671875" style="1307"/>
    <col min="9474" max="9474" width="3.88671875" style="1307" customWidth="1"/>
    <col min="9475" max="9478" width="8.88671875" style="1307"/>
    <col min="9479" max="9479" width="15.5546875" style="1307" customWidth="1"/>
    <col min="9480" max="9719" width="8.88671875" style="1307"/>
    <col min="9720" max="9720" width="16" style="1307" bestFit="1" customWidth="1"/>
    <col min="9721" max="9721" width="31.109375" style="1307" bestFit="1" customWidth="1"/>
    <col min="9722" max="9722" width="3.44140625" style="1307" customWidth="1"/>
    <col min="9723" max="9723" width="13.109375" style="1307" customWidth="1"/>
    <col min="9724" max="9726" width="8.88671875" style="1307"/>
    <col min="9727" max="9727" width="11.5546875" style="1307" customWidth="1"/>
    <col min="9728" max="9729" width="8.88671875" style="1307"/>
    <col min="9730" max="9730" width="3.88671875" style="1307" customWidth="1"/>
    <col min="9731" max="9734" width="8.88671875" style="1307"/>
    <col min="9735" max="9735" width="15.5546875" style="1307" customWidth="1"/>
    <col min="9736" max="9975" width="8.88671875" style="1307"/>
    <col min="9976" max="9976" width="16" style="1307" bestFit="1" customWidth="1"/>
    <col min="9977" max="9977" width="31.109375" style="1307" bestFit="1" customWidth="1"/>
    <col min="9978" max="9978" width="3.44140625" style="1307" customWidth="1"/>
    <col min="9979" max="9979" width="13.109375" style="1307" customWidth="1"/>
    <col min="9980" max="9982" width="8.88671875" style="1307"/>
    <col min="9983" max="9983" width="11.5546875" style="1307" customWidth="1"/>
    <col min="9984" max="9985" width="8.88671875" style="1307"/>
    <col min="9986" max="9986" width="3.88671875" style="1307" customWidth="1"/>
    <col min="9987" max="9990" width="8.88671875" style="1307"/>
    <col min="9991" max="9991" width="15.5546875" style="1307" customWidth="1"/>
    <col min="9992" max="10231" width="8.88671875" style="1307"/>
    <col min="10232" max="10232" width="16" style="1307" bestFit="1" customWidth="1"/>
    <col min="10233" max="10233" width="31.109375" style="1307" bestFit="1" customWidth="1"/>
    <col min="10234" max="10234" width="3.44140625" style="1307" customWidth="1"/>
    <col min="10235" max="10235" width="13.109375" style="1307" customWidth="1"/>
    <col min="10236" max="10238" width="8.88671875" style="1307"/>
    <col min="10239" max="10239" width="11.5546875" style="1307" customWidth="1"/>
    <col min="10240" max="10241" width="8.88671875" style="1307"/>
    <col min="10242" max="10242" width="3.88671875" style="1307" customWidth="1"/>
    <col min="10243" max="10246" width="8.88671875" style="1307"/>
    <col min="10247" max="10247" width="15.5546875" style="1307" customWidth="1"/>
    <col min="10248" max="10487" width="8.88671875" style="1307"/>
    <col min="10488" max="10488" width="16" style="1307" bestFit="1" customWidth="1"/>
    <col min="10489" max="10489" width="31.109375" style="1307" bestFit="1" customWidth="1"/>
    <col min="10490" max="10490" width="3.44140625" style="1307" customWidth="1"/>
    <col min="10491" max="10491" width="13.109375" style="1307" customWidth="1"/>
    <col min="10492" max="10494" width="8.88671875" style="1307"/>
    <col min="10495" max="10495" width="11.5546875" style="1307" customWidth="1"/>
    <col min="10496" max="10497" width="8.88671875" style="1307"/>
    <col min="10498" max="10498" width="3.88671875" style="1307" customWidth="1"/>
    <col min="10499" max="10502" width="8.88671875" style="1307"/>
    <col min="10503" max="10503" width="15.5546875" style="1307" customWidth="1"/>
    <col min="10504" max="10743" width="8.88671875" style="1307"/>
    <col min="10744" max="10744" width="16" style="1307" bestFit="1" customWidth="1"/>
    <col min="10745" max="10745" width="31.109375" style="1307" bestFit="1" customWidth="1"/>
    <col min="10746" max="10746" width="3.44140625" style="1307" customWidth="1"/>
    <col min="10747" max="10747" width="13.109375" style="1307" customWidth="1"/>
    <col min="10748" max="10750" width="8.88671875" style="1307"/>
    <col min="10751" max="10751" width="11.5546875" style="1307" customWidth="1"/>
    <col min="10752" max="10753" width="8.88671875" style="1307"/>
    <col min="10754" max="10754" width="3.88671875" style="1307" customWidth="1"/>
    <col min="10755" max="10758" width="8.88671875" style="1307"/>
    <col min="10759" max="10759" width="15.5546875" style="1307" customWidth="1"/>
    <col min="10760" max="10999" width="8.88671875" style="1307"/>
    <col min="11000" max="11000" width="16" style="1307" bestFit="1" customWidth="1"/>
    <col min="11001" max="11001" width="31.109375" style="1307" bestFit="1" customWidth="1"/>
    <col min="11002" max="11002" width="3.44140625" style="1307" customWidth="1"/>
    <col min="11003" max="11003" width="13.109375" style="1307" customWidth="1"/>
    <col min="11004" max="11006" width="8.88671875" style="1307"/>
    <col min="11007" max="11007" width="11.5546875" style="1307" customWidth="1"/>
    <col min="11008" max="11009" width="8.88671875" style="1307"/>
    <col min="11010" max="11010" width="3.88671875" style="1307" customWidth="1"/>
    <col min="11011" max="11014" width="8.88671875" style="1307"/>
    <col min="11015" max="11015" width="15.5546875" style="1307" customWidth="1"/>
    <col min="11016" max="11255" width="8.88671875" style="1307"/>
    <col min="11256" max="11256" width="16" style="1307" bestFit="1" customWidth="1"/>
    <col min="11257" max="11257" width="31.109375" style="1307" bestFit="1" customWidth="1"/>
    <col min="11258" max="11258" width="3.44140625" style="1307" customWidth="1"/>
    <col min="11259" max="11259" width="13.109375" style="1307" customWidth="1"/>
    <col min="11260" max="11262" width="8.88671875" style="1307"/>
    <col min="11263" max="11263" width="11.5546875" style="1307" customWidth="1"/>
    <col min="11264" max="11265" width="8.88671875" style="1307"/>
    <col min="11266" max="11266" width="3.88671875" style="1307" customWidth="1"/>
    <col min="11267" max="11270" width="8.88671875" style="1307"/>
    <col min="11271" max="11271" width="15.5546875" style="1307" customWidth="1"/>
    <col min="11272" max="11511" width="8.88671875" style="1307"/>
    <col min="11512" max="11512" width="16" style="1307" bestFit="1" customWidth="1"/>
    <col min="11513" max="11513" width="31.109375" style="1307" bestFit="1" customWidth="1"/>
    <col min="11514" max="11514" width="3.44140625" style="1307" customWidth="1"/>
    <col min="11515" max="11515" width="13.109375" style="1307" customWidth="1"/>
    <col min="11516" max="11518" width="8.88671875" style="1307"/>
    <col min="11519" max="11519" width="11.5546875" style="1307" customWidth="1"/>
    <col min="11520" max="11521" width="8.88671875" style="1307"/>
    <col min="11522" max="11522" width="3.88671875" style="1307" customWidth="1"/>
    <col min="11523" max="11526" width="8.88671875" style="1307"/>
    <col min="11527" max="11527" width="15.5546875" style="1307" customWidth="1"/>
    <col min="11528" max="11767" width="8.88671875" style="1307"/>
    <col min="11768" max="11768" width="16" style="1307" bestFit="1" customWidth="1"/>
    <col min="11769" max="11769" width="31.109375" style="1307" bestFit="1" customWidth="1"/>
    <col min="11770" max="11770" width="3.44140625" style="1307" customWidth="1"/>
    <col min="11771" max="11771" width="13.109375" style="1307" customWidth="1"/>
    <col min="11772" max="11774" width="8.88671875" style="1307"/>
    <col min="11775" max="11775" width="11.5546875" style="1307" customWidth="1"/>
    <col min="11776" max="11777" width="8.88671875" style="1307"/>
    <col min="11778" max="11778" width="3.88671875" style="1307" customWidth="1"/>
    <col min="11779" max="11782" width="8.88671875" style="1307"/>
    <col min="11783" max="11783" width="15.5546875" style="1307" customWidth="1"/>
    <col min="11784" max="12023" width="8.88671875" style="1307"/>
    <col min="12024" max="12024" width="16" style="1307" bestFit="1" customWidth="1"/>
    <col min="12025" max="12025" width="31.109375" style="1307" bestFit="1" customWidth="1"/>
    <col min="12026" max="12026" width="3.44140625" style="1307" customWidth="1"/>
    <col min="12027" max="12027" width="13.109375" style="1307" customWidth="1"/>
    <col min="12028" max="12030" width="8.88671875" style="1307"/>
    <col min="12031" max="12031" width="11.5546875" style="1307" customWidth="1"/>
    <col min="12032" max="12033" width="8.88671875" style="1307"/>
    <col min="12034" max="12034" width="3.88671875" style="1307" customWidth="1"/>
    <col min="12035" max="12038" width="8.88671875" style="1307"/>
    <col min="12039" max="12039" width="15.5546875" style="1307" customWidth="1"/>
    <col min="12040" max="12279" width="8.88671875" style="1307"/>
    <col min="12280" max="12280" width="16" style="1307" bestFit="1" customWidth="1"/>
    <col min="12281" max="12281" width="31.109375" style="1307" bestFit="1" customWidth="1"/>
    <col min="12282" max="12282" width="3.44140625" style="1307" customWidth="1"/>
    <col min="12283" max="12283" width="13.109375" style="1307" customWidth="1"/>
    <col min="12284" max="12286" width="8.88671875" style="1307"/>
    <col min="12287" max="12287" width="11.5546875" style="1307" customWidth="1"/>
    <col min="12288" max="12289" width="8.88671875" style="1307"/>
    <col min="12290" max="12290" width="3.88671875" style="1307" customWidth="1"/>
    <col min="12291" max="12294" width="8.88671875" style="1307"/>
    <col min="12295" max="12295" width="15.5546875" style="1307" customWidth="1"/>
    <col min="12296" max="12535" width="8.88671875" style="1307"/>
    <col min="12536" max="12536" width="16" style="1307" bestFit="1" customWidth="1"/>
    <col min="12537" max="12537" width="31.109375" style="1307" bestFit="1" customWidth="1"/>
    <col min="12538" max="12538" width="3.44140625" style="1307" customWidth="1"/>
    <col min="12539" max="12539" width="13.109375" style="1307" customWidth="1"/>
    <col min="12540" max="12542" width="8.88671875" style="1307"/>
    <col min="12543" max="12543" width="11.5546875" style="1307" customWidth="1"/>
    <col min="12544" max="12545" width="8.88671875" style="1307"/>
    <col min="12546" max="12546" width="3.88671875" style="1307" customWidth="1"/>
    <col min="12547" max="12550" width="8.88671875" style="1307"/>
    <col min="12551" max="12551" width="15.5546875" style="1307" customWidth="1"/>
    <col min="12552" max="12791" width="8.88671875" style="1307"/>
    <col min="12792" max="12792" width="16" style="1307" bestFit="1" customWidth="1"/>
    <col min="12793" max="12793" width="31.109375" style="1307" bestFit="1" customWidth="1"/>
    <col min="12794" max="12794" width="3.44140625" style="1307" customWidth="1"/>
    <col min="12795" max="12795" width="13.109375" style="1307" customWidth="1"/>
    <col min="12796" max="12798" width="8.88671875" style="1307"/>
    <col min="12799" max="12799" width="11.5546875" style="1307" customWidth="1"/>
    <col min="12800" max="12801" width="8.88671875" style="1307"/>
    <col min="12802" max="12802" width="3.88671875" style="1307" customWidth="1"/>
    <col min="12803" max="12806" width="8.88671875" style="1307"/>
    <col min="12807" max="12807" width="15.5546875" style="1307" customWidth="1"/>
    <col min="12808" max="13047" width="8.88671875" style="1307"/>
    <col min="13048" max="13048" width="16" style="1307" bestFit="1" customWidth="1"/>
    <col min="13049" max="13049" width="31.109375" style="1307" bestFit="1" customWidth="1"/>
    <col min="13050" max="13050" width="3.44140625" style="1307" customWidth="1"/>
    <col min="13051" max="13051" width="13.109375" style="1307" customWidth="1"/>
    <col min="13052" max="13054" width="8.88671875" style="1307"/>
    <col min="13055" max="13055" width="11.5546875" style="1307" customWidth="1"/>
    <col min="13056" max="13057" width="8.88671875" style="1307"/>
    <col min="13058" max="13058" width="3.88671875" style="1307" customWidth="1"/>
    <col min="13059" max="13062" width="8.88671875" style="1307"/>
    <col min="13063" max="13063" width="15.5546875" style="1307" customWidth="1"/>
    <col min="13064" max="13303" width="8.88671875" style="1307"/>
    <col min="13304" max="13304" width="16" style="1307" bestFit="1" customWidth="1"/>
    <col min="13305" max="13305" width="31.109375" style="1307" bestFit="1" customWidth="1"/>
    <col min="13306" max="13306" width="3.44140625" style="1307" customWidth="1"/>
    <col min="13307" max="13307" width="13.109375" style="1307" customWidth="1"/>
    <col min="13308" max="13310" width="8.88671875" style="1307"/>
    <col min="13311" max="13311" width="11.5546875" style="1307" customWidth="1"/>
    <col min="13312" max="13313" width="8.88671875" style="1307"/>
    <col min="13314" max="13314" width="3.88671875" style="1307" customWidth="1"/>
    <col min="13315" max="13318" width="8.88671875" style="1307"/>
    <col min="13319" max="13319" width="15.5546875" style="1307" customWidth="1"/>
    <col min="13320" max="13559" width="8.88671875" style="1307"/>
    <col min="13560" max="13560" width="16" style="1307" bestFit="1" customWidth="1"/>
    <col min="13561" max="13561" width="31.109375" style="1307" bestFit="1" customWidth="1"/>
    <col min="13562" max="13562" width="3.44140625" style="1307" customWidth="1"/>
    <col min="13563" max="13563" width="13.109375" style="1307" customWidth="1"/>
    <col min="13564" max="13566" width="8.88671875" style="1307"/>
    <col min="13567" max="13567" width="11.5546875" style="1307" customWidth="1"/>
    <col min="13568" max="13569" width="8.88671875" style="1307"/>
    <col min="13570" max="13570" width="3.88671875" style="1307" customWidth="1"/>
    <col min="13571" max="13574" width="8.88671875" style="1307"/>
    <col min="13575" max="13575" width="15.5546875" style="1307" customWidth="1"/>
    <col min="13576" max="13815" width="8.88671875" style="1307"/>
    <col min="13816" max="13816" width="16" style="1307" bestFit="1" customWidth="1"/>
    <col min="13817" max="13817" width="31.109375" style="1307" bestFit="1" customWidth="1"/>
    <col min="13818" max="13818" width="3.44140625" style="1307" customWidth="1"/>
    <col min="13819" max="13819" width="13.109375" style="1307" customWidth="1"/>
    <col min="13820" max="13822" width="8.88671875" style="1307"/>
    <col min="13823" max="13823" width="11.5546875" style="1307" customWidth="1"/>
    <col min="13824" max="13825" width="8.88671875" style="1307"/>
    <col min="13826" max="13826" width="3.88671875" style="1307" customWidth="1"/>
    <col min="13827" max="13830" width="8.88671875" style="1307"/>
    <col min="13831" max="13831" width="15.5546875" style="1307" customWidth="1"/>
    <col min="13832" max="14071" width="8.88671875" style="1307"/>
    <col min="14072" max="14072" width="16" style="1307" bestFit="1" customWidth="1"/>
    <col min="14073" max="14073" width="31.109375" style="1307" bestFit="1" customWidth="1"/>
    <col min="14074" max="14074" width="3.44140625" style="1307" customWidth="1"/>
    <col min="14075" max="14075" width="13.109375" style="1307" customWidth="1"/>
    <col min="14076" max="14078" width="8.88671875" style="1307"/>
    <col min="14079" max="14079" width="11.5546875" style="1307" customWidth="1"/>
    <col min="14080" max="14081" width="8.88671875" style="1307"/>
    <col min="14082" max="14082" width="3.88671875" style="1307" customWidth="1"/>
    <col min="14083" max="14086" width="8.88671875" style="1307"/>
    <col min="14087" max="14087" width="15.5546875" style="1307" customWidth="1"/>
    <col min="14088" max="14327" width="8.88671875" style="1307"/>
    <col min="14328" max="14328" width="16" style="1307" bestFit="1" customWidth="1"/>
    <col min="14329" max="14329" width="31.109375" style="1307" bestFit="1" customWidth="1"/>
    <col min="14330" max="14330" width="3.44140625" style="1307" customWidth="1"/>
    <col min="14331" max="14331" width="13.109375" style="1307" customWidth="1"/>
    <col min="14332" max="14334" width="8.88671875" style="1307"/>
    <col min="14335" max="14335" width="11.5546875" style="1307" customWidth="1"/>
    <col min="14336" max="14337" width="8.88671875" style="1307"/>
    <col min="14338" max="14338" width="3.88671875" style="1307" customWidth="1"/>
    <col min="14339" max="14342" width="8.88671875" style="1307"/>
    <col min="14343" max="14343" width="15.5546875" style="1307" customWidth="1"/>
    <col min="14344" max="14583" width="8.88671875" style="1307"/>
    <col min="14584" max="14584" width="16" style="1307" bestFit="1" customWidth="1"/>
    <col min="14585" max="14585" width="31.109375" style="1307" bestFit="1" customWidth="1"/>
    <col min="14586" max="14586" width="3.44140625" style="1307" customWidth="1"/>
    <col min="14587" max="14587" width="13.109375" style="1307" customWidth="1"/>
    <col min="14588" max="14590" width="8.88671875" style="1307"/>
    <col min="14591" max="14591" width="11.5546875" style="1307" customWidth="1"/>
    <col min="14592" max="14593" width="8.88671875" style="1307"/>
    <col min="14594" max="14594" width="3.88671875" style="1307" customWidth="1"/>
    <col min="14595" max="14598" width="8.88671875" style="1307"/>
    <col min="14599" max="14599" width="15.5546875" style="1307" customWidth="1"/>
    <col min="14600" max="14839" width="8.88671875" style="1307"/>
    <col min="14840" max="14840" width="16" style="1307" bestFit="1" customWidth="1"/>
    <col min="14841" max="14841" width="31.109375" style="1307" bestFit="1" customWidth="1"/>
    <col min="14842" max="14842" width="3.44140625" style="1307" customWidth="1"/>
    <col min="14843" max="14843" width="13.109375" style="1307" customWidth="1"/>
    <col min="14844" max="14846" width="8.88671875" style="1307"/>
    <col min="14847" max="14847" width="11.5546875" style="1307" customWidth="1"/>
    <col min="14848" max="14849" width="8.88671875" style="1307"/>
    <col min="14850" max="14850" width="3.88671875" style="1307" customWidth="1"/>
    <col min="14851" max="14854" width="8.88671875" style="1307"/>
    <col min="14855" max="14855" width="15.5546875" style="1307" customWidth="1"/>
    <col min="14856" max="15095" width="8.88671875" style="1307"/>
    <col min="15096" max="15096" width="16" style="1307" bestFit="1" customWidth="1"/>
    <col min="15097" max="15097" width="31.109375" style="1307" bestFit="1" customWidth="1"/>
    <col min="15098" max="15098" width="3.44140625" style="1307" customWidth="1"/>
    <col min="15099" max="15099" width="13.109375" style="1307" customWidth="1"/>
    <col min="15100" max="15102" width="8.88671875" style="1307"/>
    <col min="15103" max="15103" width="11.5546875" style="1307" customWidth="1"/>
    <col min="15104" max="15105" width="8.88671875" style="1307"/>
    <col min="15106" max="15106" width="3.88671875" style="1307" customWidth="1"/>
    <col min="15107" max="15110" width="8.88671875" style="1307"/>
    <col min="15111" max="15111" width="15.5546875" style="1307" customWidth="1"/>
    <col min="15112" max="15351" width="8.88671875" style="1307"/>
    <col min="15352" max="15352" width="16" style="1307" bestFit="1" customWidth="1"/>
    <col min="15353" max="15353" width="31.109375" style="1307" bestFit="1" customWidth="1"/>
    <col min="15354" max="15354" width="3.44140625" style="1307" customWidth="1"/>
    <col min="15355" max="15355" width="13.109375" style="1307" customWidth="1"/>
    <col min="15356" max="15358" width="8.88671875" style="1307"/>
    <col min="15359" max="15359" width="11.5546875" style="1307" customWidth="1"/>
    <col min="15360" max="15361" width="8.88671875" style="1307"/>
    <col min="15362" max="15362" width="3.88671875" style="1307" customWidth="1"/>
    <col min="15363" max="15366" width="8.88671875" style="1307"/>
    <col min="15367" max="15367" width="15.5546875" style="1307" customWidth="1"/>
    <col min="15368" max="15607" width="8.88671875" style="1307"/>
    <col min="15608" max="15608" width="16" style="1307" bestFit="1" customWidth="1"/>
    <col min="15609" max="15609" width="31.109375" style="1307" bestFit="1" customWidth="1"/>
    <col min="15610" max="15610" width="3.44140625" style="1307" customWidth="1"/>
    <col min="15611" max="15611" width="13.109375" style="1307" customWidth="1"/>
    <col min="15612" max="15614" width="8.88671875" style="1307"/>
    <col min="15615" max="15615" width="11.5546875" style="1307" customWidth="1"/>
    <col min="15616" max="15617" width="8.88671875" style="1307"/>
    <col min="15618" max="15618" width="3.88671875" style="1307" customWidth="1"/>
    <col min="15619" max="15622" width="8.88671875" style="1307"/>
    <col min="15623" max="15623" width="15.5546875" style="1307" customWidth="1"/>
    <col min="15624" max="15863" width="8.88671875" style="1307"/>
    <col min="15864" max="15864" width="16" style="1307" bestFit="1" customWidth="1"/>
    <col min="15865" max="15865" width="31.109375" style="1307" bestFit="1" customWidth="1"/>
    <col min="15866" max="15866" width="3.44140625" style="1307" customWidth="1"/>
    <col min="15867" max="15867" width="13.109375" style="1307" customWidth="1"/>
    <col min="15868" max="15870" width="8.88671875" style="1307"/>
    <col min="15871" max="15871" width="11.5546875" style="1307" customWidth="1"/>
    <col min="15872" max="15873" width="8.88671875" style="1307"/>
    <col min="15874" max="15874" width="3.88671875" style="1307" customWidth="1"/>
    <col min="15875" max="15878" width="8.88671875" style="1307"/>
    <col min="15879" max="15879" width="15.5546875" style="1307" customWidth="1"/>
    <col min="15880" max="16119" width="8.88671875" style="1307"/>
    <col min="16120" max="16120" width="16" style="1307" bestFit="1" customWidth="1"/>
    <col min="16121" max="16121" width="31.109375" style="1307" bestFit="1" customWidth="1"/>
    <col min="16122" max="16122" width="3.44140625" style="1307" customWidth="1"/>
    <col min="16123" max="16123" width="13.109375" style="1307" customWidth="1"/>
    <col min="16124" max="16126" width="8.88671875" style="1307"/>
    <col min="16127" max="16127" width="11.5546875" style="1307" customWidth="1"/>
    <col min="16128" max="16129" width="8.88671875" style="1307"/>
    <col min="16130" max="16130" width="3.88671875" style="1307" customWidth="1"/>
    <col min="16131" max="16134" width="8.88671875" style="1307"/>
    <col min="16135" max="16135" width="15.5546875" style="1307" customWidth="1"/>
    <col min="16136" max="16384" width="8.88671875" style="1307"/>
  </cols>
  <sheetData>
    <row r="1" spans="2:31" ht="19.5" customHeight="1">
      <c r="B1" s="876" t="s">
        <v>449</v>
      </c>
      <c r="G1" s="1223" t="s">
        <v>450</v>
      </c>
      <c r="H1" s="1224"/>
      <c r="L1" s="2495"/>
      <c r="M1" s="2495"/>
    </row>
    <row r="2" spans="2:31" ht="24.75" customHeight="1" thickBot="1">
      <c r="B2" s="1227"/>
    </row>
    <row r="3" spans="2:31" ht="15.6">
      <c r="B3" s="2496" t="s">
        <v>451</v>
      </c>
      <c r="C3" s="2497"/>
      <c r="D3" s="1228" t="s">
        <v>366</v>
      </c>
      <c r="E3" s="1229">
        <v>11</v>
      </c>
      <c r="F3" s="1230"/>
      <c r="G3" s="2498" t="s">
        <v>451</v>
      </c>
      <c r="H3" s="2499"/>
      <c r="I3" s="1231" t="s">
        <v>366</v>
      </c>
      <c r="J3" s="1232">
        <v>12</v>
      </c>
      <c r="K3" s="1230"/>
      <c r="L3" s="2498" t="s">
        <v>451</v>
      </c>
      <c r="M3" s="2499"/>
      <c r="N3" s="1231" t="s">
        <v>366</v>
      </c>
      <c r="O3" s="1232">
        <v>13</v>
      </c>
      <c r="P3" s="1230"/>
      <c r="Q3" s="2498" t="s">
        <v>451</v>
      </c>
      <c r="R3" s="2499"/>
      <c r="S3" s="1231" t="s">
        <v>366</v>
      </c>
      <c r="T3" s="1232">
        <v>14</v>
      </c>
      <c r="U3" s="1230"/>
      <c r="V3" s="2498" t="s">
        <v>451</v>
      </c>
      <c r="W3" s="2499"/>
      <c r="X3" s="1231" t="s">
        <v>366</v>
      </c>
      <c r="Y3" s="1232">
        <v>15</v>
      </c>
      <c r="Z3" s="1230"/>
      <c r="AA3" s="2498" t="s">
        <v>451</v>
      </c>
      <c r="AB3" s="2499"/>
      <c r="AC3" s="1231" t="s">
        <v>366</v>
      </c>
      <c r="AD3" s="1232">
        <v>16</v>
      </c>
      <c r="AE3" s="1230"/>
    </row>
    <row r="4" spans="2:31" ht="15.6">
      <c r="B4" s="2503" t="s">
        <v>452</v>
      </c>
      <c r="C4" s="2504"/>
      <c r="D4" s="1233" t="s">
        <v>367</v>
      </c>
      <c r="E4" s="1234">
        <v>365</v>
      </c>
      <c r="F4" s="1230"/>
      <c r="G4" s="2505" t="s">
        <v>453</v>
      </c>
      <c r="H4" s="2506"/>
      <c r="I4" s="1235" t="s">
        <v>367</v>
      </c>
      <c r="J4" s="1236">
        <v>365</v>
      </c>
      <c r="K4" s="1230"/>
      <c r="L4" s="2505" t="s">
        <v>454</v>
      </c>
      <c r="M4" s="2506"/>
      <c r="N4" s="1235" t="s">
        <v>367</v>
      </c>
      <c r="O4" s="1236">
        <v>365</v>
      </c>
      <c r="P4" s="1230"/>
      <c r="Q4" s="2505" t="s">
        <v>455</v>
      </c>
      <c r="R4" s="2506"/>
      <c r="S4" s="1235" t="s">
        <v>367</v>
      </c>
      <c r="T4" s="1236">
        <v>365</v>
      </c>
      <c r="U4" s="1230"/>
      <c r="V4" s="2505" t="s">
        <v>456</v>
      </c>
      <c r="W4" s="2506"/>
      <c r="X4" s="1235" t="s">
        <v>367</v>
      </c>
      <c r="Y4" s="1236">
        <v>365</v>
      </c>
      <c r="Z4" s="1230"/>
      <c r="AA4" s="2505" t="s">
        <v>457</v>
      </c>
      <c r="AB4" s="2506"/>
      <c r="AC4" s="1235" t="s">
        <v>367</v>
      </c>
      <c r="AD4" s="1236">
        <v>365</v>
      </c>
      <c r="AE4" s="1230"/>
    </row>
    <row r="5" spans="2:31" ht="39.75" customHeight="1">
      <c r="B5" s="1237" t="s">
        <v>368</v>
      </c>
      <c r="C5" s="1238" t="s">
        <v>458</v>
      </c>
      <c r="D5" s="1238" t="s">
        <v>253</v>
      </c>
      <c r="E5" s="1239" t="s">
        <v>371</v>
      </c>
      <c r="F5" s="899"/>
      <c r="G5" s="1240" t="s">
        <v>368</v>
      </c>
      <c r="H5" s="1238" t="s">
        <v>458</v>
      </c>
      <c r="I5" s="1238" t="s">
        <v>253</v>
      </c>
      <c r="J5" s="1241" t="s">
        <v>371</v>
      </c>
      <c r="K5" s="899"/>
      <c r="L5" s="1240" t="s">
        <v>368</v>
      </c>
      <c r="M5" s="1238" t="s">
        <v>458</v>
      </c>
      <c r="N5" s="1238" t="s">
        <v>253</v>
      </c>
      <c r="O5" s="1241" t="s">
        <v>371</v>
      </c>
      <c r="P5" s="899"/>
      <c r="Q5" s="1240" t="s">
        <v>368</v>
      </c>
      <c r="R5" s="1238" t="s">
        <v>458</v>
      </c>
      <c r="S5" s="1238" t="s">
        <v>253</v>
      </c>
      <c r="T5" s="1242" t="s">
        <v>371</v>
      </c>
      <c r="U5" s="899"/>
      <c r="V5" s="1240" t="s">
        <v>368</v>
      </c>
      <c r="W5" s="1238" t="s">
        <v>458</v>
      </c>
      <c r="X5" s="1238" t="s">
        <v>253</v>
      </c>
      <c r="Y5" s="1242" t="s">
        <v>371</v>
      </c>
      <c r="Z5" s="899"/>
      <c r="AA5" s="1240" t="s">
        <v>368</v>
      </c>
      <c r="AB5" s="1238" t="s">
        <v>458</v>
      </c>
      <c r="AC5" s="1238" t="s">
        <v>253</v>
      </c>
      <c r="AD5" s="1242" t="s">
        <v>371</v>
      </c>
      <c r="AE5" s="899"/>
    </row>
    <row r="6" spans="2:31" s="1226" customFormat="1" ht="22.5" customHeight="1">
      <c r="B6" s="1243" t="str">
        <f>'[29]Master Lookup'!B15</f>
        <v>Program Manager / Director</v>
      </c>
      <c r="C6" s="1244">
        <f>'[33]Staffing charts'!$B$7</f>
        <v>1</v>
      </c>
      <c r="D6" s="1245">
        <v>65763</v>
      </c>
      <c r="E6" s="1246">
        <f t="shared" ref="E6:E14" si="0">C6*D6</f>
        <v>65763</v>
      </c>
      <c r="F6" s="933"/>
      <c r="G6" s="1247" t="str">
        <f>B6</f>
        <v>Program Manager / Director</v>
      </c>
      <c r="H6" s="1244">
        <f>'[33]Staffing charts'!$B$7</f>
        <v>1</v>
      </c>
      <c r="I6" s="1248">
        <f t="shared" ref="I6:I14" si="1">D6</f>
        <v>65763</v>
      </c>
      <c r="J6" s="1249">
        <f>I6*H6</f>
        <v>65763</v>
      </c>
      <c r="K6" s="933"/>
      <c r="L6" s="1247" t="str">
        <f>G6</f>
        <v>Program Manager / Director</v>
      </c>
      <c r="M6" s="1244">
        <f>'[33]Staffing charts'!$B$7</f>
        <v>1</v>
      </c>
      <c r="N6" s="1248">
        <f t="shared" ref="N6:N14" si="2">I6</f>
        <v>65763</v>
      </c>
      <c r="O6" s="1249">
        <f>N6*M6</f>
        <v>65763</v>
      </c>
      <c r="P6" s="933"/>
      <c r="Q6" s="1247" t="str">
        <f>L6</f>
        <v>Program Manager / Director</v>
      </c>
      <c r="R6" s="1250">
        <f>'[33]Staffing charts'!$B$7</f>
        <v>1</v>
      </c>
      <c r="S6" s="1248">
        <f t="shared" ref="S6:S14" si="3">N6</f>
        <v>65763</v>
      </c>
      <c r="T6" s="1249">
        <f>S6*R6</f>
        <v>65763</v>
      </c>
      <c r="U6" s="933"/>
      <c r="V6" s="1247" t="str">
        <f>Q6</f>
        <v>Program Manager / Director</v>
      </c>
      <c r="W6" s="1250">
        <f>'[33]Staffing charts'!$B$7</f>
        <v>1</v>
      </c>
      <c r="X6" s="1248">
        <f t="shared" ref="X6:X14" si="4">S6</f>
        <v>65763</v>
      </c>
      <c r="Y6" s="1249">
        <f>W6*X6</f>
        <v>65763</v>
      </c>
      <c r="Z6" s="933"/>
      <c r="AA6" s="1247" t="str">
        <f>V6</f>
        <v>Program Manager / Director</v>
      </c>
      <c r="AB6" s="1250">
        <f>'[33]Staffing charts'!$B$7</f>
        <v>1</v>
      </c>
      <c r="AC6" s="1248">
        <f t="shared" ref="AC6:AC14" si="5">X6</f>
        <v>65763</v>
      </c>
      <c r="AD6" s="1249">
        <f>AB6*AC6</f>
        <v>65763</v>
      </c>
      <c r="AE6" s="933"/>
    </row>
    <row r="7" spans="2:31" s="1226" customFormat="1" ht="22.5" customHeight="1">
      <c r="B7" s="1243" t="s">
        <v>258</v>
      </c>
      <c r="C7" s="1244">
        <v>1.4</v>
      </c>
      <c r="D7" s="1245">
        <f>[37]Chart!C18</f>
        <v>83324.800000000003</v>
      </c>
      <c r="E7" s="1246">
        <f>D7*C7</f>
        <v>116654.72</v>
      </c>
      <c r="F7" s="933"/>
      <c r="G7" s="1247"/>
      <c r="H7" s="1244"/>
      <c r="I7" s="1248"/>
      <c r="J7" s="1249"/>
      <c r="K7" s="933"/>
      <c r="L7" s="1247"/>
      <c r="M7" s="1244"/>
      <c r="N7" s="1248"/>
      <c r="O7" s="1249"/>
      <c r="P7" s="933"/>
      <c r="Q7" s="1247"/>
      <c r="R7" s="1250"/>
      <c r="S7" s="1248"/>
      <c r="T7" s="1249"/>
      <c r="U7" s="933"/>
      <c r="V7" s="1247"/>
      <c r="W7" s="1250"/>
      <c r="X7" s="1248"/>
      <c r="Y7" s="1249"/>
      <c r="Z7" s="933"/>
      <c r="AA7" s="1247"/>
      <c r="AB7" s="1250"/>
      <c r="AC7" s="1248"/>
      <c r="AD7" s="1249"/>
      <c r="AE7" s="933"/>
    </row>
    <row r="8" spans="2:31" s="1226" customFormat="1" ht="22.5" customHeight="1">
      <c r="B8" s="1243" t="s">
        <v>459</v>
      </c>
      <c r="C8" s="1251">
        <f>'[33]Staffing charts'!$B$9</f>
        <v>1</v>
      </c>
      <c r="D8" s="1245">
        <f>[37]Chart!C14</f>
        <v>52665.599999999999</v>
      </c>
      <c r="E8" s="1246">
        <f t="shared" si="0"/>
        <v>52665.599999999999</v>
      </c>
      <c r="F8" s="1252"/>
      <c r="G8" s="1253" t="s">
        <v>459</v>
      </c>
      <c r="H8" s="1254">
        <f>'[33]Staffing charts'!$B$9</f>
        <v>1</v>
      </c>
      <c r="I8" s="1248">
        <f t="shared" si="1"/>
        <v>52665.599999999999</v>
      </c>
      <c r="J8" s="1249">
        <f t="shared" ref="J8:J14" si="6">I8*H8</f>
        <v>52665.599999999999</v>
      </c>
      <c r="K8" s="1252"/>
      <c r="L8" s="1253" t="s">
        <v>459</v>
      </c>
      <c r="M8" s="1254">
        <f>'[33]Staffing charts'!$B$9</f>
        <v>1</v>
      </c>
      <c r="N8" s="1248">
        <f t="shared" si="2"/>
        <v>52665.599999999999</v>
      </c>
      <c r="O8" s="1249">
        <f t="shared" ref="O8:O14" si="7">N8*M8</f>
        <v>52665.599999999999</v>
      </c>
      <c r="P8" s="1252"/>
      <c r="Q8" s="1253" t="s">
        <v>459</v>
      </c>
      <c r="R8" s="1254">
        <f>'[33]Staffing charts'!$B$9</f>
        <v>1</v>
      </c>
      <c r="S8" s="1248">
        <f t="shared" si="3"/>
        <v>52665.599999999999</v>
      </c>
      <c r="T8" s="1249">
        <f t="shared" ref="T8:T14" si="8">S8*R8</f>
        <v>52665.599999999999</v>
      </c>
      <c r="U8" s="1252"/>
      <c r="V8" s="1253" t="s">
        <v>459</v>
      </c>
      <c r="W8" s="1254">
        <f>'[33]Staffing charts'!$B$9</f>
        <v>1</v>
      </c>
      <c r="X8" s="1248">
        <f t="shared" si="4"/>
        <v>52665.599999999999</v>
      </c>
      <c r="Y8" s="1249">
        <f t="shared" ref="Y8:Y14" si="9">W8*X8</f>
        <v>52665.599999999999</v>
      </c>
      <c r="Z8" s="1252"/>
      <c r="AA8" s="1253" t="s">
        <v>459</v>
      </c>
      <c r="AB8" s="1254">
        <f>'[33]Staffing charts'!$B$9</f>
        <v>1</v>
      </c>
      <c r="AC8" s="1248">
        <f t="shared" si="5"/>
        <v>52665.599999999999</v>
      </c>
      <c r="AD8" s="1249">
        <f t="shared" ref="AD8:AD14" si="10">AB8*AC8</f>
        <v>52665.599999999999</v>
      </c>
      <c r="AE8" s="1252"/>
    </row>
    <row r="9" spans="2:31" s="1226" customFormat="1" ht="22.5" customHeight="1">
      <c r="B9" s="1243" t="s">
        <v>245</v>
      </c>
      <c r="C9" s="1251">
        <v>1.4</v>
      </c>
      <c r="D9" s="1245">
        <v>35988</v>
      </c>
      <c r="E9" s="1246">
        <f>D9*C9</f>
        <v>50383.199999999997</v>
      </c>
      <c r="F9" s="1252"/>
      <c r="G9" s="1253"/>
      <c r="H9" s="1254"/>
      <c r="I9" s="1248"/>
      <c r="J9" s="1249"/>
      <c r="K9" s="1252"/>
      <c r="L9" s="1253"/>
      <c r="M9" s="1254"/>
      <c r="N9" s="1248"/>
      <c r="O9" s="1249"/>
      <c r="P9" s="1252"/>
      <c r="Q9" s="1253"/>
      <c r="R9" s="1254"/>
      <c r="S9" s="1248"/>
      <c r="T9" s="1249"/>
      <c r="U9" s="1252"/>
      <c r="V9" s="1253"/>
      <c r="W9" s="1254"/>
      <c r="X9" s="1248"/>
      <c r="Y9" s="1249"/>
      <c r="Z9" s="1252"/>
      <c r="AA9" s="1253"/>
      <c r="AB9" s="1254"/>
      <c r="AC9" s="1248"/>
      <c r="AD9" s="1249"/>
      <c r="AE9" s="1252"/>
    </row>
    <row r="10" spans="2:31" s="1226" customFormat="1" ht="22.5" customHeight="1">
      <c r="B10" s="1243" t="s">
        <v>460</v>
      </c>
      <c r="C10" s="1255">
        <f>'[33]Staffing charts'!C13</f>
        <v>6.3</v>
      </c>
      <c r="D10" s="1245">
        <f>'[29]FY22 Master Lookup'!C32</f>
        <v>32198.400000000001</v>
      </c>
      <c r="E10" s="1246">
        <f t="shared" si="0"/>
        <v>202849.92000000001</v>
      </c>
      <c r="F10" s="1252"/>
      <c r="G10" s="1253" t="s">
        <v>460</v>
      </c>
      <c r="H10" s="1250">
        <f>'[33]Staffing charts'!D13</f>
        <v>6.1</v>
      </c>
      <c r="I10" s="1248">
        <f t="shared" si="1"/>
        <v>32198.400000000001</v>
      </c>
      <c r="J10" s="1249">
        <f t="shared" si="6"/>
        <v>196410.23999999999</v>
      </c>
      <c r="K10" s="1252"/>
      <c r="L10" s="1253" t="s">
        <v>460</v>
      </c>
      <c r="M10" s="1250">
        <f>'[33]Staffing charts'!E13</f>
        <v>5.9</v>
      </c>
      <c r="N10" s="1248">
        <f t="shared" si="2"/>
        <v>32198.400000000001</v>
      </c>
      <c r="O10" s="1249">
        <f t="shared" si="7"/>
        <v>189970.56000000003</v>
      </c>
      <c r="P10" s="1252"/>
      <c r="Q10" s="1253" t="s">
        <v>460</v>
      </c>
      <c r="R10" s="1250">
        <f>'[33]Staffing charts'!F13</f>
        <v>5.7</v>
      </c>
      <c r="S10" s="1248">
        <f t="shared" si="3"/>
        <v>32198.400000000001</v>
      </c>
      <c r="T10" s="1249">
        <f t="shared" si="8"/>
        <v>183530.88</v>
      </c>
      <c r="U10" s="1252"/>
      <c r="V10" s="1253" t="s">
        <v>460</v>
      </c>
      <c r="W10" s="1250">
        <f>'[33]Staffing charts'!G13</f>
        <v>5.5</v>
      </c>
      <c r="X10" s="1248">
        <f t="shared" si="4"/>
        <v>32198.400000000001</v>
      </c>
      <c r="Y10" s="1249">
        <f t="shared" si="9"/>
        <v>177091.20000000001</v>
      </c>
      <c r="Z10" s="1252"/>
      <c r="AA10" s="1253" t="s">
        <v>460</v>
      </c>
      <c r="AB10" s="1250">
        <f>'[33]Staffing charts'!H13</f>
        <v>5.3</v>
      </c>
      <c r="AC10" s="1248">
        <f t="shared" si="5"/>
        <v>32198.400000000001</v>
      </c>
      <c r="AD10" s="1249">
        <f t="shared" si="10"/>
        <v>170651.51999999999</v>
      </c>
      <c r="AE10" s="1252"/>
    </row>
    <row r="11" spans="2:31" s="1226" customFormat="1" ht="21" customHeight="1">
      <c r="B11" s="1243" t="s">
        <v>8</v>
      </c>
      <c r="C11" s="1255">
        <f>'[33]Staffing charts'!C12</f>
        <v>2.2000000000000002</v>
      </c>
      <c r="D11" s="1256">
        <f>[37]Chart!C12</f>
        <v>43971.200000000004</v>
      </c>
      <c r="E11" s="1246">
        <f t="shared" si="0"/>
        <v>96736.640000000014</v>
      </c>
      <c r="F11" s="1252"/>
      <c r="G11" s="1253" t="s">
        <v>8</v>
      </c>
      <c r="H11" s="1250">
        <f>'[33]Staffing charts'!D12</f>
        <v>2.4</v>
      </c>
      <c r="I11" s="1257">
        <f t="shared" si="1"/>
        <v>43971.200000000004</v>
      </c>
      <c r="J11" s="1249">
        <f t="shared" si="6"/>
        <v>105530.88</v>
      </c>
      <c r="K11" s="1252"/>
      <c r="L11" s="1253" t="s">
        <v>8</v>
      </c>
      <c r="M11" s="1250">
        <f>'[33]Staffing charts'!E12</f>
        <v>2.6</v>
      </c>
      <c r="N11" s="1257">
        <f t="shared" si="2"/>
        <v>43971.200000000004</v>
      </c>
      <c r="O11" s="1249">
        <f t="shared" si="7"/>
        <v>114325.12000000001</v>
      </c>
      <c r="P11" s="1252"/>
      <c r="Q11" s="1253" t="s">
        <v>8</v>
      </c>
      <c r="R11" s="1250">
        <f>'[33]Staffing charts'!F12</f>
        <v>2.8</v>
      </c>
      <c r="S11" s="1257">
        <f t="shared" si="3"/>
        <v>43971.200000000004</v>
      </c>
      <c r="T11" s="1249">
        <f t="shared" si="8"/>
        <v>123119.36</v>
      </c>
      <c r="U11" s="1252"/>
      <c r="V11" s="1253" t="s">
        <v>8</v>
      </c>
      <c r="W11" s="1250">
        <f>'[33]Staffing charts'!G12</f>
        <v>3</v>
      </c>
      <c r="X11" s="1257">
        <f t="shared" si="4"/>
        <v>43971.200000000004</v>
      </c>
      <c r="Y11" s="1249">
        <f t="shared" si="9"/>
        <v>131913.60000000001</v>
      </c>
      <c r="Z11" s="1252"/>
      <c r="AA11" s="1253" t="s">
        <v>8</v>
      </c>
      <c r="AB11" s="1250">
        <f>'[33]Staffing charts'!H12</f>
        <v>3.2</v>
      </c>
      <c r="AC11" s="1257">
        <f t="shared" si="5"/>
        <v>43971.200000000004</v>
      </c>
      <c r="AD11" s="1249">
        <f t="shared" si="10"/>
        <v>140707.84000000003</v>
      </c>
      <c r="AE11" s="1252"/>
    </row>
    <row r="12" spans="2:31" s="1226" customFormat="1" ht="22.5" customHeight="1">
      <c r="B12" s="1258" t="s">
        <v>461</v>
      </c>
      <c r="C12" s="1251">
        <f>'[33]Staffing charts'!$B$10</f>
        <v>1</v>
      </c>
      <c r="D12" s="1245">
        <f>'[29]FY22 Master Lookup'!C30</f>
        <v>32198.400000000001</v>
      </c>
      <c r="E12" s="1246">
        <f t="shared" si="0"/>
        <v>32198.400000000001</v>
      </c>
      <c r="F12" s="1259"/>
      <c r="G12" s="1260" t="s">
        <v>461</v>
      </c>
      <c r="H12" s="1254">
        <f>'[33]Staffing charts'!$B$10</f>
        <v>1</v>
      </c>
      <c r="I12" s="1248">
        <f t="shared" si="1"/>
        <v>32198.400000000001</v>
      </c>
      <c r="J12" s="1249">
        <f t="shared" si="6"/>
        <v>32198.400000000001</v>
      </c>
      <c r="K12" s="1259"/>
      <c r="L12" s="1260" t="s">
        <v>461</v>
      </c>
      <c r="M12" s="1254">
        <f>'[33]Staffing charts'!$B$10</f>
        <v>1</v>
      </c>
      <c r="N12" s="1248">
        <f t="shared" si="2"/>
        <v>32198.400000000001</v>
      </c>
      <c r="O12" s="1249">
        <f t="shared" si="7"/>
        <v>32198.400000000001</v>
      </c>
      <c r="P12" s="1259"/>
      <c r="Q12" s="1260" t="s">
        <v>461</v>
      </c>
      <c r="R12" s="1254">
        <f>'[33]Staffing charts'!$B$10</f>
        <v>1</v>
      </c>
      <c r="S12" s="1248">
        <f t="shared" si="3"/>
        <v>32198.400000000001</v>
      </c>
      <c r="T12" s="1249">
        <f t="shared" si="8"/>
        <v>32198.400000000001</v>
      </c>
      <c r="U12" s="1259"/>
      <c r="V12" s="1260" t="s">
        <v>461</v>
      </c>
      <c r="W12" s="1254">
        <f>'[33]Staffing charts'!$B$10</f>
        <v>1</v>
      </c>
      <c r="X12" s="1248">
        <f t="shared" si="4"/>
        <v>32198.400000000001</v>
      </c>
      <c r="Y12" s="1249">
        <f t="shared" si="9"/>
        <v>32198.400000000001</v>
      </c>
      <c r="Z12" s="1259"/>
      <c r="AA12" s="1260" t="s">
        <v>461</v>
      </c>
      <c r="AB12" s="1254">
        <f>'[33]Staffing charts'!$B$10</f>
        <v>1</v>
      </c>
      <c r="AC12" s="1248">
        <f t="shared" si="5"/>
        <v>32198.400000000001</v>
      </c>
      <c r="AD12" s="1249">
        <f t="shared" si="10"/>
        <v>32198.400000000001</v>
      </c>
      <c r="AE12" s="1259"/>
    </row>
    <row r="13" spans="2:31" s="1226" customFormat="1" ht="22.5" customHeight="1">
      <c r="B13" s="1258" t="s">
        <v>462</v>
      </c>
      <c r="C13" s="1251">
        <f>'[33]Staffing charts'!$B$11</f>
        <v>1</v>
      </c>
      <c r="D13" s="1245">
        <f>'[29]FY22 Master Lookup'!C31</f>
        <v>32198.400000000001</v>
      </c>
      <c r="E13" s="1246">
        <f t="shared" si="0"/>
        <v>32198.400000000001</v>
      </c>
      <c r="F13" s="1259"/>
      <c r="G13" s="1260" t="s">
        <v>462</v>
      </c>
      <c r="H13" s="1254">
        <f>'[33]Staffing charts'!$B$11</f>
        <v>1</v>
      </c>
      <c r="I13" s="1248">
        <f t="shared" si="1"/>
        <v>32198.400000000001</v>
      </c>
      <c r="J13" s="1249">
        <f t="shared" si="6"/>
        <v>32198.400000000001</v>
      </c>
      <c r="K13" s="1259"/>
      <c r="L13" s="1260" t="s">
        <v>462</v>
      </c>
      <c r="M13" s="1254">
        <f>'[33]Staffing charts'!$B$11</f>
        <v>1</v>
      </c>
      <c r="N13" s="1248">
        <f t="shared" si="2"/>
        <v>32198.400000000001</v>
      </c>
      <c r="O13" s="1249">
        <f t="shared" si="7"/>
        <v>32198.400000000001</v>
      </c>
      <c r="P13" s="1259"/>
      <c r="Q13" s="1260" t="s">
        <v>462</v>
      </c>
      <c r="R13" s="1254">
        <f>'[33]Staffing charts'!$B$11</f>
        <v>1</v>
      </c>
      <c r="S13" s="1248">
        <f t="shared" si="3"/>
        <v>32198.400000000001</v>
      </c>
      <c r="T13" s="1249">
        <f t="shared" si="8"/>
        <v>32198.400000000001</v>
      </c>
      <c r="U13" s="1259"/>
      <c r="V13" s="1260" t="s">
        <v>462</v>
      </c>
      <c r="W13" s="1254">
        <f>'[33]Staffing charts'!$B$11</f>
        <v>1</v>
      </c>
      <c r="X13" s="1248">
        <f t="shared" si="4"/>
        <v>32198.400000000001</v>
      </c>
      <c r="Y13" s="1249">
        <f t="shared" si="9"/>
        <v>32198.400000000001</v>
      </c>
      <c r="Z13" s="1259"/>
      <c r="AA13" s="1260" t="s">
        <v>462</v>
      </c>
      <c r="AB13" s="1254">
        <f>'[33]Staffing charts'!$B$11</f>
        <v>1</v>
      </c>
      <c r="AC13" s="1248">
        <f t="shared" si="5"/>
        <v>32198.400000000001</v>
      </c>
      <c r="AD13" s="1249">
        <f t="shared" si="10"/>
        <v>32198.400000000001</v>
      </c>
      <c r="AE13" s="1259"/>
    </row>
    <row r="14" spans="2:31" s="1226" customFormat="1" ht="27.75" customHeight="1" thickBot="1">
      <c r="B14" s="1261" t="s">
        <v>463</v>
      </c>
      <c r="C14" s="1262">
        <f>(C10+C11)*'[29]Master Lookup'!C10</f>
        <v>1.3076923076923077</v>
      </c>
      <c r="D14" s="1263">
        <f>'[29]FY22 Master Lookup'!C36</f>
        <v>32198.400000000001</v>
      </c>
      <c r="E14" s="1264">
        <f t="shared" si="0"/>
        <v>42105.600000000006</v>
      </c>
      <c r="F14" s="1259"/>
      <c r="G14" s="1265" t="s">
        <v>463</v>
      </c>
      <c r="H14" s="1266">
        <f>'[33]FAMILY RESI MODELS'!$G$13</f>
        <v>1.3076923076923077</v>
      </c>
      <c r="I14" s="1267">
        <f t="shared" si="1"/>
        <v>32198.400000000001</v>
      </c>
      <c r="J14" s="1268">
        <f t="shared" si="6"/>
        <v>42105.600000000006</v>
      </c>
      <c r="K14" s="1259"/>
      <c r="L14" s="1265" t="s">
        <v>463</v>
      </c>
      <c r="M14" s="1266">
        <f>'[33]FAMILY RESI MODELS'!$L$13</f>
        <v>1.3076923076923077</v>
      </c>
      <c r="N14" s="1267">
        <f t="shared" si="2"/>
        <v>32198.400000000001</v>
      </c>
      <c r="O14" s="1268">
        <f t="shared" si="7"/>
        <v>42105.600000000006</v>
      </c>
      <c r="P14" s="1259"/>
      <c r="Q14" s="1265" t="s">
        <v>463</v>
      </c>
      <c r="R14" s="1266">
        <f>'[33]FAMILY RESI MODELS'!$Q$13</f>
        <v>1.3076923076923077</v>
      </c>
      <c r="S14" s="1267">
        <f t="shared" si="3"/>
        <v>32198.400000000001</v>
      </c>
      <c r="T14" s="1268">
        <f t="shared" si="8"/>
        <v>42105.600000000006</v>
      </c>
      <c r="U14" s="1259"/>
      <c r="V14" s="1265" t="s">
        <v>463</v>
      </c>
      <c r="W14" s="1266">
        <f>'[33]FAMILY RESI MODELS'!$V$13</f>
        <v>1.3076923076923077</v>
      </c>
      <c r="X14" s="1267">
        <f t="shared" si="4"/>
        <v>32198.400000000001</v>
      </c>
      <c r="Y14" s="1249">
        <f t="shared" si="9"/>
        <v>42105.600000000006</v>
      </c>
      <c r="Z14" s="1252"/>
      <c r="AA14" s="1265" t="s">
        <v>463</v>
      </c>
      <c r="AB14" s="1266">
        <f>'[33]FAMILY RESI MODELS'!$AA$13</f>
        <v>1.3076923076923077</v>
      </c>
      <c r="AC14" s="1267">
        <f t="shared" si="5"/>
        <v>32198.400000000001</v>
      </c>
      <c r="AD14" s="1249">
        <f t="shared" si="10"/>
        <v>42105.600000000006</v>
      </c>
      <c r="AE14" s="1252"/>
    </row>
    <row r="15" spans="2:31" ht="22.5" customHeight="1" thickTop="1">
      <c r="B15" s="1269" t="s">
        <v>376</v>
      </c>
      <c r="C15" s="1270">
        <f>SUM(C6:C14)</f>
        <v>16.607692307692307</v>
      </c>
      <c r="D15" s="1271"/>
      <c r="E15" s="1272">
        <f>SUM(E6:E14)</f>
        <v>691555.4800000001</v>
      </c>
      <c r="F15" s="1273"/>
      <c r="G15" s="1274" t="s">
        <v>376</v>
      </c>
      <c r="H15" s="1275">
        <f>SUM(H6:H14)</f>
        <v>13.807692307692308</v>
      </c>
      <c r="I15" s="1276"/>
      <c r="J15" s="1277">
        <f>SUM(J6:J14)</f>
        <v>526872.12</v>
      </c>
      <c r="K15" s="1273"/>
      <c r="L15" s="1274" t="s">
        <v>376</v>
      </c>
      <c r="M15" s="1275">
        <f>SUM(M6:M14)</f>
        <v>13.807692307692308</v>
      </c>
      <c r="N15" s="1276"/>
      <c r="O15" s="1277">
        <f>SUM(O6:O14)</f>
        <v>529226.68000000005</v>
      </c>
      <c r="P15" s="1273"/>
      <c r="Q15" s="1274" t="s">
        <v>376</v>
      </c>
      <c r="R15" s="1275">
        <f>SUM(R6:R14)</f>
        <v>13.807692307692308</v>
      </c>
      <c r="S15" s="1278"/>
      <c r="T15" s="1277">
        <f>SUM(T6:T14)</f>
        <v>531581.24</v>
      </c>
      <c r="U15" s="1273"/>
      <c r="V15" s="1274" t="s">
        <v>376</v>
      </c>
      <c r="W15" s="1275">
        <f>SUM(C6:C14)</f>
        <v>16.607692307692307</v>
      </c>
      <c r="X15" s="1278"/>
      <c r="Y15" s="1277">
        <f>SUM(Y6:Y14)</f>
        <v>533935.80000000005</v>
      </c>
      <c r="Z15" s="1273"/>
      <c r="AA15" s="1274" t="s">
        <v>376</v>
      </c>
      <c r="AB15" s="1275">
        <f>SUM(C6:C14)</f>
        <v>16.607692307692307</v>
      </c>
      <c r="AC15" s="1279"/>
      <c r="AD15" s="1277">
        <f>SUM(AD6:AD14)</f>
        <v>536290.3600000001</v>
      </c>
      <c r="AE15" s="1273"/>
    </row>
    <row r="16" spans="2:31" ht="22.5" customHeight="1">
      <c r="B16" s="1280" t="str">
        <f>'[29]FY22 Master Lookup'!B40</f>
        <v>PFMLA Trust Contribution</v>
      </c>
      <c r="C16" s="1281">
        <f>'[29]FY22 Master Lookup'!E40</f>
        <v>3.7000000000000002E-3</v>
      </c>
      <c r="D16" s="1282"/>
      <c r="E16" s="1283">
        <f>E15*C16</f>
        <v>2558.7552760000003</v>
      </c>
      <c r="F16" s="933"/>
      <c r="G16" s="1284" t="str">
        <f>B16</f>
        <v>PFMLA Trust Contribution</v>
      </c>
      <c r="H16" s="1281">
        <f>C16</f>
        <v>3.7000000000000002E-3</v>
      </c>
      <c r="I16" s="1285"/>
      <c r="J16" s="1286">
        <f>J15*H16</f>
        <v>1949.4268440000001</v>
      </c>
      <c r="K16" s="933"/>
      <c r="L16" s="1284" t="str">
        <f>B16</f>
        <v>PFMLA Trust Contribution</v>
      </c>
      <c r="M16" s="1281">
        <f>C16</f>
        <v>3.7000000000000002E-3</v>
      </c>
      <c r="N16" s="1285"/>
      <c r="O16" s="1286">
        <f>O15*M16</f>
        <v>1958.1387160000004</v>
      </c>
      <c r="P16" s="933"/>
      <c r="Q16" s="1284" t="str">
        <f>B16</f>
        <v>PFMLA Trust Contribution</v>
      </c>
      <c r="R16" s="1281">
        <f>C16</f>
        <v>3.7000000000000002E-3</v>
      </c>
      <c r="S16" s="1287"/>
      <c r="T16" s="1286">
        <f>T15*R16</f>
        <v>1966.850588</v>
      </c>
      <c r="U16" s="933"/>
      <c r="V16" s="1284" t="str">
        <f>B16</f>
        <v>PFMLA Trust Contribution</v>
      </c>
      <c r="W16" s="1281">
        <f>C16</f>
        <v>3.7000000000000002E-3</v>
      </c>
      <c r="X16" s="1287"/>
      <c r="Y16" s="1286">
        <f>Y15*W16</f>
        <v>1975.5624600000003</v>
      </c>
      <c r="Z16" s="933"/>
      <c r="AA16" s="1284" t="str">
        <f>B16</f>
        <v>PFMLA Trust Contribution</v>
      </c>
      <c r="AB16" s="1281">
        <f>C16</f>
        <v>3.7000000000000002E-3</v>
      </c>
      <c r="AC16" s="1287"/>
      <c r="AD16" s="1286">
        <f>AD15*AB16</f>
        <v>1984.2743320000004</v>
      </c>
      <c r="AE16" s="933"/>
    </row>
    <row r="17" spans="2:53" s="1298" customFormat="1" ht="22.5" customHeight="1" thickBot="1">
      <c r="B17" s="1288" t="s">
        <v>464</v>
      </c>
      <c r="C17" s="1289">
        <v>0.224</v>
      </c>
      <c r="D17" s="1290"/>
      <c r="E17" s="1291">
        <f>E15*C17</f>
        <v>154908.42752000003</v>
      </c>
      <c r="F17" s="1273"/>
      <c r="G17" s="1292" t="s">
        <v>464</v>
      </c>
      <c r="H17" s="1293">
        <f>C17</f>
        <v>0.224</v>
      </c>
      <c r="I17" s="1294"/>
      <c r="J17" s="1295">
        <f>J15*H17</f>
        <v>118019.35488</v>
      </c>
      <c r="K17" s="1273"/>
      <c r="L17" s="1292" t="s">
        <v>464</v>
      </c>
      <c r="M17" s="1293">
        <f>H17</f>
        <v>0.224</v>
      </c>
      <c r="N17" s="1294"/>
      <c r="O17" s="1295">
        <f>O15*M17</f>
        <v>118546.77632000002</v>
      </c>
      <c r="P17" s="1273"/>
      <c r="Q17" s="1292" t="s">
        <v>464</v>
      </c>
      <c r="R17" s="1293">
        <f>M17</f>
        <v>0.224</v>
      </c>
      <c r="S17" s="1296"/>
      <c r="T17" s="1295">
        <f>T15*R17</f>
        <v>119074.19776</v>
      </c>
      <c r="U17" s="1273"/>
      <c r="V17" s="1292" t="s">
        <v>464</v>
      </c>
      <c r="W17" s="1293">
        <f>R17</f>
        <v>0.224</v>
      </c>
      <c r="X17" s="1296"/>
      <c r="Y17" s="1295">
        <f>Y15*C17</f>
        <v>119601.61920000002</v>
      </c>
      <c r="Z17" s="1273"/>
      <c r="AA17" s="1297" t="s">
        <v>464</v>
      </c>
      <c r="AB17" s="1293">
        <f>W17</f>
        <v>0.224</v>
      </c>
      <c r="AC17" s="1296"/>
      <c r="AD17" s="1295">
        <f>AD15*C17</f>
        <v>120129.04064000002</v>
      </c>
      <c r="AE17" s="1273"/>
      <c r="AF17" s="1226"/>
      <c r="AG17" s="1226"/>
      <c r="AH17" s="1226"/>
      <c r="AI17" s="1226"/>
      <c r="AJ17" s="1226"/>
      <c r="AK17" s="1226"/>
      <c r="AL17" s="1226"/>
      <c r="AM17" s="1226"/>
      <c r="AN17" s="1226"/>
      <c r="AO17" s="1226"/>
      <c r="AP17" s="1226"/>
      <c r="AQ17" s="1226"/>
      <c r="AR17" s="1226"/>
      <c r="AS17" s="1226"/>
      <c r="AT17" s="1226"/>
      <c r="AU17" s="1226"/>
      <c r="AV17" s="1226"/>
      <c r="AW17" s="1226"/>
      <c r="AX17" s="1226"/>
      <c r="AY17" s="1226"/>
      <c r="AZ17" s="1226"/>
      <c r="BA17" s="1226"/>
    </row>
    <row r="18" spans="2:53" ht="22.5" customHeight="1" thickTop="1">
      <c r="B18" s="1299" t="s">
        <v>14</v>
      </c>
      <c r="C18" s="1300"/>
      <c r="D18" s="1301"/>
      <c r="E18" s="1272">
        <f>SUM(E15:E17)</f>
        <v>849022.66279600014</v>
      </c>
      <c r="F18" s="1273"/>
      <c r="G18" s="1302" t="s">
        <v>14</v>
      </c>
      <c r="H18" s="1303"/>
      <c r="I18" s="1303"/>
      <c r="J18" s="1304">
        <f>SUM(J15:J17)</f>
        <v>646840.901724</v>
      </c>
      <c r="K18" s="1273"/>
      <c r="L18" s="1302" t="s">
        <v>14</v>
      </c>
      <c r="M18" s="1303"/>
      <c r="N18" s="1303"/>
      <c r="O18" s="1304">
        <f>SUM(O15:O17)</f>
        <v>649731.59503600013</v>
      </c>
      <c r="P18" s="1273"/>
      <c r="Q18" s="1302" t="s">
        <v>14</v>
      </c>
      <c r="R18" s="1305"/>
      <c r="S18" s="1306"/>
      <c r="T18" s="1304">
        <f>SUM(T15:T17)</f>
        <v>652622.28834800003</v>
      </c>
      <c r="U18" s="1273"/>
      <c r="V18" s="1302" t="s">
        <v>14</v>
      </c>
      <c r="W18" s="1305"/>
      <c r="X18" s="1306"/>
      <c r="Y18" s="1304">
        <f>SUM(Y15:Y17)</f>
        <v>655512.98166000005</v>
      </c>
      <c r="Z18" s="1273"/>
      <c r="AA18" s="1302" t="s">
        <v>14</v>
      </c>
      <c r="AB18" s="1305"/>
      <c r="AC18" s="1306"/>
      <c r="AD18" s="1304">
        <f>SUM(AD15:AD17)</f>
        <v>658403.67497200007</v>
      </c>
      <c r="AE18" s="1273"/>
    </row>
    <row r="19" spans="2:53" s="1298" customFormat="1" ht="22.5" customHeight="1">
      <c r="B19" s="1308" t="s">
        <v>361</v>
      </c>
      <c r="C19" s="1309">
        <f>'[37]FY19 UFR BTL'!D24</f>
        <v>22.293504385011232</v>
      </c>
      <c r="D19" s="1310"/>
      <c r="E19" s="1311">
        <f>C19*$E$3*$E$4</f>
        <v>89508.4201058201</v>
      </c>
      <c r="F19" s="1273"/>
      <c r="G19" s="1312" t="s">
        <v>361</v>
      </c>
      <c r="H19" s="1313">
        <f>C19</f>
        <v>22.293504385011232</v>
      </c>
      <c r="I19" s="1314"/>
      <c r="J19" s="1315">
        <f>H19*$J$3*$J$4</f>
        <v>97645.549206349198</v>
      </c>
      <c r="K19" s="1273"/>
      <c r="L19" s="1312" t="s">
        <v>361</v>
      </c>
      <c r="M19" s="1313">
        <f>H19</f>
        <v>22.293504385011232</v>
      </c>
      <c r="N19" s="1314"/>
      <c r="O19" s="1315">
        <f>M19*$O$3*$O$4</f>
        <v>105782.67830687831</v>
      </c>
      <c r="P19" s="1273"/>
      <c r="Q19" s="1312" t="s">
        <v>361</v>
      </c>
      <c r="R19" s="1313">
        <f>M19</f>
        <v>22.293504385011232</v>
      </c>
      <c r="S19" s="1316"/>
      <c r="T19" s="1315">
        <f>R19*$T$3*$T$4</f>
        <v>113919.8074074074</v>
      </c>
      <c r="U19" s="1273"/>
      <c r="V19" s="1312" t="s">
        <v>361</v>
      </c>
      <c r="W19" s="1313">
        <f>R19</f>
        <v>22.293504385011232</v>
      </c>
      <c r="X19" s="1316"/>
      <c r="Y19" s="1315">
        <f>C19*$Y$3*$Y$4</f>
        <v>122056.93650793648</v>
      </c>
      <c r="Z19" s="1273"/>
      <c r="AA19" s="1312" t="s">
        <v>361</v>
      </c>
      <c r="AB19" s="1313">
        <f>W19</f>
        <v>22.293504385011232</v>
      </c>
      <c r="AC19" s="1316"/>
      <c r="AD19" s="1315">
        <f>C19*$AD$3*$AD$4</f>
        <v>130194.06560846559</v>
      </c>
      <c r="AE19" s="1273"/>
      <c r="AF19" s="1226"/>
      <c r="AG19" s="1226"/>
      <c r="AH19" s="1226"/>
      <c r="AI19" s="1226"/>
      <c r="AJ19" s="1226"/>
      <c r="AK19" s="1226"/>
      <c r="AL19" s="1226"/>
      <c r="AM19" s="1226"/>
      <c r="AN19" s="1226"/>
      <c r="AO19" s="1226"/>
      <c r="AP19" s="1226"/>
      <c r="AQ19" s="1226"/>
      <c r="AR19" s="1226"/>
      <c r="AS19" s="1226"/>
      <c r="AT19" s="1226"/>
      <c r="AU19" s="1226"/>
      <c r="AV19" s="1226"/>
      <c r="AW19" s="1226"/>
      <c r="AX19" s="1226"/>
      <c r="AY19" s="1226"/>
      <c r="AZ19" s="1226"/>
      <c r="BA19" s="1226"/>
    </row>
    <row r="20" spans="2:53" s="1298" customFormat="1" ht="27" customHeight="1" thickBot="1">
      <c r="B20" s="1317" t="s">
        <v>465</v>
      </c>
      <c r="C20" s="1318">
        <f>'[37]FY19 UFR BTL'!AP24</f>
        <v>15.099252301224906</v>
      </c>
      <c r="D20" s="1290"/>
      <c r="E20" s="1291">
        <f>C20*$E$3*$E$4</f>
        <v>60623.497989417992</v>
      </c>
      <c r="F20" s="1273"/>
      <c r="G20" s="1319" t="s">
        <v>379</v>
      </c>
      <c r="H20" s="1320">
        <f>C20</f>
        <v>15.099252301224906</v>
      </c>
      <c r="I20" s="1321"/>
      <c r="J20" s="1295">
        <f t="shared" ref="J20" si="11">H20*$J$3*$J$4</f>
        <v>66134.725079365089</v>
      </c>
      <c r="K20" s="1273"/>
      <c r="L20" s="1319" t="s">
        <v>379</v>
      </c>
      <c r="M20" s="1320">
        <f>H20</f>
        <v>15.099252301224906</v>
      </c>
      <c r="N20" s="1321"/>
      <c r="O20" s="1295">
        <f t="shared" ref="O20" si="12">M20*$O$3*$O$4</f>
        <v>71645.952169312179</v>
      </c>
      <c r="P20" s="1273"/>
      <c r="Q20" s="1319" t="s">
        <v>379</v>
      </c>
      <c r="R20" s="1320">
        <f>M20</f>
        <v>15.099252301224906</v>
      </c>
      <c r="S20" s="1296"/>
      <c r="T20" s="1295">
        <f t="shared" ref="T20" si="13">R20*$T$3*$T$4</f>
        <v>77157.179259259268</v>
      </c>
      <c r="U20" s="1273"/>
      <c r="V20" s="1319" t="s">
        <v>379</v>
      </c>
      <c r="W20" s="1320">
        <f>R20</f>
        <v>15.099252301224906</v>
      </c>
      <c r="X20" s="1296"/>
      <c r="Y20" s="1295">
        <f>C20*$Y$3*$Y$4</f>
        <v>82668.406349206358</v>
      </c>
      <c r="Z20" s="1273"/>
      <c r="AA20" s="1319" t="s">
        <v>379</v>
      </c>
      <c r="AB20" s="1320">
        <f>W20</f>
        <v>15.099252301224906</v>
      </c>
      <c r="AC20" s="1296"/>
      <c r="AD20" s="1295">
        <f>C20*$AD$3*$AD$4</f>
        <v>88179.633439153447</v>
      </c>
      <c r="AE20" s="1273"/>
      <c r="AF20" s="1226"/>
      <c r="AG20" s="1226"/>
      <c r="AH20" s="1226"/>
      <c r="AI20" s="1226"/>
      <c r="AJ20" s="1226"/>
      <c r="AK20" s="1226"/>
      <c r="AL20" s="1226"/>
      <c r="AM20" s="1226"/>
      <c r="AN20" s="1226"/>
      <c r="AO20" s="1226"/>
      <c r="AP20" s="1226"/>
      <c r="AQ20" s="1226"/>
      <c r="AR20" s="1226"/>
      <c r="AS20" s="1226"/>
      <c r="AT20" s="1226"/>
      <c r="AU20" s="1226"/>
      <c r="AV20" s="1226"/>
      <c r="AW20" s="1226"/>
      <c r="AX20" s="1226"/>
      <c r="AY20" s="1226"/>
      <c r="AZ20" s="1226"/>
      <c r="BA20" s="1226"/>
    </row>
    <row r="21" spans="2:53" ht="22.5" customHeight="1" thickTop="1">
      <c r="B21" s="1322" t="s">
        <v>466</v>
      </c>
      <c r="C21" s="1323"/>
      <c r="D21" s="1324"/>
      <c r="E21" s="1325">
        <f>SUM(E18:E20)</f>
        <v>999154.58089123818</v>
      </c>
      <c r="F21" s="1273"/>
      <c r="G21" s="1326" t="s">
        <v>466</v>
      </c>
      <c r="H21" s="1327"/>
      <c r="I21" s="1328"/>
      <c r="J21" s="1329">
        <f>SUM(J18:J20)</f>
        <v>810621.17600971425</v>
      </c>
      <c r="K21" s="1273"/>
      <c r="L21" s="1326" t="s">
        <v>466</v>
      </c>
      <c r="M21" s="1327"/>
      <c r="N21" s="1328"/>
      <c r="O21" s="1329">
        <f>SUM(O18:O20)</f>
        <v>827160.22551219061</v>
      </c>
      <c r="P21" s="1273"/>
      <c r="Q21" s="1326" t="s">
        <v>466</v>
      </c>
      <c r="R21" s="1327"/>
      <c r="S21" s="1330"/>
      <c r="T21" s="1329">
        <f>SUM(T18:T20)</f>
        <v>843699.27501466672</v>
      </c>
      <c r="U21" s="1273"/>
      <c r="V21" s="1326" t="s">
        <v>466</v>
      </c>
      <c r="W21" s="1327"/>
      <c r="X21" s="1330"/>
      <c r="Y21" s="1329">
        <f>SUM(Y18:Y20)</f>
        <v>860238.32451714284</v>
      </c>
      <c r="Z21" s="1273"/>
      <c r="AA21" s="1326" t="s">
        <v>466</v>
      </c>
      <c r="AB21" s="1327"/>
      <c r="AC21" s="1330"/>
      <c r="AD21" s="1329">
        <f>SUM(AD18:AD20)</f>
        <v>876777.37401961908</v>
      </c>
      <c r="AE21" s="1273"/>
    </row>
    <row r="22" spans="2:53" s="1298" customFormat="1" ht="22.5" customHeight="1" thickBot="1">
      <c r="B22" s="1331" t="s">
        <v>381</v>
      </c>
      <c r="C22" s="1332">
        <f>'[29]FY22 Master Lookup'!C67</f>
        <v>0.12</v>
      </c>
      <c r="D22" s="1333"/>
      <c r="E22" s="1291">
        <f>E21*C22</f>
        <v>119898.54970694857</v>
      </c>
      <c r="F22" s="1273"/>
      <c r="G22" s="1334" t="s">
        <v>381</v>
      </c>
      <c r="H22" s="1335">
        <f>C22</f>
        <v>0.12</v>
      </c>
      <c r="I22" s="1336"/>
      <c r="J22" s="1337">
        <f>J21*H22</f>
        <v>97274.541121165705</v>
      </c>
      <c r="K22" s="1273"/>
      <c r="L22" s="1334" t="s">
        <v>381</v>
      </c>
      <c r="M22" s="1335">
        <f>C22</f>
        <v>0.12</v>
      </c>
      <c r="N22" s="1336"/>
      <c r="O22" s="1337">
        <f>O21*M22</f>
        <v>99259.227061462865</v>
      </c>
      <c r="P22" s="1273"/>
      <c r="Q22" s="1334" t="s">
        <v>381</v>
      </c>
      <c r="R22" s="1335">
        <f>M22</f>
        <v>0.12</v>
      </c>
      <c r="S22" s="1338"/>
      <c r="T22" s="1337">
        <f>T21*R22</f>
        <v>101243.91300176</v>
      </c>
      <c r="U22" s="1273"/>
      <c r="V22" s="1334" t="s">
        <v>381</v>
      </c>
      <c r="W22" s="1335">
        <f>R22</f>
        <v>0.12</v>
      </c>
      <c r="X22" s="1338"/>
      <c r="Y22" s="1337">
        <f>Y21*C22</f>
        <v>103228.59894205714</v>
      </c>
      <c r="Z22" s="1273"/>
      <c r="AA22" s="1334" t="s">
        <v>381</v>
      </c>
      <c r="AB22" s="1335">
        <f>W22</f>
        <v>0.12</v>
      </c>
      <c r="AC22" s="1338"/>
      <c r="AD22" s="1337">
        <f>AD21*C22</f>
        <v>105213.28488235429</v>
      </c>
      <c r="AE22" s="1273"/>
      <c r="AF22" s="1226"/>
      <c r="AG22" s="1226"/>
      <c r="AH22" s="1226"/>
      <c r="AI22" s="1226"/>
      <c r="AJ22" s="1226"/>
      <c r="AK22" s="1226"/>
      <c r="AL22" s="1226"/>
      <c r="AM22" s="1226"/>
      <c r="AN22" s="1226"/>
      <c r="AO22" s="1226"/>
      <c r="AP22" s="1226"/>
      <c r="AQ22" s="1226"/>
      <c r="AR22" s="1226"/>
      <c r="AS22" s="1226"/>
      <c r="AT22" s="1226"/>
      <c r="AU22" s="1226"/>
      <c r="AV22" s="1226"/>
      <c r="AW22" s="1226"/>
      <c r="AX22" s="1226"/>
      <c r="AY22" s="1226"/>
      <c r="AZ22" s="1226"/>
      <c r="BA22" s="1226"/>
    </row>
    <row r="23" spans="2:53" s="1298" customFormat="1" ht="22.5" customHeight="1" thickTop="1">
      <c r="B23" s="1339" t="s">
        <v>467</v>
      </c>
      <c r="C23" s="1340">
        <v>0.02</v>
      </c>
      <c r="D23" s="1341"/>
      <c r="E23" s="1342">
        <f>(E21+E22-E15)*C23</f>
        <v>8549.9530119637329</v>
      </c>
      <c r="F23" s="1273"/>
      <c r="G23" s="1343" t="str">
        <f>B23</f>
        <v>Rate Review CAF 7/1/21-6/30/23</v>
      </c>
      <c r="H23" s="1344">
        <f>C23</f>
        <v>0.02</v>
      </c>
      <c r="I23" s="1345"/>
      <c r="J23" s="1346">
        <f>(J21+J22-J15)*H23</f>
        <v>7620.4719426175998</v>
      </c>
      <c r="K23" s="1273"/>
      <c r="L23" s="1343" t="str">
        <f>G23</f>
        <v>Rate Review CAF 7/1/21-6/30/23</v>
      </c>
      <c r="M23" s="1347">
        <f>H23</f>
        <v>0.02</v>
      </c>
      <c r="N23" s="1345"/>
      <c r="O23" s="1346">
        <f>(O21+O22-O15)*M23</f>
        <v>7943.8554514730677</v>
      </c>
      <c r="P23" s="1273"/>
      <c r="Q23" s="1343" t="str">
        <f>L23</f>
        <v>Rate Review CAF 7/1/21-6/30/23</v>
      </c>
      <c r="R23" s="1347">
        <f>M23</f>
        <v>0.02</v>
      </c>
      <c r="S23" s="1348"/>
      <c r="T23" s="1346">
        <f>(T21+T22-T15)*R23</f>
        <v>8267.2389603285355</v>
      </c>
      <c r="U23" s="1273"/>
      <c r="V23" s="1343" t="str">
        <f>Q23</f>
        <v>Rate Review CAF 7/1/21-6/30/23</v>
      </c>
      <c r="W23" s="1347">
        <f>R23</f>
        <v>0.02</v>
      </c>
      <c r="X23" s="1348"/>
      <c r="Y23" s="1346">
        <f>(Y21+Y22-Y15)*W23</f>
        <v>8590.622469183998</v>
      </c>
      <c r="Z23" s="1273"/>
      <c r="AA23" s="1343" t="str">
        <f>V23</f>
        <v>Rate Review CAF 7/1/21-6/30/23</v>
      </c>
      <c r="AB23" s="1347">
        <f>W23</f>
        <v>0.02</v>
      </c>
      <c r="AC23" s="1348"/>
      <c r="AD23" s="1346">
        <f>(AD21+AD22-AD15)*AB23</f>
        <v>8914.0059780394658</v>
      </c>
      <c r="AE23" s="1273"/>
      <c r="AF23" s="1226"/>
      <c r="AG23" s="1226"/>
      <c r="AH23" s="1226"/>
      <c r="AI23" s="1226"/>
      <c r="AJ23" s="1226"/>
      <c r="AK23" s="1226"/>
      <c r="AL23" s="1226"/>
      <c r="AM23" s="1226"/>
      <c r="AN23" s="1226"/>
      <c r="AO23" s="1226"/>
      <c r="AP23" s="1226"/>
      <c r="AQ23" s="1226"/>
      <c r="AR23" s="1226"/>
      <c r="AS23" s="1226"/>
      <c r="AT23" s="1226"/>
      <c r="AU23" s="1226"/>
      <c r="AV23" s="1226"/>
      <c r="AW23" s="1226"/>
      <c r="AX23" s="1226"/>
      <c r="AY23" s="1226"/>
      <c r="AZ23" s="1226"/>
      <c r="BA23" s="1226"/>
    </row>
    <row r="24" spans="2:53" ht="22.5" customHeight="1" thickBot="1">
      <c r="B24" s="1349" t="s">
        <v>380</v>
      </c>
      <c r="C24" s="1350"/>
      <c r="D24" s="1351"/>
      <c r="E24" s="1352">
        <f>SUM(E21:E23)</f>
        <v>1127603.0836101505</v>
      </c>
      <c r="F24" s="1273"/>
      <c r="G24" s="1274" t="s">
        <v>380</v>
      </c>
      <c r="H24" s="1327"/>
      <c r="I24" s="1353"/>
      <c r="J24" s="1354">
        <f>SUM(J21:J23)</f>
        <v>915516.18907349755</v>
      </c>
      <c r="K24" s="1273"/>
      <c r="L24" s="1274" t="s">
        <v>380</v>
      </c>
      <c r="M24" s="1327"/>
      <c r="N24" s="1353"/>
      <c r="O24" s="1354">
        <f>O21+O22+O23</f>
        <v>934363.30802512646</v>
      </c>
      <c r="P24" s="1273"/>
      <c r="Q24" s="1274" t="s">
        <v>380</v>
      </c>
      <c r="R24" s="1327"/>
      <c r="S24" s="1330"/>
      <c r="T24" s="1354">
        <f>T21+T22+T23</f>
        <v>953210.42697675526</v>
      </c>
      <c r="U24" s="1273"/>
      <c r="V24" s="1274" t="s">
        <v>380</v>
      </c>
      <c r="W24" s="1327"/>
      <c r="X24" s="1330"/>
      <c r="Y24" s="1354">
        <f>Y21+Y22+Y23</f>
        <v>972057.54592838394</v>
      </c>
      <c r="Z24" s="1273"/>
      <c r="AA24" s="1274" t="s">
        <v>380</v>
      </c>
      <c r="AB24" s="1327"/>
      <c r="AC24" s="1330"/>
      <c r="AD24" s="1354">
        <f>AD21+AD22+AD23</f>
        <v>990904.66488001286</v>
      </c>
      <c r="AE24" s="1273"/>
    </row>
    <row r="25" spans="2:53" ht="22.5" customHeight="1">
      <c r="B25" s="1355" t="s">
        <v>384</v>
      </c>
      <c r="C25" s="1356"/>
      <c r="D25" s="1357"/>
      <c r="E25" s="1358">
        <f>E24/($E$3*$E$4)</f>
        <v>280.84759243092168</v>
      </c>
      <c r="F25" s="933"/>
      <c r="G25" s="1359" t="s">
        <v>384</v>
      </c>
      <c r="H25" s="1360"/>
      <c r="I25" s="1360"/>
      <c r="J25" s="1361">
        <f>J24/($J$3*$J$4)</f>
        <v>209.02196097568438</v>
      </c>
      <c r="K25" s="933"/>
      <c r="L25" s="1359" t="s">
        <v>384</v>
      </c>
      <c r="M25" s="1360"/>
      <c r="N25" s="1360"/>
      <c r="O25" s="1361">
        <f>$O$24/($O$3*$O$4)</f>
        <v>196.91534415703404</v>
      </c>
      <c r="P25" s="933"/>
      <c r="Q25" s="1359" t="s">
        <v>384</v>
      </c>
      <c r="R25" s="1362"/>
      <c r="S25" s="1363"/>
      <c r="T25" s="1361">
        <f>$T$24/($T$3*$T$4)</f>
        <v>186.53824402676227</v>
      </c>
      <c r="U25" s="933"/>
      <c r="V25" s="1359" t="s">
        <v>384</v>
      </c>
      <c r="W25" s="1362"/>
      <c r="X25" s="1363"/>
      <c r="Y25" s="1361">
        <f>$Y$24/($Y$3*$Y$4)</f>
        <v>177.54475724719342</v>
      </c>
      <c r="Z25" s="933"/>
      <c r="AA25" s="1359" t="s">
        <v>384</v>
      </c>
      <c r="AB25" s="1362"/>
      <c r="AC25" s="1363"/>
      <c r="AD25" s="1361">
        <f>$AD$24/($AD$3*$AD$4)</f>
        <v>169.6754563150707</v>
      </c>
      <c r="AE25" s="933"/>
    </row>
    <row r="26" spans="2:53" ht="22.5" customHeight="1" thickBot="1">
      <c r="B26" s="1258" t="s">
        <v>468</v>
      </c>
      <c r="C26" s="1364">
        <v>0.9</v>
      </c>
      <c r="D26" s="1365"/>
      <c r="E26" s="1366">
        <f>E25/C26</f>
        <v>312.05288047880185</v>
      </c>
      <c r="F26" s="933"/>
      <c r="G26" s="1367" t="str">
        <f>B26</f>
        <v>Utilization Factor</v>
      </c>
      <c r="H26" s="1368">
        <v>0.9</v>
      </c>
      <c r="I26" s="1369"/>
      <c r="J26" s="1370">
        <f>J25/H26</f>
        <v>232.24662330631597</v>
      </c>
      <c r="K26" s="933"/>
      <c r="L26" s="1367" t="str">
        <f>G26</f>
        <v>Utilization Factor</v>
      </c>
      <c r="M26" s="1368">
        <v>0.9</v>
      </c>
      <c r="N26" s="1369"/>
      <c r="O26" s="1370">
        <f>O25/M26</f>
        <v>218.79482684114893</v>
      </c>
      <c r="P26" s="933"/>
      <c r="Q26" s="1367" t="str">
        <f>L26</f>
        <v>Utilization Factor</v>
      </c>
      <c r="R26" s="1368">
        <v>0.9</v>
      </c>
      <c r="S26" s="1371"/>
      <c r="T26" s="1370">
        <f>T25/R26</f>
        <v>207.26471558529141</v>
      </c>
      <c r="U26" s="933"/>
      <c r="V26" s="1367" t="str">
        <f>Q26</f>
        <v>Utilization Factor</v>
      </c>
      <c r="W26" s="1368">
        <v>0.9</v>
      </c>
      <c r="X26" s="1371"/>
      <c r="Y26" s="1370">
        <f>Y25/W26</f>
        <v>197.27195249688157</v>
      </c>
      <c r="Z26" s="933"/>
      <c r="AA26" s="1367" t="str">
        <f>V26</f>
        <v>Utilization Factor</v>
      </c>
      <c r="AB26" s="1368">
        <v>0.9</v>
      </c>
      <c r="AC26" s="1371"/>
      <c r="AD26" s="1370">
        <f>AD25/AB26</f>
        <v>188.52828479452299</v>
      </c>
      <c r="AE26" s="933"/>
    </row>
    <row r="27" spans="2:53" s="1226" customFormat="1" ht="22.5" customHeight="1" thickBot="1">
      <c r="B27" s="1372" t="s">
        <v>384</v>
      </c>
      <c r="C27" s="1373"/>
      <c r="D27" s="1374"/>
      <c r="E27" s="1375">
        <f>E26</f>
        <v>312.05288047880185</v>
      </c>
      <c r="F27" s="1376"/>
      <c r="G27" s="1372" t="s">
        <v>384</v>
      </c>
      <c r="H27" s="1373"/>
      <c r="I27" s="1374"/>
      <c r="J27" s="1375">
        <f>J26</f>
        <v>232.24662330631597</v>
      </c>
      <c r="K27" s="1376"/>
      <c r="L27" s="1372" t="s">
        <v>384</v>
      </c>
      <c r="M27" s="1373"/>
      <c r="N27" s="1374"/>
      <c r="O27" s="1375">
        <f>O26</f>
        <v>218.79482684114893</v>
      </c>
      <c r="P27" s="1376"/>
      <c r="Q27" s="1372" t="s">
        <v>384</v>
      </c>
      <c r="R27" s="1373"/>
      <c r="S27" s="1374"/>
      <c r="T27" s="1375">
        <f>T26</f>
        <v>207.26471558529141</v>
      </c>
      <c r="U27" s="1376"/>
      <c r="V27" s="1372" t="s">
        <v>384</v>
      </c>
      <c r="W27" s="1373"/>
      <c r="X27" s="1374"/>
      <c r="Y27" s="1375">
        <f>Y26</f>
        <v>197.27195249688157</v>
      </c>
      <c r="Z27" s="1376"/>
      <c r="AA27" s="1372" t="s">
        <v>384</v>
      </c>
      <c r="AB27" s="1373"/>
      <c r="AC27" s="1374"/>
      <c r="AD27" s="1375">
        <f>AD26</f>
        <v>188.52828479452299</v>
      </c>
      <c r="AE27" s="1376"/>
    </row>
    <row r="28" spans="2:53" s="1226" customFormat="1" ht="22.5" customHeight="1">
      <c r="D28" s="54"/>
      <c r="E28" s="55"/>
      <c r="F28" s="1376"/>
      <c r="I28" s="54"/>
      <c r="J28" s="55"/>
      <c r="K28" s="1376"/>
      <c r="L28" s="841"/>
      <c r="M28" s="1377"/>
      <c r="N28" s="54"/>
      <c r="O28" s="55"/>
      <c r="P28" s="1376"/>
      <c r="S28" s="54"/>
      <c r="T28" s="55"/>
      <c r="U28" s="1376"/>
      <c r="X28" s="54"/>
      <c r="Y28" s="55"/>
      <c r="Z28" s="1376"/>
      <c r="AC28" s="54"/>
      <c r="AD28" s="55"/>
      <c r="AE28" s="1376"/>
    </row>
    <row r="29" spans="2:53" s="1226" customFormat="1" ht="22.5" customHeight="1">
      <c r="B29" s="1378"/>
      <c r="C29" s="1379"/>
      <c r="D29" s="54"/>
      <c r="E29" s="57"/>
      <c r="F29" s="1376"/>
      <c r="G29" s="959"/>
      <c r="H29" s="959"/>
      <c r="I29" s="54"/>
      <c r="J29" s="57"/>
      <c r="K29" s="1376"/>
      <c r="N29" s="54"/>
      <c r="O29" s="57"/>
      <c r="P29" s="1376"/>
      <c r="Q29" s="1378"/>
      <c r="R29" s="1379"/>
      <c r="S29" s="54"/>
      <c r="T29" s="57"/>
      <c r="U29" s="1376"/>
      <c r="V29" s="1378"/>
      <c r="W29" s="1379"/>
      <c r="X29" s="54"/>
      <c r="Y29" s="57"/>
      <c r="Z29" s="1376"/>
      <c r="AA29" s="1378"/>
      <c r="AB29" s="1379"/>
      <c r="AC29" s="54"/>
      <c r="AD29" s="57"/>
      <c r="AE29" s="1376"/>
    </row>
    <row r="30" spans="2:53" s="1298" customFormat="1" ht="22.5" customHeight="1">
      <c r="B30" s="1378"/>
      <c r="C30" s="1379"/>
      <c r="D30" s="1380"/>
      <c r="E30" s="1381"/>
      <c r="F30" s="1226"/>
      <c r="G30" s="1382"/>
      <c r="H30" s="1382"/>
      <c r="I30" s="1382"/>
      <c r="J30" s="1381"/>
      <c r="K30" s="1226"/>
      <c r="L30" s="1226"/>
      <c r="M30" s="1226"/>
      <c r="N30" s="844"/>
      <c r="O30" s="845"/>
      <c r="P30" s="1226"/>
      <c r="Q30" s="1378"/>
      <c r="R30" s="1379"/>
      <c r="S30" s="1380"/>
      <c r="T30" s="1381"/>
      <c r="U30" s="1226"/>
      <c r="V30" s="1378"/>
      <c r="W30" s="1379"/>
      <c r="X30" s="1380"/>
      <c r="Y30" s="1381"/>
      <c r="Z30" s="1226"/>
      <c r="AA30" s="1378"/>
      <c r="AB30" s="1379"/>
      <c r="AC30" s="1380"/>
      <c r="AD30" s="1381"/>
      <c r="AE30" s="1226"/>
      <c r="AF30" s="1226"/>
      <c r="AG30" s="1226"/>
      <c r="AH30" s="1226"/>
      <c r="AI30" s="1226"/>
      <c r="AJ30" s="1226"/>
      <c r="AK30" s="1226"/>
      <c r="AL30" s="1226"/>
      <c r="AM30" s="1226"/>
      <c r="AN30" s="1226"/>
      <c r="AO30" s="1226"/>
      <c r="AP30" s="1226"/>
      <c r="AQ30" s="1226"/>
      <c r="AR30" s="1226"/>
      <c r="AS30" s="1226"/>
      <c r="AT30" s="1226"/>
      <c r="AU30" s="1226"/>
      <c r="AV30" s="1226"/>
      <c r="AW30" s="1226"/>
      <c r="AX30" s="1226"/>
      <c r="AY30" s="1226"/>
      <c r="AZ30" s="1226"/>
      <c r="BA30" s="1226"/>
    </row>
    <row r="31" spans="2:53" s="1386" customFormat="1" ht="15" customHeight="1">
      <c r="B31" s="924"/>
      <c r="C31" s="1383"/>
      <c r="D31" s="1226"/>
      <c r="E31" s="1226"/>
      <c r="F31" s="1384"/>
      <c r="G31" s="1382"/>
      <c r="H31" s="1382"/>
      <c r="I31" s="1382"/>
      <c r="J31" s="1226"/>
      <c r="K31" s="1384"/>
      <c r="L31" s="1226"/>
      <c r="M31" s="1226"/>
      <c r="N31" s="844"/>
      <c r="O31" s="845"/>
      <c r="P31" s="1384"/>
      <c r="Q31" s="1226"/>
      <c r="R31" s="1226"/>
      <c r="S31" s="1226"/>
      <c r="T31" s="1226"/>
      <c r="U31" s="1384"/>
      <c r="V31" s="1226"/>
      <c r="W31" s="1226"/>
      <c r="X31" s="1226"/>
      <c r="Y31" s="1226"/>
      <c r="Z31" s="1385"/>
      <c r="AA31" s="1226"/>
      <c r="AB31" s="1226"/>
      <c r="AC31" s="1226"/>
      <c r="AD31" s="1226"/>
      <c r="AE31" s="1385"/>
      <c r="AF31" s="1380"/>
      <c r="AG31" s="1380"/>
      <c r="AH31" s="1380"/>
      <c r="AI31" s="1380"/>
      <c r="AJ31" s="1380"/>
      <c r="AK31" s="1380"/>
      <c r="AL31" s="1380"/>
      <c r="AM31" s="1380"/>
      <c r="AN31" s="1380"/>
      <c r="AO31" s="1380"/>
      <c r="AP31" s="1380"/>
      <c r="AQ31" s="1380"/>
      <c r="AR31" s="1380"/>
      <c r="AS31" s="1380"/>
      <c r="AT31" s="1380"/>
      <c r="AU31" s="1380"/>
      <c r="AV31" s="1380"/>
      <c r="AW31" s="1380"/>
      <c r="AX31" s="1380"/>
      <c r="AY31" s="1380"/>
      <c r="AZ31" s="1380"/>
      <c r="BA31" s="1380"/>
    </row>
    <row r="32" spans="2:53" ht="15" customHeight="1" thickBot="1">
      <c r="B32" s="1387"/>
      <c r="C32" s="1388"/>
      <c r="D32" s="1307"/>
      <c r="E32" s="1307"/>
      <c r="F32" s="1226"/>
      <c r="G32" s="1382"/>
      <c r="H32" s="1382"/>
      <c r="I32" s="1382"/>
      <c r="J32" s="1307"/>
      <c r="K32" s="1226"/>
      <c r="L32" s="1226"/>
      <c r="M32" s="1226"/>
      <c r="N32" s="844"/>
      <c r="O32" s="845"/>
      <c r="P32" s="1226"/>
      <c r="Q32" s="1307"/>
      <c r="R32" s="1307"/>
      <c r="S32" s="1307"/>
      <c r="T32" s="1307"/>
      <c r="U32" s="1226"/>
      <c r="V32" s="1307"/>
      <c r="W32" s="1307"/>
      <c r="X32" s="1307"/>
      <c r="Y32" s="1307"/>
      <c r="Z32" s="1226"/>
      <c r="AA32" s="1307"/>
      <c r="AB32" s="1307"/>
      <c r="AC32" s="1307"/>
      <c r="AD32" s="1307"/>
      <c r="AE32" s="1226"/>
    </row>
    <row r="33" spans="2:53" ht="15" customHeight="1" thickBot="1">
      <c r="F33" s="1226"/>
      <c r="G33" s="1382"/>
      <c r="H33" s="1382"/>
      <c r="I33" s="1382"/>
      <c r="K33" s="1226"/>
      <c r="L33" s="2500" t="s">
        <v>469</v>
      </c>
      <c r="M33" s="2501"/>
      <c r="N33" s="2501"/>
      <c r="O33" s="2502"/>
      <c r="P33" s="1226"/>
      <c r="Q33" s="1225"/>
      <c r="U33" s="1226"/>
      <c r="Z33" s="1226"/>
      <c r="AE33" s="1226"/>
    </row>
    <row r="34" spans="2:53" ht="15" customHeight="1">
      <c r="B34" s="1382"/>
      <c r="C34" s="1382"/>
      <c r="D34" s="1382"/>
      <c r="E34"/>
      <c r="F34" s="1307"/>
      <c r="G34" s="1389"/>
      <c r="H34" s="1382"/>
      <c r="I34" s="1389"/>
      <c r="K34" s="1226"/>
      <c r="L34" s="1390" t="s">
        <v>470</v>
      </c>
      <c r="M34" s="1391"/>
      <c r="N34" s="1392"/>
      <c r="O34" s="1393">
        <v>49.7</v>
      </c>
      <c r="P34" s="1226"/>
      <c r="Q34" s="1225"/>
      <c r="U34" s="1226"/>
      <c r="Z34" s="1226"/>
      <c r="AE34" s="1226"/>
    </row>
    <row r="35" spans="2:53" ht="15" customHeight="1" thickBot="1">
      <c r="B35" s="1389"/>
      <c r="C35" s="1382"/>
      <c r="D35" s="1389"/>
      <c r="E35"/>
      <c r="G35" s="1382"/>
      <c r="H35" s="1394"/>
      <c r="I35" s="1382"/>
      <c r="L35" s="1395"/>
      <c r="M35" s="1396">
        <v>0.9</v>
      </c>
      <c r="N35" s="1397"/>
      <c r="O35" s="1398">
        <f>O34/90%</f>
        <v>55.222222222222221</v>
      </c>
      <c r="Q35" s="1225"/>
    </row>
    <row r="36" spans="2:53" ht="15" customHeight="1" thickBot="1">
      <c r="B36" s="62"/>
      <c r="C36" s="1399"/>
      <c r="D36" s="62"/>
      <c r="E36"/>
      <c r="G36" s="1400"/>
      <c r="H36" s="1394"/>
      <c r="I36" s="1394"/>
      <c r="L36" s="1401" t="s">
        <v>131</v>
      </c>
      <c r="M36" s="1402">
        <v>0.02</v>
      </c>
      <c r="N36" s="1403"/>
      <c r="O36" s="1404">
        <f>O35*(1+M36)</f>
        <v>56.326666666666668</v>
      </c>
    </row>
    <row r="37" spans="2:53" ht="15" customHeight="1">
      <c r="B37" s="63"/>
      <c r="C37" s="64"/>
      <c r="D37" s="63"/>
      <c r="E37"/>
      <c r="G37" s="1389"/>
      <c r="H37" s="1394"/>
      <c r="I37" s="1394"/>
      <c r="N37" s="54" t="s">
        <v>409</v>
      </c>
      <c r="O37" s="55">
        <v>55.22</v>
      </c>
    </row>
    <row r="38" spans="2:53" ht="15" customHeight="1">
      <c r="B38"/>
      <c r="C38"/>
      <c r="D38"/>
      <c r="E38"/>
      <c r="G38" s="62"/>
      <c r="H38" s="1405"/>
      <c r="I38" s="1382"/>
      <c r="N38" s="54" t="s">
        <v>411</v>
      </c>
      <c r="O38" s="57">
        <f>(O36-O37)/O37</f>
        <v>2.0041047929494189E-2</v>
      </c>
    </row>
    <row r="39" spans="2:53" ht="15" customHeight="1">
      <c r="B39"/>
      <c r="C39"/>
      <c r="D39"/>
      <c r="E39"/>
      <c r="G39" s="63"/>
      <c r="H39" s="64"/>
      <c r="I39" s="63"/>
    </row>
    <row r="40" spans="2:53" ht="15" customHeight="1">
      <c r="B40" s="1406"/>
      <c r="C40" s="1407"/>
      <c r="D40" s="1407"/>
      <c r="E40" s="1307"/>
      <c r="G40" s="1307"/>
      <c r="H40" s="1307"/>
      <c r="I40" s="1307"/>
    </row>
    <row r="41" spans="2:53" ht="15" customHeight="1">
      <c r="B41" s="1408"/>
      <c r="C41" s="1407"/>
      <c r="D41" s="1407"/>
      <c r="E41" s="1307"/>
      <c r="H41" s="876"/>
      <c r="Y41" s="876"/>
    </row>
    <row r="42" spans="2:53" ht="22.5" customHeight="1">
      <c r="B42" s="1406"/>
      <c r="C42" s="1407"/>
      <c r="D42" s="1407"/>
      <c r="E42" s="1307"/>
    </row>
    <row r="43" spans="2:53" ht="22.5" customHeight="1">
      <c r="B43" s="1406"/>
      <c r="C43" s="1407"/>
      <c r="D43" s="1407"/>
      <c r="E43" s="1307"/>
      <c r="L43" s="1225"/>
    </row>
    <row r="44" spans="2:53" ht="22.5" customHeight="1">
      <c r="B44" s="1406"/>
      <c r="C44" s="1407"/>
      <c r="D44" s="1407"/>
      <c r="E44" s="1307"/>
      <c r="L44" s="1225"/>
    </row>
    <row r="45" spans="2:53" ht="22.5" customHeight="1">
      <c r="B45" s="1307"/>
      <c r="C45" s="1307"/>
      <c r="G45" s="1225"/>
      <c r="K45" s="1222"/>
      <c r="L45" s="1225"/>
      <c r="P45" s="1222"/>
      <c r="Q45" s="1225"/>
      <c r="U45" s="1222"/>
      <c r="V45" s="1225"/>
      <c r="Z45" s="1222"/>
      <c r="AA45" s="1225"/>
      <c r="AB45" s="1226"/>
      <c r="AC45" s="1226"/>
      <c r="AD45" s="1226"/>
      <c r="AE45" s="1226"/>
      <c r="AX45" s="1307"/>
      <c r="AY45" s="1307"/>
      <c r="AZ45" s="1307"/>
      <c r="BA45" s="1307"/>
    </row>
    <row r="46" spans="2:53" ht="22.5" customHeight="1">
      <c r="G46" s="1225"/>
      <c r="K46" s="1222"/>
      <c r="L46" s="1225"/>
      <c r="P46" s="1222"/>
      <c r="Q46" s="1225"/>
      <c r="U46" s="1222"/>
      <c r="V46" s="1225"/>
      <c r="Z46" s="1222"/>
      <c r="AA46" s="1225"/>
      <c r="AB46" s="1226"/>
      <c r="AC46" s="1226"/>
      <c r="AD46" s="1226"/>
      <c r="AE46" s="1226"/>
      <c r="AX46" s="1307"/>
      <c r="AY46" s="1307"/>
      <c r="AZ46" s="1307"/>
      <c r="BA46" s="1307"/>
    </row>
    <row r="47" spans="2:53" ht="22.5" customHeight="1">
      <c r="G47" s="1225"/>
      <c r="K47" s="1222"/>
      <c r="L47" s="1225"/>
      <c r="P47" s="1222"/>
      <c r="Q47" s="1225"/>
      <c r="U47" s="1222"/>
      <c r="V47" s="1225"/>
      <c r="Z47" s="1222"/>
      <c r="AA47" s="1225"/>
      <c r="AB47" s="1226"/>
      <c r="AC47" s="1226"/>
      <c r="AD47" s="1226"/>
      <c r="AE47" s="1226"/>
      <c r="AX47" s="1307"/>
      <c r="AY47" s="1307"/>
      <c r="AZ47" s="1307"/>
      <c r="BA47" s="1307"/>
    </row>
    <row r="48" spans="2:53" ht="22.5" customHeight="1">
      <c r="G48" s="1225"/>
      <c r="K48" s="1222"/>
      <c r="L48" s="1225"/>
      <c r="P48" s="1222"/>
      <c r="Q48" s="1225"/>
      <c r="U48" s="1222"/>
      <c r="V48" s="1225"/>
      <c r="Z48" s="1222"/>
      <c r="AA48" s="1225"/>
      <c r="AB48" s="1226"/>
      <c r="AC48" s="1226"/>
      <c r="AD48" s="1226"/>
      <c r="AE48" s="1226"/>
      <c r="AX48" s="1307"/>
      <c r="AY48" s="1307"/>
      <c r="AZ48" s="1307"/>
      <c r="BA48" s="1307"/>
    </row>
    <row r="49" spans="7:53" ht="22.5" customHeight="1">
      <c r="G49" s="1225"/>
      <c r="K49" s="1222"/>
      <c r="L49" s="1225"/>
      <c r="P49" s="1222"/>
      <c r="Q49" s="1225"/>
      <c r="U49" s="1222"/>
      <c r="V49" s="1225"/>
      <c r="Z49" s="1222"/>
      <c r="AA49" s="1225"/>
      <c r="AB49" s="1226"/>
      <c r="AC49" s="1226"/>
      <c r="AD49" s="1226"/>
      <c r="AE49" s="1226"/>
      <c r="AX49" s="1307"/>
      <c r="AY49" s="1307"/>
      <c r="AZ49" s="1307"/>
      <c r="BA49" s="1307"/>
    </row>
    <row r="50" spans="7:53" ht="22.5" customHeight="1">
      <c r="G50" s="1225"/>
      <c r="K50" s="1222"/>
      <c r="L50" s="1225"/>
      <c r="P50" s="1222"/>
      <c r="Q50" s="1225"/>
      <c r="U50" s="1222"/>
      <c r="V50" s="1225"/>
      <c r="Z50" s="1222"/>
      <c r="AA50" s="1225"/>
      <c r="AB50" s="1226"/>
      <c r="AC50" s="1226"/>
      <c r="AD50" s="1226"/>
      <c r="AE50" s="1226"/>
      <c r="AX50" s="1307"/>
      <c r="AY50" s="1307"/>
      <c r="AZ50" s="1307"/>
      <c r="BA50" s="1307"/>
    </row>
    <row r="51" spans="7:53" ht="22.5" customHeight="1">
      <c r="G51" s="1225"/>
      <c r="K51" s="1222"/>
      <c r="L51" s="1225"/>
      <c r="P51" s="1222"/>
      <c r="Q51" s="1225"/>
      <c r="U51" s="1222"/>
      <c r="V51" s="1225"/>
      <c r="Z51" s="1222"/>
      <c r="AA51" s="1225"/>
      <c r="AB51" s="1226"/>
      <c r="AC51" s="1226"/>
      <c r="AD51" s="1226"/>
      <c r="AE51" s="1226"/>
      <c r="AX51" s="1307"/>
      <c r="AY51" s="1307"/>
      <c r="AZ51" s="1307"/>
      <c r="BA51" s="1307"/>
    </row>
    <row r="52" spans="7:53" ht="22.5" customHeight="1">
      <c r="G52" s="1225"/>
      <c r="K52" s="1222"/>
      <c r="L52" s="1225"/>
      <c r="P52" s="1222"/>
      <c r="Q52" s="1225"/>
      <c r="U52" s="1222"/>
      <c r="V52" s="1225"/>
      <c r="Z52" s="1222"/>
      <c r="AA52" s="1225"/>
      <c r="AB52" s="1226"/>
      <c r="AC52" s="1226"/>
      <c r="AD52" s="1226"/>
      <c r="AE52" s="1226"/>
      <c r="AX52" s="1307"/>
      <c r="AY52" s="1307"/>
      <c r="AZ52" s="1307"/>
      <c r="BA52" s="1307"/>
    </row>
    <row r="53" spans="7:53" ht="22.5" customHeight="1">
      <c r="G53" s="1225"/>
      <c r="K53" s="1222"/>
      <c r="L53" s="1225"/>
      <c r="P53" s="1222"/>
      <c r="Q53" s="1225"/>
      <c r="U53" s="1222"/>
      <c r="V53" s="1225"/>
      <c r="Z53" s="1222"/>
      <c r="AA53" s="1225"/>
      <c r="AB53" s="1226"/>
      <c r="AC53" s="1226"/>
      <c r="AD53" s="1226"/>
      <c r="AE53" s="1226"/>
      <c r="AX53" s="1307"/>
      <c r="AY53" s="1307"/>
      <c r="AZ53" s="1307"/>
      <c r="BA53" s="1307"/>
    </row>
    <row r="54" spans="7:53" ht="22.5" customHeight="1">
      <c r="G54" s="1225"/>
      <c r="K54" s="1222"/>
      <c r="P54" s="1222"/>
      <c r="Q54" s="1225"/>
      <c r="U54" s="1222"/>
      <c r="V54" s="1225"/>
      <c r="Z54" s="1222"/>
      <c r="AA54" s="1225"/>
      <c r="AB54" s="1226"/>
      <c r="AC54" s="1226"/>
      <c r="AD54" s="1226"/>
      <c r="AE54" s="1226"/>
      <c r="AX54" s="1307"/>
      <c r="AY54" s="1307"/>
      <c r="AZ54" s="1307"/>
      <c r="BA54" s="1307"/>
    </row>
    <row r="55" spans="7:53" ht="22.5" customHeight="1">
      <c r="G55" s="1225"/>
      <c r="K55" s="1222"/>
      <c r="P55" s="1222"/>
      <c r="Q55" s="1225"/>
      <c r="U55" s="1222"/>
      <c r="V55" s="1225"/>
      <c r="Z55" s="1222"/>
      <c r="AA55" s="1225"/>
      <c r="AB55" s="1226"/>
      <c r="AC55" s="1226"/>
      <c r="AD55" s="1226"/>
      <c r="AE55" s="1226"/>
      <c r="AX55" s="1307"/>
      <c r="AY55" s="1307"/>
      <c r="AZ55" s="1307"/>
      <c r="BA55" s="1307"/>
    </row>
    <row r="56" spans="7:53" ht="22.5" customHeight="1">
      <c r="Q56" s="1409"/>
      <c r="R56" s="1410"/>
      <c r="S56" s="1411"/>
    </row>
    <row r="57" spans="7:53" ht="22.5" customHeight="1">
      <c r="K57" s="1226"/>
      <c r="Q57" s="1412"/>
      <c r="R57" s="1413"/>
      <c r="S57" s="1414"/>
    </row>
    <row r="58" spans="7:53" ht="22.5" customHeight="1">
      <c r="Q58" s="1412"/>
      <c r="R58" s="1413"/>
      <c r="S58" s="1414"/>
    </row>
    <row r="59" spans="7:53" ht="22.5" customHeight="1">
      <c r="Q59" s="1412"/>
      <c r="R59" s="1413"/>
      <c r="S59" s="1415"/>
    </row>
    <row r="60" spans="7:53" ht="22.5" customHeight="1">
      <c r="L60" s="1416"/>
      <c r="M60" s="1416"/>
      <c r="Q60" s="1412"/>
      <c r="R60" s="1413"/>
      <c r="S60" s="1414"/>
    </row>
    <row r="61" spans="7:53" ht="22.5" customHeight="1">
      <c r="Q61" s="1412"/>
      <c r="R61" s="1413"/>
      <c r="S61" s="1415"/>
    </row>
    <row r="62" spans="7:53" s="1222" customFormat="1" ht="22.5" customHeight="1">
      <c r="K62" s="1225"/>
      <c r="P62" s="1225"/>
      <c r="Q62" s="1412"/>
      <c r="R62" s="1413"/>
      <c r="S62" s="1414"/>
      <c r="U62" s="1225"/>
      <c r="V62" s="1417"/>
      <c r="Z62" s="1225"/>
      <c r="AE62" s="1225"/>
      <c r="AF62" s="1226"/>
      <c r="AG62" s="1226"/>
      <c r="AH62" s="1226"/>
      <c r="AI62" s="1226"/>
      <c r="AJ62" s="1226"/>
      <c r="AK62" s="1226"/>
      <c r="AL62" s="1226"/>
      <c r="AM62" s="1226"/>
      <c r="AN62" s="1226"/>
      <c r="AO62" s="1226"/>
      <c r="AP62" s="1226"/>
      <c r="AQ62" s="1226"/>
      <c r="AR62" s="1226"/>
      <c r="AS62" s="1226"/>
      <c r="AT62" s="1226"/>
      <c r="AU62" s="1226"/>
      <c r="AV62" s="1226"/>
      <c r="AW62" s="1226"/>
      <c r="AX62" s="1226"/>
      <c r="AY62" s="1226"/>
      <c r="AZ62" s="1226"/>
      <c r="BA62" s="1226"/>
    </row>
    <row r="63" spans="7:53" s="1222" customFormat="1" ht="22.5" customHeight="1">
      <c r="K63" s="1225"/>
      <c r="P63" s="1225"/>
      <c r="Q63" s="1412"/>
      <c r="R63" s="1413"/>
      <c r="S63" s="1418"/>
      <c r="U63" s="1225"/>
      <c r="Z63" s="1225"/>
      <c r="AE63" s="1225"/>
      <c r="AF63" s="1226"/>
      <c r="AG63" s="1226"/>
      <c r="AH63" s="1226"/>
      <c r="AI63" s="1226"/>
      <c r="AJ63" s="1226"/>
      <c r="AK63" s="1226"/>
      <c r="AL63" s="1226"/>
      <c r="AM63" s="1226"/>
      <c r="AN63" s="1226"/>
      <c r="AO63" s="1226"/>
      <c r="AP63" s="1226"/>
      <c r="AQ63" s="1226"/>
      <c r="AR63" s="1226"/>
      <c r="AS63" s="1226"/>
      <c r="AT63" s="1226"/>
      <c r="AU63" s="1226"/>
      <c r="AV63" s="1226"/>
      <c r="AW63" s="1226"/>
      <c r="AX63" s="1226"/>
      <c r="AY63" s="1226"/>
      <c r="AZ63" s="1226"/>
      <c r="BA63" s="1226"/>
    </row>
    <row r="64" spans="7:53" s="1222" customFormat="1" ht="22.5" customHeight="1">
      <c r="K64" s="1225"/>
      <c r="P64" s="1225"/>
      <c r="Q64" s="1412"/>
      <c r="R64" s="1419"/>
      <c r="S64" s="1418"/>
      <c r="U64" s="1225"/>
      <c r="Z64" s="1225"/>
      <c r="AE64" s="1225"/>
      <c r="AF64" s="1226"/>
      <c r="AG64" s="1226"/>
      <c r="AH64" s="1226"/>
      <c r="AI64" s="1226"/>
      <c r="AJ64" s="1226"/>
      <c r="AK64" s="1226"/>
      <c r="AL64" s="1226"/>
      <c r="AM64" s="1226"/>
      <c r="AN64" s="1226"/>
      <c r="AO64" s="1226"/>
      <c r="AP64" s="1226"/>
      <c r="AQ64" s="1226"/>
      <c r="AR64" s="1226"/>
      <c r="AS64" s="1226"/>
      <c r="AT64" s="1226"/>
      <c r="AU64" s="1226"/>
      <c r="AV64" s="1226"/>
      <c r="AW64" s="1226"/>
      <c r="AX64" s="1226"/>
      <c r="AY64" s="1226"/>
      <c r="AZ64" s="1226"/>
      <c r="BA64" s="1226"/>
    </row>
    <row r="65" spans="11:53" s="1222" customFormat="1" ht="22.5" customHeight="1">
      <c r="K65" s="1225"/>
      <c r="P65" s="1225"/>
      <c r="Q65" s="1413"/>
      <c r="R65" s="1413"/>
      <c r="S65" s="1415"/>
      <c r="U65" s="1225"/>
      <c r="Z65" s="1225"/>
      <c r="AE65" s="1225"/>
      <c r="AF65" s="1226"/>
      <c r="AG65" s="1226"/>
      <c r="AH65" s="1226"/>
      <c r="AI65" s="1226"/>
      <c r="AJ65" s="1226"/>
      <c r="AK65" s="1226"/>
      <c r="AL65" s="1226"/>
      <c r="AM65" s="1226"/>
      <c r="AN65" s="1226"/>
      <c r="AO65" s="1226"/>
      <c r="AP65" s="1226"/>
      <c r="AQ65" s="1226"/>
      <c r="AR65" s="1226"/>
      <c r="AS65" s="1226"/>
      <c r="AT65" s="1226"/>
      <c r="AU65" s="1226"/>
      <c r="AV65" s="1226"/>
      <c r="AW65" s="1226"/>
      <c r="AX65" s="1226"/>
      <c r="AY65" s="1226"/>
      <c r="AZ65" s="1226"/>
      <c r="BA65" s="1226"/>
    </row>
    <row r="66" spans="11:53" s="1222" customFormat="1" ht="22.5" customHeight="1">
      <c r="K66" s="1225"/>
      <c r="P66" s="1225"/>
      <c r="Q66" s="1413"/>
      <c r="R66" s="1419"/>
      <c r="S66" s="1420"/>
      <c r="U66" s="1225"/>
      <c r="Z66" s="1225"/>
      <c r="AE66" s="1225"/>
      <c r="AF66" s="1226"/>
      <c r="AG66" s="1226"/>
      <c r="AH66" s="1226"/>
      <c r="AI66" s="1226"/>
      <c r="AJ66" s="1226"/>
      <c r="AK66" s="1226"/>
      <c r="AL66" s="1226"/>
      <c r="AM66" s="1226"/>
      <c r="AN66" s="1226"/>
      <c r="AO66" s="1226"/>
      <c r="AP66" s="1226"/>
      <c r="AQ66" s="1226"/>
      <c r="AR66" s="1226"/>
      <c r="AS66" s="1226"/>
      <c r="AT66" s="1226"/>
      <c r="AU66" s="1226"/>
      <c r="AV66" s="1226"/>
      <c r="AW66" s="1226"/>
      <c r="AX66" s="1226"/>
      <c r="AY66" s="1226"/>
      <c r="AZ66" s="1226"/>
      <c r="BA66" s="1226"/>
    </row>
    <row r="67" spans="11:53" s="1222" customFormat="1" ht="22.5" customHeight="1">
      <c r="K67" s="1225"/>
      <c r="P67" s="1225"/>
      <c r="Q67" s="1421"/>
      <c r="R67" s="1422"/>
      <c r="S67" s="1423"/>
      <c r="U67" s="1225"/>
      <c r="Z67" s="1225"/>
      <c r="AE67" s="1225"/>
      <c r="AF67" s="1226"/>
      <c r="AG67" s="1226"/>
      <c r="AH67" s="1226"/>
      <c r="AI67" s="1226"/>
      <c r="AJ67" s="1226"/>
      <c r="AK67" s="1226"/>
      <c r="AL67" s="1226"/>
      <c r="AM67" s="1226"/>
      <c r="AN67" s="1226"/>
      <c r="AO67" s="1226"/>
      <c r="AP67" s="1226"/>
      <c r="AQ67" s="1226"/>
      <c r="AR67" s="1226"/>
      <c r="AS67" s="1226"/>
      <c r="AT67" s="1226"/>
      <c r="AU67" s="1226"/>
      <c r="AV67" s="1226"/>
      <c r="AW67" s="1226"/>
      <c r="AX67" s="1226"/>
      <c r="AY67" s="1226"/>
      <c r="AZ67" s="1226"/>
      <c r="BA67" s="1226"/>
    </row>
    <row r="68" spans="11:53" s="1222" customFormat="1" ht="22.5" customHeight="1">
      <c r="K68" s="1225"/>
      <c r="P68" s="1225"/>
      <c r="Q68" s="1413"/>
      <c r="R68" s="1419"/>
      <c r="S68" s="1424"/>
      <c r="U68" s="1225"/>
      <c r="Z68" s="1225"/>
      <c r="AE68" s="1225"/>
      <c r="AF68" s="1226"/>
      <c r="AG68" s="1226"/>
      <c r="AH68" s="1226"/>
      <c r="AI68" s="1226"/>
      <c r="AJ68" s="1226"/>
      <c r="AK68" s="1226"/>
      <c r="AL68" s="1226"/>
      <c r="AM68" s="1226"/>
      <c r="AN68" s="1226"/>
      <c r="AO68" s="1226"/>
      <c r="AP68" s="1226"/>
      <c r="AQ68" s="1226"/>
      <c r="AR68" s="1226"/>
      <c r="AS68" s="1226"/>
      <c r="AT68" s="1226"/>
      <c r="AU68" s="1226"/>
      <c r="AV68" s="1226"/>
      <c r="AW68" s="1226"/>
      <c r="AX68" s="1226"/>
      <c r="AY68" s="1226"/>
      <c r="AZ68" s="1226"/>
      <c r="BA68" s="1226"/>
    </row>
    <row r="69" spans="11:53" s="1222" customFormat="1" ht="22.5" customHeight="1">
      <c r="K69" s="1225"/>
      <c r="P69" s="1225"/>
      <c r="Q69" s="1413"/>
      <c r="R69" s="1419"/>
      <c r="S69" s="1420"/>
      <c r="U69" s="1225"/>
      <c r="Z69" s="1225"/>
      <c r="AE69" s="1225"/>
      <c r="AF69" s="1226"/>
      <c r="AG69" s="1226"/>
      <c r="AH69" s="1226"/>
      <c r="AI69" s="1226"/>
      <c r="AJ69" s="1226"/>
      <c r="AK69" s="1226"/>
      <c r="AL69" s="1226"/>
      <c r="AM69" s="1226"/>
      <c r="AN69" s="1226"/>
      <c r="AO69" s="1226"/>
      <c r="AP69" s="1226"/>
      <c r="AQ69" s="1226"/>
      <c r="AR69" s="1226"/>
      <c r="AS69" s="1226"/>
      <c r="AT69" s="1226"/>
      <c r="AU69" s="1226"/>
      <c r="AV69" s="1226"/>
      <c r="AW69" s="1226"/>
      <c r="AX69" s="1226"/>
      <c r="AY69" s="1226"/>
      <c r="AZ69" s="1226"/>
      <c r="BA69" s="1226"/>
    </row>
    <row r="70" spans="11:53" s="1222" customFormat="1" ht="22.5" customHeight="1">
      <c r="K70" s="1225"/>
      <c r="P70" s="1225"/>
      <c r="Q70" s="1413"/>
      <c r="R70" s="1419"/>
      <c r="S70" s="1420"/>
      <c r="U70" s="1225"/>
      <c r="Z70" s="1225"/>
      <c r="AE70" s="1225"/>
      <c r="AF70" s="1226"/>
      <c r="AG70" s="1226"/>
      <c r="AH70" s="1226"/>
      <c r="AI70" s="1226"/>
      <c r="AJ70" s="1226"/>
      <c r="AK70" s="1226"/>
      <c r="AL70" s="1226"/>
      <c r="AM70" s="1226"/>
      <c r="AN70" s="1226"/>
      <c r="AO70" s="1226"/>
      <c r="AP70" s="1226"/>
      <c r="AQ70" s="1226"/>
      <c r="AR70" s="1226"/>
      <c r="AS70" s="1226"/>
      <c r="AT70" s="1226"/>
      <c r="AU70" s="1226"/>
      <c r="AV70" s="1226"/>
      <c r="AW70" s="1226"/>
      <c r="AX70" s="1226"/>
      <c r="AY70" s="1226"/>
      <c r="AZ70" s="1226"/>
      <c r="BA70" s="1226"/>
    </row>
    <row r="71" spans="11:53" s="1222" customFormat="1" ht="22.5" customHeight="1">
      <c r="K71" s="1225"/>
      <c r="P71" s="1225"/>
      <c r="Q71" s="1412"/>
      <c r="R71" s="1425"/>
      <c r="S71" s="1414"/>
      <c r="U71" s="1225"/>
      <c r="Z71" s="1225"/>
      <c r="AE71" s="1225"/>
      <c r="AF71" s="1226"/>
      <c r="AG71" s="1226"/>
      <c r="AH71" s="1226"/>
      <c r="AI71" s="1226"/>
      <c r="AJ71" s="1226"/>
      <c r="AK71" s="1226"/>
      <c r="AL71" s="1226"/>
      <c r="AM71" s="1226"/>
      <c r="AN71" s="1226"/>
      <c r="AO71" s="1226"/>
      <c r="AP71" s="1226"/>
      <c r="AQ71" s="1226"/>
      <c r="AR71" s="1226"/>
      <c r="AS71" s="1226"/>
      <c r="AT71" s="1226"/>
      <c r="AU71" s="1226"/>
      <c r="AV71" s="1226"/>
      <c r="AW71" s="1226"/>
      <c r="AX71" s="1226"/>
      <c r="AY71" s="1226"/>
      <c r="AZ71" s="1226"/>
      <c r="BA71" s="1226"/>
    </row>
    <row r="72" spans="11:53" s="1222" customFormat="1" ht="22.5" customHeight="1">
      <c r="K72" s="1225"/>
      <c r="P72" s="1225"/>
      <c r="Q72" s="1413"/>
      <c r="R72" s="1419"/>
      <c r="S72" s="1415"/>
      <c r="U72" s="1225"/>
      <c r="Z72" s="1225"/>
      <c r="AE72" s="1225"/>
      <c r="AF72" s="1226"/>
      <c r="AG72" s="1226"/>
      <c r="AH72" s="1226"/>
      <c r="AI72" s="1226"/>
      <c r="AJ72" s="1226"/>
      <c r="AK72" s="1226"/>
      <c r="AL72" s="1226"/>
      <c r="AM72" s="1226"/>
      <c r="AN72" s="1226"/>
      <c r="AO72" s="1226"/>
      <c r="AP72" s="1226"/>
      <c r="AQ72" s="1226"/>
      <c r="AR72" s="1226"/>
      <c r="AS72" s="1226"/>
      <c r="AT72" s="1226"/>
      <c r="AU72" s="1226"/>
      <c r="AV72" s="1226"/>
      <c r="AW72" s="1226"/>
      <c r="AX72" s="1226"/>
      <c r="AY72" s="1226"/>
      <c r="AZ72" s="1226"/>
      <c r="BA72" s="1226"/>
    </row>
    <row r="73" spans="11:53" s="1222" customFormat="1" ht="22.5" customHeight="1">
      <c r="K73" s="1225"/>
      <c r="P73" s="1225"/>
      <c r="Q73" s="1412"/>
      <c r="R73" s="1419"/>
      <c r="S73" s="1426"/>
      <c r="U73" s="1225"/>
      <c r="Z73" s="1225"/>
      <c r="AE73" s="1225"/>
      <c r="AF73" s="1226"/>
      <c r="AG73" s="1226"/>
      <c r="AH73" s="1226"/>
      <c r="AI73" s="1226"/>
      <c r="AJ73" s="1226"/>
      <c r="AK73" s="1226"/>
      <c r="AL73" s="1226"/>
      <c r="AM73" s="1226"/>
      <c r="AN73" s="1226"/>
      <c r="AO73" s="1226"/>
      <c r="AP73" s="1226"/>
      <c r="AQ73" s="1226"/>
      <c r="AR73" s="1226"/>
      <c r="AS73" s="1226"/>
      <c r="AT73" s="1226"/>
      <c r="AU73" s="1226"/>
      <c r="AV73" s="1226"/>
      <c r="AW73" s="1226"/>
      <c r="AX73" s="1226"/>
      <c r="AY73" s="1226"/>
      <c r="AZ73" s="1226"/>
      <c r="BA73" s="1226"/>
    </row>
    <row r="74" spans="11:53" s="1222" customFormat="1" ht="22.5" customHeight="1">
      <c r="K74" s="1225"/>
      <c r="P74" s="1225"/>
      <c r="Q74" s="1413"/>
      <c r="R74" s="1413"/>
      <c r="S74" s="1420"/>
      <c r="U74" s="1225"/>
      <c r="Z74" s="1225"/>
      <c r="AE74" s="1225"/>
      <c r="AF74" s="1226"/>
      <c r="AG74" s="1226"/>
      <c r="AH74" s="1226"/>
      <c r="AI74" s="1226"/>
      <c r="AJ74" s="1226"/>
      <c r="AK74" s="1226"/>
      <c r="AL74" s="1226"/>
      <c r="AM74" s="1226"/>
      <c r="AN74" s="1226"/>
      <c r="AO74" s="1226"/>
      <c r="AP74" s="1226"/>
      <c r="AQ74" s="1226"/>
      <c r="AR74" s="1226"/>
      <c r="AS74" s="1226"/>
      <c r="AT74" s="1226"/>
      <c r="AU74" s="1226"/>
      <c r="AV74" s="1226"/>
      <c r="AW74" s="1226"/>
      <c r="AX74" s="1226"/>
      <c r="AY74" s="1226"/>
      <c r="AZ74" s="1226"/>
      <c r="BA74" s="1226"/>
    </row>
    <row r="75" spans="11:53" s="1222" customFormat="1" ht="22.5" customHeight="1">
      <c r="K75" s="1225"/>
      <c r="P75" s="1225"/>
      <c r="Q75" s="1413"/>
      <c r="R75" s="1413"/>
      <c r="S75" s="1414"/>
      <c r="U75" s="1225"/>
      <c r="Z75" s="1225"/>
      <c r="AE75" s="1225"/>
      <c r="AF75" s="1226"/>
      <c r="AG75" s="1226"/>
      <c r="AH75" s="1226"/>
      <c r="AI75" s="1226"/>
      <c r="AJ75" s="1226"/>
      <c r="AK75" s="1226"/>
      <c r="AL75" s="1226"/>
      <c r="AM75" s="1226"/>
      <c r="AN75" s="1226"/>
      <c r="AO75" s="1226"/>
      <c r="AP75" s="1226"/>
      <c r="AQ75" s="1226"/>
      <c r="AR75" s="1226"/>
      <c r="AS75" s="1226"/>
      <c r="AT75" s="1226"/>
      <c r="AU75" s="1226"/>
      <c r="AV75" s="1226"/>
      <c r="AW75" s="1226"/>
      <c r="AX75" s="1226"/>
      <c r="AY75" s="1226"/>
      <c r="AZ75" s="1226"/>
      <c r="BA75" s="1226"/>
    </row>
    <row r="76" spans="11:53" s="1222" customFormat="1" ht="22.5" customHeight="1">
      <c r="K76" s="1225"/>
      <c r="P76" s="1225"/>
      <c r="Q76" s="1413"/>
      <c r="R76" s="1413"/>
      <c r="S76" s="1420"/>
      <c r="U76" s="1225"/>
      <c r="Z76" s="1225"/>
      <c r="AE76" s="1225"/>
      <c r="AF76" s="1226"/>
      <c r="AG76" s="1226"/>
      <c r="AH76" s="1226"/>
      <c r="AI76" s="1226"/>
      <c r="AJ76" s="1226"/>
      <c r="AK76" s="1226"/>
      <c r="AL76" s="1226"/>
      <c r="AM76" s="1226"/>
      <c r="AN76" s="1226"/>
      <c r="AO76" s="1226"/>
      <c r="AP76" s="1226"/>
      <c r="AQ76" s="1226"/>
      <c r="AR76" s="1226"/>
      <c r="AS76" s="1226"/>
      <c r="AT76" s="1226"/>
      <c r="AU76" s="1226"/>
      <c r="AV76" s="1226"/>
      <c r="AW76" s="1226"/>
      <c r="AX76" s="1226"/>
      <c r="AY76" s="1226"/>
      <c r="AZ76" s="1226"/>
      <c r="BA76" s="1226"/>
    </row>
    <row r="77" spans="11:53" s="1222" customFormat="1" ht="22.5" customHeight="1">
      <c r="K77" s="1225"/>
      <c r="P77" s="1225"/>
      <c r="Q77" s="1413"/>
      <c r="R77" s="1413"/>
      <c r="S77" s="1424"/>
      <c r="U77" s="1225"/>
      <c r="Z77" s="1225"/>
      <c r="AE77" s="1225"/>
      <c r="AF77" s="1226"/>
      <c r="AG77" s="1226"/>
      <c r="AH77" s="1226"/>
      <c r="AI77" s="1226"/>
      <c r="AJ77" s="1226"/>
      <c r="AK77" s="1226"/>
      <c r="AL77" s="1226"/>
      <c r="AM77" s="1226"/>
      <c r="AN77" s="1226"/>
      <c r="AO77" s="1226"/>
      <c r="AP77" s="1226"/>
      <c r="AQ77" s="1226"/>
      <c r="AR77" s="1226"/>
      <c r="AS77" s="1226"/>
      <c r="AT77" s="1226"/>
      <c r="AU77" s="1226"/>
      <c r="AV77" s="1226"/>
      <c r="AW77" s="1226"/>
      <c r="AX77" s="1226"/>
      <c r="AY77" s="1226"/>
      <c r="AZ77" s="1226"/>
      <c r="BA77" s="1226"/>
    </row>
  </sheetData>
  <mergeCells count="14">
    <mergeCell ref="L33:O33"/>
    <mergeCell ref="AA3:AB3"/>
    <mergeCell ref="B4:C4"/>
    <mergeCell ref="G4:H4"/>
    <mergeCell ref="L4:M4"/>
    <mergeCell ref="Q4:R4"/>
    <mergeCell ref="V4:W4"/>
    <mergeCell ref="AA4:AB4"/>
    <mergeCell ref="V3:W3"/>
    <mergeCell ref="L1:M1"/>
    <mergeCell ref="B3:C3"/>
    <mergeCell ref="G3:H3"/>
    <mergeCell ref="L3:M3"/>
    <mergeCell ref="Q3:R3"/>
  </mergeCells>
  <pageMargins left="0.25" right="0.25" top="0.75" bottom="0.75" header="0.3" footer="0.3"/>
  <pageSetup scale="55" orientation="landscape" r:id="rId1"/>
  <headerFooter>
    <oddHeader>&amp;CFAMILY RESI</oddHeader>
  </headerFooter>
  <colBreaks count="1" manualBreakCount="1">
    <brk id="16" max="4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opLeftCell="H1" zoomScale="80" zoomScaleNormal="80" workbookViewId="0">
      <selection activeCell="W30" sqref="W30"/>
    </sheetView>
  </sheetViews>
  <sheetFormatPr defaultColWidth="8.77734375" defaultRowHeight="14.4"/>
  <cols>
    <col min="1" max="1" width="26" style="1155" hidden="1" customWidth="1"/>
    <col min="2" max="2" width="13.44140625" style="1155" hidden="1" customWidth="1"/>
    <col min="3" max="3" width="11.44140625" style="1155" hidden="1" customWidth="1"/>
    <col min="4" max="4" width="12.44140625" style="1155" hidden="1" customWidth="1"/>
    <col min="5" max="7" width="8.77734375" style="1155" hidden="1" customWidth="1"/>
    <col min="8" max="8" width="6.44140625" style="1155" customWidth="1"/>
    <col min="9" max="9" width="34.44140625" style="1155" customWidth="1"/>
    <col min="10" max="10" width="15.44140625" style="1155" customWidth="1"/>
    <col min="11" max="11" width="16.44140625" style="1155" customWidth="1"/>
    <col min="12" max="12" width="17.44140625" style="1155" customWidth="1"/>
    <col min="13" max="13" width="4.44140625" style="1428" customWidth="1"/>
    <col min="14" max="14" width="12.44140625" style="1428" customWidth="1"/>
    <col min="15" max="15" width="15.44140625" style="1428" customWidth="1"/>
    <col min="16" max="16" width="3.44140625" style="1428" customWidth="1"/>
    <col min="17" max="17" width="12.44140625" style="1428" customWidth="1"/>
    <col min="18" max="18" width="26.33203125" style="1428" customWidth="1"/>
    <col min="19" max="19" width="3.44140625" style="1428" customWidth="1"/>
    <col min="20" max="20" width="22.44140625" style="1428" hidden="1" customWidth="1"/>
    <col min="21" max="22" width="8.77734375" style="1155" customWidth="1"/>
    <col min="23" max="23" width="34.77734375" style="1155" bestFit="1" customWidth="1"/>
    <col min="24" max="25" width="9.109375" style="1155" customWidth="1"/>
    <col min="26" max="26" width="8.77734375" style="1155" customWidth="1"/>
    <col min="27" max="28" width="12.44140625" style="1155" customWidth="1"/>
    <col min="29" max="29" width="8.77734375" style="1155"/>
    <col min="30" max="30" width="10.44140625" style="1155" bestFit="1" customWidth="1"/>
    <col min="31" max="31" width="14.109375" style="1155" customWidth="1"/>
    <col min="32" max="32" width="11.44140625" style="1155" customWidth="1"/>
    <col min="33" max="33" width="12" style="1155" customWidth="1"/>
    <col min="34" max="34" width="10.44140625" style="1155" customWidth="1"/>
    <col min="35" max="16384" width="8.77734375" style="1155"/>
  </cols>
  <sheetData>
    <row r="1" spans="1:29" ht="36" customHeight="1" thickBot="1">
      <c r="I1" s="1427" t="s">
        <v>471</v>
      </c>
      <c r="AC1" s="1173"/>
    </row>
    <row r="2" spans="1:29" ht="18" customHeight="1" thickBot="1">
      <c r="A2" s="1429"/>
      <c r="B2" s="2514" t="s">
        <v>472</v>
      </c>
      <c r="C2" s="2515"/>
      <c r="D2" s="2516"/>
      <c r="E2" s="1430"/>
      <c r="F2" s="1431">
        <v>100</v>
      </c>
      <c r="I2" s="2517" t="s">
        <v>473</v>
      </c>
      <c r="J2" s="2518"/>
      <c r="K2" s="2518"/>
      <c r="L2" s="2519"/>
      <c r="M2" s="1432"/>
      <c r="N2" s="2520" t="s">
        <v>474</v>
      </c>
      <c r="O2" s="2521"/>
      <c r="P2" s="1432"/>
      <c r="Q2" s="2512" t="s">
        <v>475</v>
      </c>
      <c r="R2" s="2513"/>
      <c r="S2" s="1432"/>
      <c r="T2" s="1433" t="s">
        <v>476</v>
      </c>
      <c r="U2" s="1434"/>
    </row>
    <row r="3" spans="1:29" ht="15" thickBot="1">
      <c r="A3" s="1435" t="s">
        <v>477</v>
      </c>
      <c r="B3" s="1436">
        <v>1</v>
      </c>
      <c r="C3" s="1437">
        <v>2</v>
      </c>
      <c r="D3" s="1438">
        <v>3</v>
      </c>
      <c r="E3" s="1439" t="s">
        <v>18</v>
      </c>
      <c r="F3" s="1440">
        <v>1.4</v>
      </c>
      <c r="G3" s="1441" t="s">
        <v>6</v>
      </c>
      <c r="I3" s="1442" t="s">
        <v>478</v>
      </c>
      <c r="J3" s="1443">
        <v>100</v>
      </c>
      <c r="K3" s="1443" t="s">
        <v>479</v>
      </c>
      <c r="L3" s="1444">
        <v>12</v>
      </c>
      <c r="M3" s="1445"/>
      <c r="N3" s="1446"/>
      <c r="O3" s="1447"/>
      <c r="P3" s="1448"/>
      <c r="Q3" s="1446"/>
      <c r="R3" s="1447"/>
      <c r="S3" s="1448"/>
      <c r="T3" s="1449"/>
    </row>
    <row r="4" spans="1:29" ht="15" thickBot="1">
      <c r="A4" s="1450" t="s">
        <v>316</v>
      </c>
      <c r="B4" s="1451">
        <v>0.5</v>
      </c>
      <c r="C4" s="1451">
        <v>0.5</v>
      </c>
      <c r="D4" s="1452">
        <v>0.5</v>
      </c>
      <c r="E4" s="1453">
        <f>D4+C4+B4</f>
        <v>1.5</v>
      </c>
      <c r="F4" s="1431">
        <f>E4*$N$1</f>
        <v>0</v>
      </c>
      <c r="G4" s="1454">
        <f t="shared" ref="G4:G10" si="0">E4*1.4</f>
        <v>2.0999999999999996</v>
      </c>
      <c r="I4" s="1455" t="s">
        <v>25</v>
      </c>
      <c r="J4" s="1456" t="s">
        <v>253</v>
      </c>
      <c r="K4" s="1456" t="s">
        <v>6</v>
      </c>
      <c r="L4" s="1457" t="s">
        <v>7</v>
      </c>
      <c r="M4" s="1458"/>
      <c r="N4" s="1459" t="s">
        <v>6</v>
      </c>
      <c r="O4" s="1457" t="s">
        <v>7</v>
      </c>
      <c r="P4" s="1458"/>
      <c r="Q4" s="1459" t="s">
        <v>6</v>
      </c>
      <c r="R4" s="1457" t="s">
        <v>7</v>
      </c>
      <c r="S4" s="1458"/>
      <c r="T4" s="1460"/>
    </row>
    <row r="5" spans="1:29">
      <c r="A5" s="1450" t="s">
        <v>257</v>
      </c>
      <c r="B5" s="1451">
        <v>0.5</v>
      </c>
      <c r="C5" s="1451">
        <v>0.5</v>
      </c>
      <c r="D5" s="1452"/>
      <c r="E5" s="1453">
        <f t="shared" ref="E5:E11" si="1">D5+C5+B5</f>
        <v>1</v>
      </c>
      <c r="F5" s="1431">
        <f>E5*$N$1</f>
        <v>0</v>
      </c>
      <c r="G5" s="1454">
        <f t="shared" si="0"/>
        <v>1.4</v>
      </c>
      <c r="I5" s="1461" t="s">
        <v>316</v>
      </c>
      <c r="J5" s="1462">
        <f>'[38]FY22 Master Lookup'!C4</f>
        <v>65763</v>
      </c>
      <c r="K5" s="1463">
        <v>2.1</v>
      </c>
      <c r="L5" s="1464">
        <f t="shared" ref="L5:L14" si="2">K5*J5</f>
        <v>138102.30000000002</v>
      </c>
      <c r="M5" s="1458"/>
      <c r="N5" s="1465"/>
      <c r="O5" s="1466">
        <f>N5*J5</f>
        <v>0</v>
      </c>
      <c r="P5" s="1458"/>
      <c r="Q5" s="1465"/>
      <c r="R5" s="1466">
        <f>Q5*M5</f>
        <v>0</v>
      </c>
      <c r="S5" s="1458"/>
      <c r="T5" s="1460"/>
    </row>
    <row r="6" spans="1:29" ht="16.5" customHeight="1">
      <c r="A6" s="1467" t="s">
        <v>480</v>
      </c>
      <c r="B6" s="1451">
        <v>1</v>
      </c>
      <c r="C6" s="1451">
        <v>4</v>
      </c>
      <c r="D6" s="1452"/>
      <c r="E6" s="1453">
        <f t="shared" si="1"/>
        <v>5</v>
      </c>
      <c r="F6" s="1431">
        <f>E6*$N$1</f>
        <v>0</v>
      </c>
      <c r="G6" s="1454">
        <f t="shared" si="0"/>
        <v>7</v>
      </c>
      <c r="I6" s="1468" t="s">
        <v>481</v>
      </c>
      <c r="J6" s="1469">
        <f>'[38]FY22 Master Lookup'!C6</f>
        <v>52665.599999999999</v>
      </c>
      <c r="K6" s="1470"/>
      <c r="L6" s="1471">
        <v>0</v>
      </c>
      <c r="M6" s="1458"/>
      <c r="N6" s="1465">
        <v>1.4</v>
      </c>
      <c r="O6" s="1466">
        <f>N6*J6</f>
        <v>73731.839999999997</v>
      </c>
      <c r="P6" s="1458"/>
      <c r="Q6" s="1465">
        <v>1.4</v>
      </c>
      <c r="R6" s="1466">
        <f>J6*Q6</f>
        <v>73731.839999999997</v>
      </c>
      <c r="S6" s="1458"/>
      <c r="T6" s="1460"/>
    </row>
    <row r="7" spans="1:29" ht="12.75" customHeight="1">
      <c r="A7" s="1450" t="s">
        <v>482</v>
      </c>
      <c r="B7" s="1451">
        <v>1</v>
      </c>
      <c r="C7" s="1451">
        <v>2</v>
      </c>
      <c r="D7" s="1472">
        <v>2</v>
      </c>
      <c r="E7" s="1453">
        <f t="shared" si="1"/>
        <v>5</v>
      </c>
      <c r="F7" s="1431">
        <f>E7*$N$1</f>
        <v>0</v>
      </c>
      <c r="G7" s="1454">
        <f t="shared" si="0"/>
        <v>7</v>
      </c>
      <c r="I7" s="1467" t="s">
        <v>483</v>
      </c>
      <c r="J7" s="1469">
        <f>'[38]FY22 Master Lookup'!C9</f>
        <v>41516.800000000003</v>
      </c>
      <c r="K7" s="1470"/>
      <c r="L7" s="1471">
        <v>0</v>
      </c>
      <c r="M7" s="1458"/>
      <c r="N7" s="1465">
        <v>3.5</v>
      </c>
      <c r="O7" s="1466">
        <f>N7*J7</f>
        <v>145308.80000000002</v>
      </c>
      <c r="P7" s="1458"/>
      <c r="Q7" s="1465">
        <v>1.4</v>
      </c>
      <c r="R7" s="1466">
        <f t="shared" ref="R7:R11" si="3">J7*Q7</f>
        <v>58123.519999999997</v>
      </c>
      <c r="S7" s="1458"/>
      <c r="T7" s="1460"/>
    </row>
    <row r="8" spans="1:29">
      <c r="A8" s="1473" t="s">
        <v>484</v>
      </c>
      <c r="B8" s="1451">
        <v>0.5</v>
      </c>
      <c r="C8" s="1451"/>
      <c r="D8" s="1472">
        <v>0.5</v>
      </c>
      <c r="E8" s="1453">
        <f t="shared" si="1"/>
        <v>1</v>
      </c>
      <c r="F8" s="1440">
        <f>SUM(F4:F7)</f>
        <v>0</v>
      </c>
      <c r="G8" s="1454">
        <f t="shared" si="0"/>
        <v>1.4</v>
      </c>
      <c r="I8" s="1467" t="str">
        <f>'[38]FY22 Master Lookup'!B10</f>
        <v>Direct Care  Triage Staff</v>
      </c>
      <c r="J8" s="1469">
        <f>[38]Chart!C6</f>
        <v>32198.400000000001</v>
      </c>
      <c r="K8" s="1470"/>
      <c r="L8" s="1471">
        <v>0</v>
      </c>
      <c r="M8" s="1458"/>
      <c r="N8" s="1465">
        <v>3.5</v>
      </c>
      <c r="O8" s="1466">
        <f>N8*J8</f>
        <v>112694.40000000001</v>
      </c>
      <c r="P8" s="1458"/>
      <c r="Q8" s="1465">
        <v>1.4</v>
      </c>
      <c r="R8" s="1466">
        <f t="shared" si="3"/>
        <v>45077.760000000002</v>
      </c>
      <c r="S8" s="1458"/>
      <c r="T8" s="1460"/>
    </row>
    <row r="9" spans="1:29">
      <c r="A9" s="1473"/>
      <c r="B9" s="1451"/>
      <c r="C9" s="1451"/>
      <c r="D9" s="1472"/>
      <c r="E9" s="1453"/>
      <c r="F9" s="1440"/>
      <c r="G9" s="1454"/>
      <c r="I9" s="1467" t="str">
        <f>'[38]FY22 Master Lookup'!B7</f>
        <v>Direct Care Staff III (Senior Staff)</v>
      </c>
      <c r="J9" s="1469">
        <f>[38]Chart!C8</f>
        <v>41516.800000000003</v>
      </c>
      <c r="K9" s="1470">
        <v>5</v>
      </c>
      <c r="L9" s="1471">
        <f>K9*J9</f>
        <v>207584</v>
      </c>
      <c r="M9" s="1458"/>
      <c r="N9" s="1465"/>
      <c r="O9" s="1466"/>
      <c r="P9" s="1458"/>
      <c r="Q9" s="1465"/>
      <c r="R9" s="1466"/>
      <c r="S9" s="1458"/>
      <c r="T9" s="1460"/>
    </row>
    <row r="10" spans="1:29" ht="15.75" customHeight="1">
      <c r="A10" s="1473" t="s">
        <v>485</v>
      </c>
      <c r="B10" s="1451">
        <v>1</v>
      </c>
      <c r="C10" s="1451"/>
      <c r="D10" s="1472"/>
      <c r="E10" s="1453">
        <f t="shared" si="1"/>
        <v>1</v>
      </c>
      <c r="F10" s="1428"/>
      <c r="G10" s="1454">
        <f t="shared" si="0"/>
        <v>1.4</v>
      </c>
      <c r="I10" s="1468" t="s">
        <v>486</v>
      </c>
      <c r="J10" s="1469">
        <f>'[38]FY22 Master Lookup'!C11</f>
        <v>32198.400000000001</v>
      </c>
      <c r="K10" s="1470">
        <v>2</v>
      </c>
      <c r="L10" s="1471">
        <f>K10*J10</f>
        <v>64396.800000000003</v>
      </c>
      <c r="M10" s="1458"/>
      <c r="N10" s="1474" t="s">
        <v>487</v>
      </c>
      <c r="O10" s="1475" t="s">
        <v>487</v>
      </c>
      <c r="P10" s="1476"/>
      <c r="Q10" s="1474" t="s">
        <v>487</v>
      </c>
      <c r="R10" s="1466"/>
      <c r="S10" s="1476"/>
      <c r="T10" s="1460"/>
      <c r="AC10" s="1173"/>
    </row>
    <row r="11" spans="1:29">
      <c r="A11" s="1473" t="s">
        <v>488</v>
      </c>
      <c r="B11" s="1451">
        <v>1</v>
      </c>
      <c r="C11" s="1451"/>
      <c r="D11" s="1472"/>
      <c r="E11" s="1453">
        <f t="shared" si="1"/>
        <v>1</v>
      </c>
      <c r="G11" s="1454">
        <v>1</v>
      </c>
      <c r="I11" s="1468" t="s">
        <v>319</v>
      </c>
      <c r="J11" s="1469">
        <f>'[38]FY22 Master Lookup'!C14</f>
        <v>32198.400000000001</v>
      </c>
      <c r="K11" s="1470">
        <f>SUM(K10+K12+K13+K9)*E12</f>
        <v>1.5484000000000002</v>
      </c>
      <c r="L11" s="1471">
        <f t="shared" si="2"/>
        <v>49856.002560000008</v>
      </c>
      <c r="M11" s="1458"/>
      <c r="N11" s="1474">
        <f>(N7+N8)*E12</f>
        <v>1.1060000000000001</v>
      </c>
      <c r="O11" s="1475">
        <f>J11*N11</f>
        <v>35611.430400000005</v>
      </c>
      <c r="P11" s="1476"/>
      <c r="Q11" s="1474">
        <f>(Q7+Q8)*E12</f>
        <v>0.44239999999999996</v>
      </c>
      <c r="R11" s="1466">
        <f t="shared" si="3"/>
        <v>14244.57216</v>
      </c>
      <c r="S11" s="1476"/>
      <c r="T11" s="1460"/>
    </row>
    <row r="12" spans="1:29">
      <c r="A12" s="1477" t="s">
        <v>489</v>
      </c>
      <c r="B12" s="1478"/>
      <c r="C12" s="1478"/>
      <c r="D12" s="1479"/>
      <c r="E12" s="1480">
        <v>0.158</v>
      </c>
      <c r="G12" s="1481">
        <f>SUM(G6:G10)*E12</f>
        <v>2.6544000000000003</v>
      </c>
      <c r="I12" s="1468" t="s">
        <v>490</v>
      </c>
      <c r="J12" s="1469">
        <f>'[38]FY22 Master Lookup'!C12</f>
        <v>32198.400000000001</v>
      </c>
      <c r="K12" s="1470">
        <v>1.4</v>
      </c>
      <c r="L12" s="1471">
        <f t="shared" si="2"/>
        <v>45077.760000000002</v>
      </c>
      <c r="M12" s="1458"/>
      <c r="N12" s="1474" t="s">
        <v>487</v>
      </c>
      <c r="O12" s="1475" t="s">
        <v>487</v>
      </c>
      <c r="P12" s="1476"/>
      <c r="Q12" s="1474" t="s">
        <v>487</v>
      </c>
      <c r="R12" s="1475" t="s">
        <v>487</v>
      </c>
      <c r="S12" s="1476"/>
      <c r="T12" s="1460"/>
    </row>
    <row r="13" spans="1:29" ht="15" thickBot="1">
      <c r="A13" s="1482"/>
      <c r="B13" s="1483">
        <f>SUM(B4:B11)</f>
        <v>5.5</v>
      </c>
      <c r="C13" s="1483">
        <f>SUM(C4:C11)</f>
        <v>7</v>
      </c>
      <c r="D13" s="1483">
        <f>SUM(D4:D11)</f>
        <v>3</v>
      </c>
      <c r="E13" s="1484"/>
      <c r="G13" s="1485">
        <f>SUM(G4:G12)</f>
        <v>23.954399999999996</v>
      </c>
      <c r="I13" s="1468" t="s">
        <v>491</v>
      </c>
      <c r="J13" s="1469">
        <f>'[38]FY22 Master Lookup'!C12</f>
        <v>32198.400000000001</v>
      </c>
      <c r="K13" s="1470">
        <v>1.4</v>
      </c>
      <c r="L13" s="1471">
        <f t="shared" si="2"/>
        <v>45077.760000000002</v>
      </c>
      <c r="M13" s="1458"/>
      <c r="N13" s="1474" t="s">
        <v>487</v>
      </c>
      <c r="O13" s="1475" t="s">
        <v>487</v>
      </c>
      <c r="P13" s="1476"/>
      <c r="Q13" s="1474" t="s">
        <v>487</v>
      </c>
      <c r="R13" s="1475" t="s">
        <v>487</v>
      </c>
      <c r="S13" s="1476"/>
      <c r="T13" s="1460"/>
    </row>
    <row r="14" spans="1:29" ht="15" thickBot="1">
      <c r="A14" s="1486" t="s">
        <v>492</v>
      </c>
      <c r="B14" s="1173">
        <f>F2/B13</f>
        <v>18.181818181818183</v>
      </c>
      <c r="C14" s="1173">
        <f>F2/C13</f>
        <v>14.285714285714286</v>
      </c>
      <c r="D14" s="1487">
        <f>F2/D13</f>
        <v>33.333333333333336</v>
      </c>
      <c r="E14" s="1428"/>
      <c r="I14" s="1488" t="s">
        <v>493</v>
      </c>
      <c r="J14" s="1489">
        <f>'[38]FY22 Master Lookup'!C15</f>
        <v>32198.400000000001</v>
      </c>
      <c r="K14" s="1490">
        <v>1</v>
      </c>
      <c r="L14" s="1491">
        <f t="shared" si="2"/>
        <v>32198.400000000001</v>
      </c>
      <c r="M14" s="1458"/>
      <c r="N14" s="1474" t="s">
        <v>487</v>
      </c>
      <c r="O14" s="1475" t="s">
        <v>487</v>
      </c>
      <c r="P14" s="1476"/>
      <c r="Q14" s="1474" t="s">
        <v>487</v>
      </c>
      <c r="R14" s="1475" t="s">
        <v>487</v>
      </c>
      <c r="S14" s="1476"/>
      <c r="T14" s="1460"/>
    </row>
    <row r="15" spans="1:29" ht="15.6" thickTop="1" thickBot="1">
      <c r="I15" s="1492" t="s">
        <v>12</v>
      </c>
      <c r="J15" s="1470"/>
      <c r="K15" s="1470">
        <f>SUM(K5:K14)</f>
        <v>14.448400000000001</v>
      </c>
      <c r="L15" s="1493">
        <f>SUM(L5:L14)</f>
        <v>582293.02256000007</v>
      </c>
      <c r="M15" s="1458"/>
      <c r="N15" s="1494">
        <f>SUM(N5:N14)</f>
        <v>9.5060000000000002</v>
      </c>
      <c r="O15" s="1495">
        <f>SUM(O5:O14)</f>
        <v>367346.47040000005</v>
      </c>
      <c r="P15" s="1458"/>
      <c r="Q15" s="1494">
        <f>SUM(Q5:Q14)</f>
        <v>4.6423999999999994</v>
      </c>
      <c r="R15" s="1495">
        <f>SUM(R5:R14)</f>
        <v>191177.69216000001</v>
      </c>
      <c r="S15" s="1458"/>
      <c r="T15" s="1460"/>
    </row>
    <row r="16" spans="1:29" ht="15" thickBot="1">
      <c r="I16" s="1496" t="s">
        <v>494</v>
      </c>
      <c r="J16" s="1497">
        <f>'[38]FY22 Master Lookup'!C20</f>
        <v>0.224</v>
      </c>
      <c r="K16" s="1498"/>
      <c r="L16" s="1499">
        <f>L15*J16</f>
        <v>130433.63705344002</v>
      </c>
      <c r="M16" s="1458"/>
      <c r="N16" s="1500"/>
      <c r="O16" s="1501">
        <f>O15*J16</f>
        <v>82285.609369600017</v>
      </c>
      <c r="P16" s="1458"/>
      <c r="Q16" s="1500"/>
      <c r="R16" s="1501">
        <f>R15*J16</f>
        <v>42823.803043840002</v>
      </c>
      <c r="S16" s="1458"/>
      <c r="T16" s="1460"/>
    </row>
    <row r="17" spans="9:31" ht="15" thickTop="1">
      <c r="I17" s="1502" t="str">
        <f>'[38]FY22 Master Lookup'!B26</f>
        <v>Trust fund contribution for PFMLA</v>
      </c>
      <c r="J17" s="1503">
        <f>'[38]FY22 Master Lookup'!C26</f>
        <v>3.7000000000000002E-3</v>
      </c>
      <c r="K17" s="1504"/>
      <c r="L17" s="1505">
        <f>L15*J17</f>
        <v>2154.4841834720005</v>
      </c>
      <c r="M17" s="1506"/>
      <c r="N17" s="1507"/>
      <c r="O17" s="1508">
        <f>O15*J17</f>
        <v>1359.1819404800003</v>
      </c>
      <c r="P17" s="1509"/>
      <c r="Q17" s="1507"/>
      <c r="R17" s="1508">
        <f>J17:J18*R15</f>
        <v>707.35746099200003</v>
      </c>
      <c r="S17" s="1509"/>
      <c r="T17" s="1510"/>
      <c r="AD17" s="1511"/>
    </row>
    <row r="18" spans="9:31" ht="15" thickBot="1">
      <c r="I18" s="1468" t="s">
        <v>263</v>
      </c>
      <c r="J18" s="1161"/>
      <c r="K18" s="1161"/>
      <c r="L18" s="1471">
        <f>SUM(L15:L17)</f>
        <v>714881.14379691205</v>
      </c>
      <c r="M18" s="1458"/>
      <c r="N18" s="1512"/>
      <c r="O18" s="1513">
        <f>SUM(O15:O17)</f>
        <v>450991.26171008009</v>
      </c>
      <c r="P18" s="1458"/>
      <c r="Q18" s="1512"/>
      <c r="R18" s="1513">
        <f>SUM(R15:R17)</f>
        <v>234708.85266483203</v>
      </c>
      <c r="S18" s="1458"/>
      <c r="T18" s="1460"/>
    </row>
    <row r="19" spans="9:31">
      <c r="I19" s="1461" t="s">
        <v>562</v>
      </c>
      <c r="J19" s="1514"/>
      <c r="K19" s="1514">
        <f>'[38]FY22 Master Lookup'!C23</f>
        <v>8673.5247208931414</v>
      </c>
      <c r="L19" s="1464">
        <f>K19*K15</f>
        <v>125318.55457735248</v>
      </c>
      <c r="M19" s="1458"/>
      <c r="N19" s="1515"/>
      <c r="O19" s="1466">
        <f>N15*K19</f>
        <v>82450.525996810204</v>
      </c>
      <c r="P19" s="1458"/>
      <c r="Q19" s="1515"/>
      <c r="R19" s="1466">
        <f>K19*Q15</f>
        <v>40265.971164274313</v>
      </c>
      <c r="S19" s="1458"/>
      <c r="T19" s="1460"/>
      <c r="W19" s="1709"/>
      <c r="X19" s="1710"/>
      <c r="Y19" s="1486"/>
      <c r="AA19" s="1516"/>
      <c r="AB19" s="1516"/>
    </row>
    <row r="20" spans="9:31">
      <c r="I20" s="1468" t="s">
        <v>563</v>
      </c>
      <c r="J20" s="1517"/>
      <c r="K20" s="1517">
        <f>'[38]FY22 Master Lookup'!C24</f>
        <v>7842.7432216905891</v>
      </c>
      <c r="L20" s="1471">
        <f>K20*K15</f>
        <v>113315.09116427432</v>
      </c>
      <c r="M20" s="1458"/>
      <c r="N20" s="1515"/>
      <c r="O20" s="1466"/>
      <c r="P20" s="1458"/>
      <c r="Q20" s="1515"/>
      <c r="R20" s="1466"/>
      <c r="S20" s="1458"/>
      <c r="T20" s="1460"/>
      <c r="W20" s="1709"/>
      <c r="X20" s="1711"/>
      <c r="Y20" s="1711"/>
      <c r="Z20" s="1519"/>
      <c r="AA20" s="1520"/>
      <c r="AB20" s="1520"/>
    </row>
    <row r="21" spans="9:31" ht="15" thickBot="1">
      <c r="I21" s="1521"/>
      <c r="J21" s="1522"/>
      <c r="K21" s="1523"/>
      <c r="L21" s="1524"/>
      <c r="M21" s="1458"/>
      <c r="N21" s="1500"/>
      <c r="O21" s="1501"/>
      <c r="P21" s="1458"/>
      <c r="Q21" s="1500"/>
      <c r="R21" s="1501"/>
      <c r="S21" s="1458"/>
      <c r="T21" s="1460"/>
      <c r="W21" s="1709"/>
      <c r="X21" s="1712"/>
      <c r="Y21" s="1713"/>
      <c r="Z21" s="1519"/>
      <c r="AA21" s="1520"/>
      <c r="AB21" s="1520"/>
      <c r="AE21" s="1157"/>
    </row>
    <row r="22" spans="9:31" ht="15.6" thickTop="1" thickBot="1">
      <c r="I22" s="1492" t="s">
        <v>495</v>
      </c>
      <c r="J22" s="1525"/>
      <c r="K22" s="1525"/>
      <c r="L22" s="1493">
        <f>SUM(L19:L21)</f>
        <v>238633.64574162679</v>
      </c>
      <c r="M22" s="1458"/>
      <c r="N22" s="1512"/>
      <c r="O22" s="1495">
        <f>O19+O21</f>
        <v>82450.525996810204</v>
      </c>
      <c r="P22" s="1458"/>
      <c r="Q22" s="1512"/>
      <c r="R22" s="1495">
        <f>R19+R21</f>
        <v>40265.971164274313</v>
      </c>
      <c r="S22" s="1458"/>
      <c r="T22" s="1460"/>
      <c r="W22" s="1709"/>
      <c r="X22" s="1712"/>
      <c r="Y22" s="1713"/>
      <c r="Z22" s="1519"/>
      <c r="AA22" s="1520"/>
      <c r="AB22" s="1520"/>
    </row>
    <row r="23" spans="9:31" ht="15" thickBot="1">
      <c r="I23" s="1468" t="s">
        <v>496</v>
      </c>
      <c r="J23" s="1161"/>
      <c r="K23" s="1161"/>
      <c r="L23" s="1471">
        <f>L22+L18</f>
        <v>953514.78953853878</v>
      </c>
      <c r="M23" s="1458"/>
      <c r="N23" s="1515"/>
      <c r="O23" s="1466">
        <f>O22+O18</f>
        <v>533441.78770689026</v>
      </c>
      <c r="P23" s="1458"/>
      <c r="Q23" s="1515"/>
      <c r="R23" s="1466">
        <f>R22+R18</f>
        <v>274974.82382910635</v>
      </c>
      <c r="S23" s="1458"/>
      <c r="T23" s="1460"/>
      <c r="W23" s="1709"/>
      <c r="X23" s="1714"/>
      <c r="Y23" s="1715"/>
      <c r="Z23" s="1519"/>
      <c r="AA23" s="1520"/>
      <c r="AB23" s="1520"/>
    </row>
    <row r="24" spans="9:31" ht="15" thickBot="1">
      <c r="I24" s="1461" t="s">
        <v>497</v>
      </c>
      <c r="J24" s="1526">
        <f>'[38]FY22 Master Lookup'!C21</f>
        <v>0.12</v>
      </c>
      <c r="K24" s="1527"/>
      <c r="L24" s="1464">
        <f>L23*J24</f>
        <v>114421.77474462465</v>
      </c>
      <c r="M24" s="1458"/>
      <c r="N24" s="1512"/>
      <c r="O24" s="1513">
        <f>O23*J24</f>
        <v>64013.014524826831</v>
      </c>
      <c r="P24" s="1458"/>
      <c r="Q24" s="1512"/>
      <c r="R24" s="1513">
        <f>J24*R23</f>
        <v>32996.97885949276</v>
      </c>
      <c r="S24" s="1458"/>
      <c r="T24" s="1460"/>
      <c r="W24" s="1486"/>
      <c r="X24" s="1486"/>
      <c r="Y24" s="1486"/>
      <c r="Z24" s="1519"/>
      <c r="AA24" s="1520"/>
      <c r="AB24" s="1520"/>
    </row>
    <row r="25" spans="9:31" s="1531" customFormat="1" ht="15" thickBot="1">
      <c r="I25" s="1528" t="s">
        <v>498</v>
      </c>
      <c r="J25" s="1529"/>
      <c r="K25" s="1529"/>
      <c r="L25" s="1530">
        <f>L24+L23</f>
        <v>1067936.5642831635</v>
      </c>
      <c r="M25" s="1458"/>
      <c r="N25" s="1512"/>
      <c r="O25" s="1513">
        <f>O23+O24</f>
        <v>597454.80223171704</v>
      </c>
      <c r="P25" s="1458"/>
      <c r="Q25" s="1512"/>
      <c r="R25" s="1513">
        <f>R23+R24</f>
        <v>307971.8026885991</v>
      </c>
      <c r="S25" s="1458"/>
      <c r="T25" s="1460"/>
      <c r="W25" s="1155"/>
      <c r="X25" s="1155"/>
      <c r="Y25" s="1155"/>
      <c r="Z25" s="1532"/>
      <c r="AA25" s="1533"/>
      <c r="AB25" s="1533"/>
    </row>
    <row r="26" spans="9:31" ht="15" thickBot="1">
      <c r="I26" s="1534" t="s">
        <v>499</v>
      </c>
      <c r="J26" s="1535">
        <f>'[38]FY22 Master Lookup'!C19</f>
        <v>1.9959404600811814E-2</v>
      </c>
      <c r="K26" s="1536"/>
      <c r="L26" s="1537">
        <f>(L25-L15)*J26</f>
        <v>9693.1559410238533</v>
      </c>
      <c r="M26" s="1538"/>
      <c r="N26" s="1539"/>
      <c r="O26" s="1540">
        <f>(O25-O15)*J26</f>
        <v>4592.825297047104</v>
      </c>
      <c r="P26" s="1458"/>
      <c r="Q26" s="1539"/>
      <c r="R26" s="1540">
        <f>(R25-R15)*J26</f>
        <v>2331.1409070322443</v>
      </c>
      <c r="S26" s="1458"/>
      <c r="T26" s="1541"/>
      <c r="Z26" s="1519"/>
      <c r="AA26" s="1520"/>
      <c r="AB26" s="1520"/>
    </row>
    <row r="27" spans="9:31" ht="15.6" thickTop="1" thickBot="1">
      <c r="I27" s="1542" t="s">
        <v>500</v>
      </c>
      <c r="J27" s="1543"/>
      <c r="K27" s="1543"/>
      <c r="L27" s="1495">
        <f>SUM(L25:L26)</f>
        <v>1077629.7202241875</v>
      </c>
      <c r="M27" s="1458"/>
      <c r="N27" s="1544"/>
      <c r="O27" s="1495">
        <f>SUM(O25:O26)</f>
        <v>602047.62752876419</v>
      </c>
      <c r="P27" s="1458"/>
      <c r="Q27" s="1544"/>
      <c r="R27" s="1495">
        <f>SUM(R25:R26)</f>
        <v>310302.94359563134</v>
      </c>
      <c r="S27" s="1458"/>
      <c r="T27" s="1545">
        <f>L27+O27</f>
        <v>1679677.3477529516</v>
      </c>
      <c r="Z27" s="1519"/>
      <c r="AA27" s="1520"/>
      <c r="AB27" s="1520"/>
    </row>
    <row r="28" spans="9:31" ht="15" thickBot="1">
      <c r="I28" s="1546" t="s">
        <v>501</v>
      </c>
      <c r="J28" s="1547"/>
      <c r="K28" s="1547"/>
      <c r="L28" s="1513">
        <f>L27/L3</f>
        <v>89802.476685348956</v>
      </c>
      <c r="M28" s="1458"/>
      <c r="N28" s="1512"/>
      <c r="O28" s="1513">
        <f>O27/L3</f>
        <v>50170.635627397016</v>
      </c>
      <c r="P28" s="1458"/>
      <c r="Q28" s="1512"/>
      <c r="R28" s="1513">
        <f>R27/12</f>
        <v>25858.578632969278</v>
      </c>
      <c r="S28" s="1458"/>
      <c r="T28" s="1545">
        <f>L28+O28</f>
        <v>139973.11231274597</v>
      </c>
    </row>
    <row r="29" spans="9:31" ht="15" thickBot="1">
      <c r="I29" s="1546" t="s">
        <v>502</v>
      </c>
      <c r="J29" s="1547"/>
      <c r="K29" s="1547"/>
      <c r="L29" s="1548">
        <f>L28/J3</f>
        <v>898.02476685348961</v>
      </c>
      <c r="M29" s="1458"/>
      <c r="N29" s="1512"/>
      <c r="O29" s="1548">
        <f>O28/100</f>
        <v>501.70635627397019</v>
      </c>
      <c r="P29" s="1458"/>
      <c r="Q29" s="1512"/>
      <c r="R29" s="1548">
        <f>R28/100</f>
        <v>258.58578632969278</v>
      </c>
      <c r="S29" s="1458"/>
      <c r="T29" s="1545"/>
    </row>
    <row r="30" spans="9:31" ht="15" thickBot="1">
      <c r="I30" s="1528" t="s">
        <v>503</v>
      </c>
      <c r="J30" s="1549"/>
      <c r="K30" s="1549"/>
      <c r="L30" s="1550">
        <f>L27/100/365</f>
        <v>29.52410192395034</v>
      </c>
      <c r="M30" s="1551"/>
      <c r="N30" s="1552"/>
      <c r="O30" s="1553">
        <f>O27/100/365</f>
        <v>16.494455548733267</v>
      </c>
      <c r="P30" s="1551"/>
      <c r="Q30" s="1552"/>
      <c r="R30" s="1553">
        <f>R27/100/365</f>
        <v>8.5014505094693522</v>
      </c>
      <c r="S30" s="1551"/>
      <c r="T30" s="1554">
        <f>T28/100</f>
        <v>1399.7311231274598</v>
      </c>
      <c r="AB30" s="1511"/>
    </row>
    <row r="31" spans="9:31">
      <c r="L31" s="1511"/>
      <c r="N31" s="1155"/>
      <c r="O31" s="1511"/>
      <c r="Q31" s="1555"/>
      <c r="R31" s="1511"/>
      <c r="T31" s="1556"/>
      <c r="AE31" s="1511"/>
    </row>
    <row r="32" spans="9:31" ht="15" thickBot="1">
      <c r="L32" s="1557"/>
      <c r="N32" s="1155"/>
      <c r="O32" s="1557"/>
      <c r="Q32" s="1155"/>
      <c r="R32" s="1557"/>
      <c r="T32" s="1557"/>
      <c r="AE32" s="1511"/>
    </row>
    <row r="33" spans="1:31" ht="15.75" customHeight="1" thickBot="1">
      <c r="A33" s="1558"/>
      <c r="B33" s="2522" t="s">
        <v>472</v>
      </c>
      <c r="C33" s="2523"/>
      <c r="D33" s="2524"/>
      <c r="E33" s="1559"/>
      <c r="F33" s="1431">
        <v>50</v>
      </c>
      <c r="I33" s="1560"/>
    </row>
    <row r="34" spans="1:31" ht="15" thickBot="1">
      <c r="A34" s="1561" t="s">
        <v>477</v>
      </c>
      <c r="B34" s="1562">
        <v>1</v>
      </c>
      <c r="C34" s="1563">
        <v>2</v>
      </c>
      <c r="D34" s="1564">
        <v>3</v>
      </c>
      <c r="E34" s="1565" t="s">
        <v>18</v>
      </c>
      <c r="F34" s="1440">
        <v>1.4</v>
      </c>
      <c r="G34" s="1441" t="s">
        <v>6</v>
      </c>
      <c r="I34" s="2507" t="s">
        <v>504</v>
      </c>
      <c r="J34" s="2508"/>
      <c r="K34" s="2508"/>
      <c r="L34" s="2509"/>
      <c r="M34" s="1432"/>
      <c r="N34" s="2510" t="s">
        <v>474</v>
      </c>
      <c r="O34" s="2511"/>
      <c r="P34" s="1432"/>
      <c r="Q34" s="2512" t="s">
        <v>475</v>
      </c>
      <c r="R34" s="2513"/>
      <c r="S34" s="1432"/>
      <c r="T34" s="1566" t="s">
        <v>476</v>
      </c>
    </row>
    <row r="35" spans="1:31" ht="15" thickBot="1">
      <c r="A35" s="1450" t="s">
        <v>316</v>
      </c>
      <c r="B35" s="1451"/>
      <c r="C35" s="1451">
        <v>0.5</v>
      </c>
      <c r="D35" s="1452">
        <v>0.5</v>
      </c>
      <c r="E35" s="1453">
        <f>D35+C35+B35</f>
        <v>1</v>
      </c>
      <c r="F35" s="1431">
        <f>E35*$N$1</f>
        <v>0</v>
      </c>
      <c r="G35" s="1454">
        <f t="shared" ref="G35:G41" si="4">E35*1.4</f>
        <v>1.4</v>
      </c>
      <c r="I35" s="1567" t="s">
        <v>478</v>
      </c>
      <c r="J35" s="1443">
        <v>50</v>
      </c>
      <c r="K35" s="1443" t="s">
        <v>479</v>
      </c>
      <c r="L35" s="1444">
        <v>12</v>
      </c>
      <c r="M35" s="1445"/>
      <c r="N35" s="1446"/>
      <c r="O35" s="1447"/>
      <c r="P35" s="1445"/>
      <c r="Q35" s="1446"/>
      <c r="R35" s="1447"/>
      <c r="S35" s="1445"/>
      <c r="T35" s="1449"/>
    </row>
    <row r="36" spans="1:31" ht="15" thickBot="1">
      <c r="A36" s="1450" t="s">
        <v>257</v>
      </c>
      <c r="B36" s="1451">
        <v>0.5</v>
      </c>
      <c r="C36" s="1451">
        <v>0.5</v>
      </c>
      <c r="D36" s="1452"/>
      <c r="E36" s="1453">
        <f t="shared" ref="E36:E42" si="5">D36+C36+B36</f>
        <v>1</v>
      </c>
      <c r="F36" s="1431">
        <f>E36*$N$1</f>
        <v>0</v>
      </c>
      <c r="G36" s="1454">
        <f t="shared" si="4"/>
        <v>1.4</v>
      </c>
      <c r="H36" s="1568"/>
      <c r="I36" s="1461" t="s">
        <v>25</v>
      </c>
      <c r="J36" s="1569" t="s">
        <v>253</v>
      </c>
      <c r="K36" s="1569" t="s">
        <v>6</v>
      </c>
      <c r="L36" s="1457" t="s">
        <v>7</v>
      </c>
      <c r="M36" s="1458"/>
      <c r="N36" s="1459" t="s">
        <v>6</v>
      </c>
      <c r="O36" s="1457" t="s">
        <v>7</v>
      </c>
      <c r="P36" s="1458"/>
      <c r="Q36" s="1459" t="s">
        <v>6</v>
      </c>
      <c r="R36" s="1457" t="s">
        <v>7</v>
      </c>
      <c r="S36" s="1458"/>
      <c r="T36" s="1460"/>
      <c r="AE36" s="1570"/>
    </row>
    <row r="37" spans="1:31" ht="18" customHeight="1">
      <c r="A37" s="1467" t="s">
        <v>480</v>
      </c>
      <c r="B37" s="1451">
        <v>1</v>
      </c>
      <c r="C37" s="1451">
        <v>2</v>
      </c>
      <c r="D37" s="1452"/>
      <c r="E37" s="1453">
        <f t="shared" si="5"/>
        <v>3</v>
      </c>
      <c r="F37" s="1431">
        <f>E37*$N$1</f>
        <v>0</v>
      </c>
      <c r="G37" s="1454">
        <f t="shared" si="4"/>
        <v>4.1999999999999993</v>
      </c>
      <c r="H37" s="1568"/>
      <c r="I37" s="1461" t="s">
        <v>316</v>
      </c>
      <c r="J37" s="1462">
        <f>J5</f>
        <v>65763</v>
      </c>
      <c r="K37" s="1463">
        <v>1.4</v>
      </c>
      <c r="L37" s="1471">
        <f t="shared" ref="L37:L40" si="6">K37*J37</f>
        <v>92068.2</v>
      </c>
      <c r="M37" s="1458"/>
      <c r="N37" s="1465"/>
      <c r="O37" s="1466">
        <f>N37*J37</f>
        <v>0</v>
      </c>
      <c r="P37" s="1458"/>
      <c r="Q37" s="1465"/>
      <c r="R37" s="1466">
        <f>Q37*M37</f>
        <v>0</v>
      </c>
      <c r="S37" s="1458"/>
      <c r="T37" s="1460"/>
    </row>
    <row r="38" spans="1:31" ht="15" customHeight="1">
      <c r="A38" s="1450" t="s">
        <v>482</v>
      </c>
      <c r="B38" s="1451">
        <v>0</v>
      </c>
      <c r="C38" s="1451">
        <v>1</v>
      </c>
      <c r="D38" s="1472">
        <v>1.5</v>
      </c>
      <c r="E38" s="1453">
        <f t="shared" si="5"/>
        <v>2.5</v>
      </c>
      <c r="F38" s="1431">
        <f>E38*$N$1</f>
        <v>0</v>
      </c>
      <c r="G38" s="1454">
        <f t="shared" si="4"/>
        <v>3.5</v>
      </c>
      <c r="H38" s="1568"/>
      <c r="I38" s="1468" t="s">
        <v>481</v>
      </c>
      <c r="J38" s="1469">
        <f>J6</f>
        <v>52665.599999999999</v>
      </c>
      <c r="K38" s="1470"/>
      <c r="L38" s="1471">
        <f t="shared" si="6"/>
        <v>0</v>
      </c>
      <c r="M38" s="1458"/>
      <c r="N38" s="1465">
        <v>1.4</v>
      </c>
      <c r="O38" s="1466">
        <f>N38*J38</f>
        <v>73731.839999999997</v>
      </c>
      <c r="P38" s="1458"/>
      <c r="Q38" s="1465">
        <v>1.4</v>
      </c>
      <c r="R38" s="1466">
        <f>J38*Q38</f>
        <v>73731.839999999997</v>
      </c>
      <c r="S38" s="1458"/>
      <c r="T38" s="1460"/>
    </row>
    <row r="39" spans="1:31">
      <c r="A39" s="1473" t="s">
        <v>484</v>
      </c>
      <c r="B39" s="1451">
        <v>0.5</v>
      </c>
      <c r="C39" s="1451"/>
      <c r="D39" s="1472">
        <v>0.5</v>
      </c>
      <c r="E39" s="1453">
        <f t="shared" si="5"/>
        <v>1</v>
      </c>
      <c r="F39" s="1440">
        <f>SUM(F35:F38)</f>
        <v>0</v>
      </c>
      <c r="G39" s="1454">
        <f t="shared" si="4"/>
        <v>1.4</v>
      </c>
      <c r="H39" s="1568"/>
      <c r="I39" s="1467" t="str">
        <f>I7</f>
        <v>Direct Care III Triage Specialist</v>
      </c>
      <c r="J39" s="1469">
        <f>J7</f>
        <v>41516.800000000003</v>
      </c>
      <c r="K39" s="1571"/>
      <c r="L39" s="1471">
        <f t="shared" si="6"/>
        <v>0</v>
      </c>
      <c r="M39" s="1458"/>
      <c r="N39" s="1465">
        <v>2.1</v>
      </c>
      <c r="O39" s="1466">
        <f>N39*J39</f>
        <v>87185.280000000013</v>
      </c>
      <c r="P39" s="1458"/>
      <c r="Q39" s="1465">
        <v>1</v>
      </c>
      <c r="R39" s="1466">
        <f t="shared" ref="R39:R42" si="7">J39*Q39</f>
        <v>41516.800000000003</v>
      </c>
      <c r="S39" s="1458"/>
      <c r="T39" s="1460"/>
    </row>
    <row r="40" spans="1:31">
      <c r="A40" s="1473"/>
      <c r="B40" s="1451"/>
      <c r="C40" s="1451"/>
      <c r="D40" s="1472"/>
      <c r="E40" s="1453"/>
      <c r="F40" s="1440"/>
      <c r="G40" s="1454"/>
      <c r="H40" s="1568"/>
      <c r="I40" s="1467" t="str">
        <f>'[38]FY22 Master Lookup'!B10</f>
        <v>Direct Care  Triage Staff</v>
      </c>
      <c r="J40" s="1469">
        <f>'[38]FY22 Master Lookup'!C10</f>
        <v>32198.400000000001</v>
      </c>
      <c r="K40" s="1571"/>
      <c r="L40" s="1471">
        <f t="shared" si="6"/>
        <v>0</v>
      </c>
      <c r="M40" s="1458"/>
      <c r="N40" s="1465">
        <v>2.1</v>
      </c>
      <c r="O40" s="1466">
        <f>N40*J40</f>
        <v>67616.639999999999</v>
      </c>
      <c r="P40" s="1458"/>
      <c r="Q40" s="1465">
        <v>1</v>
      </c>
      <c r="R40" s="1466">
        <f t="shared" si="7"/>
        <v>32198.400000000001</v>
      </c>
      <c r="S40" s="1458"/>
      <c r="T40" s="1460"/>
    </row>
    <row r="41" spans="1:31">
      <c r="A41" s="1473" t="s">
        <v>485</v>
      </c>
      <c r="B41" s="1451">
        <v>1</v>
      </c>
      <c r="C41" s="1451"/>
      <c r="D41" s="1472"/>
      <c r="E41" s="1453">
        <f t="shared" si="5"/>
        <v>1</v>
      </c>
      <c r="F41" s="1428"/>
      <c r="G41" s="1454">
        <f t="shared" si="4"/>
        <v>1.4</v>
      </c>
      <c r="H41" s="1568"/>
      <c r="I41" s="1468" t="s">
        <v>486</v>
      </c>
      <c r="J41" s="1469">
        <f>J10</f>
        <v>32198.400000000001</v>
      </c>
      <c r="K41" s="1571">
        <v>3.5</v>
      </c>
      <c r="L41" s="1466">
        <f>K41*J41</f>
        <v>112694.40000000001</v>
      </c>
      <c r="M41" s="1458"/>
      <c r="N41" s="1474" t="s">
        <v>487</v>
      </c>
      <c r="O41" s="1475" t="s">
        <v>487</v>
      </c>
      <c r="P41" s="1476"/>
      <c r="Q41" s="1474" t="s">
        <v>487</v>
      </c>
      <c r="R41" s="1466"/>
      <c r="S41" s="1476"/>
      <c r="T41" s="1460"/>
    </row>
    <row r="42" spans="1:31">
      <c r="A42" s="1473" t="s">
        <v>488</v>
      </c>
      <c r="B42" s="1451">
        <v>0.5</v>
      </c>
      <c r="C42" s="1451"/>
      <c r="D42" s="1472"/>
      <c r="E42" s="1453">
        <f t="shared" si="5"/>
        <v>0.5</v>
      </c>
      <c r="G42" s="1454">
        <f>E42</f>
        <v>0.5</v>
      </c>
      <c r="H42" s="1568"/>
      <c r="I42" s="1468" t="s">
        <v>319</v>
      </c>
      <c r="J42" s="1469">
        <f>J11</f>
        <v>32198.400000000001</v>
      </c>
      <c r="K42" s="1470">
        <f>(K41+K43+K44)*E43</f>
        <v>0.99540000000000017</v>
      </c>
      <c r="L42" s="1466">
        <f t="shared" ref="L42:L45" si="8">K42*J42</f>
        <v>32050.287360000006</v>
      </c>
      <c r="M42" s="1458"/>
      <c r="N42" s="1474">
        <f>(N39+N40)*E43</f>
        <v>0.66360000000000008</v>
      </c>
      <c r="O42" s="1475">
        <f>J42*N42</f>
        <v>21366.858240000005</v>
      </c>
      <c r="P42" s="1476"/>
      <c r="Q42" s="1474">
        <f>(Q39+Q40)*E43</f>
        <v>0.316</v>
      </c>
      <c r="R42" s="1466">
        <f t="shared" si="7"/>
        <v>10174.6944</v>
      </c>
      <c r="S42" s="1476"/>
      <c r="T42" s="1460"/>
    </row>
    <row r="43" spans="1:31">
      <c r="A43" s="1477" t="s">
        <v>489</v>
      </c>
      <c r="B43" s="1478"/>
      <c r="C43" s="1478"/>
      <c r="D43" s="1479"/>
      <c r="E43" s="1480">
        <v>0.158</v>
      </c>
      <c r="G43" s="1481">
        <f>SUM(G37:G41)*E43</f>
        <v>1.659</v>
      </c>
      <c r="I43" s="1468" t="s">
        <v>490</v>
      </c>
      <c r="J43" s="1469">
        <f>J12</f>
        <v>32198.400000000001</v>
      </c>
      <c r="K43" s="1470">
        <v>1.4</v>
      </c>
      <c r="L43" s="1466">
        <f t="shared" si="8"/>
        <v>45077.760000000002</v>
      </c>
      <c r="M43" s="1458"/>
      <c r="N43" s="1474" t="s">
        <v>487</v>
      </c>
      <c r="O43" s="1475" t="s">
        <v>487</v>
      </c>
      <c r="P43" s="1476"/>
      <c r="Q43" s="1474" t="s">
        <v>487</v>
      </c>
      <c r="R43" s="1475" t="s">
        <v>487</v>
      </c>
      <c r="S43" s="1476"/>
      <c r="T43" s="1460"/>
    </row>
    <row r="44" spans="1:31" ht="15" thickBot="1">
      <c r="A44" s="1482"/>
      <c r="B44" s="1483">
        <f>SUM(B35:B42)</f>
        <v>3.5</v>
      </c>
      <c r="C44" s="1483">
        <f>SUM(C35:C42)</f>
        <v>4</v>
      </c>
      <c r="D44" s="1483">
        <f>SUM(D35:D42)</f>
        <v>2.5</v>
      </c>
      <c r="E44" s="1484"/>
      <c r="G44" s="1485">
        <f>SUM(G35:G43)</f>
        <v>15.459000000000001</v>
      </c>
      <c r="I44" s="1468" t="s">
        <v>491</v>
      </c>
      <c r="J44" s="1469">
        <f>J13</f>
        <v>32198.400000000001</v>
      </c>
      <c r="K44" s="1470">
        <v>1.4</v>
      </c>
      <c r="L44" s="1466">
        <f t="shared" si="8"/>
        <v>45077.760000000002</v>
      </c>
      <c r="M44" s="1458"/>
      <c r="N44" s="1474" t="s">
        <v>487</v>
      </c>
      <c r="O44" s="1475" t="s">
        <v>487</v>
      </c>
      <c r="P44" s="1476"/>
      <c r="Q44" s="1474" t="s">
        <v>487</v>
      </c>
      <c r="R44" s="1475" t="s">
        <v>487</v>
      </c>
      <c r="S44" s="1476"/>
      <c r="T44" s="1460"/>
    </row>
    <row r="45" spans="1:31" ht="15" thickBot="1">
      <c r="A45" s="1486" t="s">
        <v>492</v>
      </c>
      <c r="B45" s="1173">
        <f>F33/B44</f>
        <v>14.285714285714286</v>
      </c>
      <c r="C45" s="1173">
        <f>F33/C44</f>
        <v>12.5</v>
      </c>
      <c r="D45" s="1487">
        <f>F33/D44</f>
        <v>20</v>
      </c>
      <c r="E45" s="1428"/>
      <c r="I45" s="1492" t="s">
        <v>493</v>
      </c>
      <c r="J45" s="1572">
        <f>J14</f>
        <v>32198.400000000001</v>
      </c>
      <c r="K45" s="1573">
        <v>0.5</v>
      </c>
      <c r="L45" s="1513">
        <f t="shared" si="8"/>
        <v>16099.2</v>
      </c>
      <c r="M45" s="1458"/>
      <c r="N45" s="1474" t="s">
        <v>487</v>
      </c>
      <c r="O45" s="1475" t="s">
        <v>487</v>
      </c>
      <c r="P45" s="1476"/>
      <c r="Q45" s="1474" t="s">
        <v>487</v>
      </c>
      <c r="R45" s="1475" t="s">
        <v>487</v>
      </c>
      <c r="S45" s="1476"/>
      <c r="T45" s="1460"/>
      <c r="AE45" s="1557"/>
    </row>
    <row r="46" spans="1:31" ht="15.6" thickTop="1" thickBot="1">
      <c r="I46" s="1492" t="s">
        <v>12</v>
      </c>
      <c r="J46" s="1470"/>
      <c r="K46" s="1470">
        <f>SUM(K37:K45)</f>
        <v>9.1954000000000011</v>
      </c>
      <c r="L46" s="1493">
        <f>SUM(L37:L45)</f>
        <v>343067.60736000002</v>
      </c>
      <c r="M46" s="1458"/>
      <c r="N46" s="1494">
        <f>SUM(N37:N45)</f>
        <v>6.2635999999999994</v>
      </c>
      <c r="O46" s="1495">
        <f>SUM(O37:O45)</f>
        <v>249900.61824000001</v>
      </c>
      <c r="P46" s="1458"/>
      <c r="Q46" s="1494">
        <f>SUM(Q37:Q45)</f>
        <v>3.7159999999999997</v>
      </c>
      <c r="R46" s="1495">
        <f>SUM(R37:R45)</f>
        <v>157621.73440000002</v>
      </c>
      <c r="S46" s="1458"/>
      <c r="T46" s="1460"/>
      <c r="W46" s="1709"/>
      <c r="X46" s="1710"/>
      <c r="Y46" s="1486"/>
    </row>
    <row r="47" spans="1:31" ht="15" thickBot="1">
      <c r="I47" s="1496" t="s">
        <v>494</v>
      </c>
      <c r="J47" s="1497">
        <f>'[38]FY22 Master Lookup'!C20</f>
        <v>0.224</v>
      </c>
      <c r="K47" s="1498"/>
      <c r="L47" s="1499">
        <f>L46*J47</f>
        <v>76847.14404864001</v>
      </c>
      <c r="M47" s="1458"/>
      <c r="N47" s="1500"/>
      <c r="O47" s="1501">
        <f>O46*J47</f>
        <v>55977.738485760005</v>
      </c>
      <c r="P47" s="1458"/>
      <c r="Q47" s="1500"/>
      <c r="R47" s="1501">
        <f>J47*R46</f>
        <v>35307.268505600005</v>
      </c>
      <c r="S47" s="1458"/>
      <c r="T47" s="1460"/>
      <c r="W47" s="1709"/>
      <c r="X47" s="1711"/>
      <c r="Y47" s="1711"/>
    </row>
    <row r="48" spans="1:31" ht="15" thickTop="1">
      <c r="I48" s="1502" t="str">
        <f>I17</f>
        <v>Trust fund contribution for PFMLA</v>
      </c>
      <c r="J48" s="1503">
        <f>J17</f>
        <v>3.7000000000000002E-3</v>
      </c>
      <c r="K48" s="1504"/>
      <c r="L48" s="1505">
        <f>L46*J48</f>
        <v>1269.3501472320002</v>
      </c>
      <c r="M48" s="1574"/>
      <c r="N48" s="1575"/>
      <c r="O48" s="1508">
        <f>O46*J48</f>
        <v>924.63228748800009</v>
      </c>
      <c r="P48" s="1458"/>
      <c r="Q48" s="1575"/>
      <c r="R48" s="1508">
        <f>J48*R46</f>
        <v>583.20041728000012</v>
      </c>
      <c r="S48" s="1458"/>
      <c r="T48" s="1460"/>
      <c r="W48" s="1709"/>
      <c r="X48" s="1712"/>
      <c r="Y48" s="1716"/>
    </row>
    <row r="49" spans="9:31" ht="15" thickBot="1">
      <c r="I49" s="1468" t="s">
        <v>263</v>
      </c>
      <c r="J49" s="1161"/>
      <c r="K49" s="1161"/>
      <c r="L49" s="1471">
        <f>SUM(L46:L48)</f>
        <v>421184.10155587207</v>
      </c>
      <c r="M49" s="1458"/>
      <c r="N49" s="1512"/>
      <c r="O49" s="1513">
        <f>SUM(O46:O48)</f>
        <v>306802.98901324807</v>
      </c>
      <c r="P49" s="1458"/>
      <c r="Q49" s="1512"/>
      <c r="R49" s="1513">
        <f>SUM(R46:R48)</f>
        <v>193512.20332288</v>
      </c>
      <c r="S49" s="1458"/>
      <c r="T49" s="1460"/>
      <c r="W49" s="1709"/>
      <c r="X49" s="1712"/>
      <c r="Y49" s="1716"/>
    </row>
    <row r="50" spans="9:31">
      <c r="I50" s="1461" t="s">
        <v>564</v>
      </c>
      <c r="J50" s="1514"/>
      <c r="K50" s="1576">
        <f>K19</f>
        <v>8673.5247208931414</v>
      </c>
      <c r="L50" s="1577">
        <f>K46*K50</f>
        <v>79756.5292185008</v>
      </c>
      <c r="M50" s="1458"/>
      <c r="N50" s="1515"/>
      <c r="O50" s="1466">
        <f>K50*N46</f>
        <v>54327.489441786274</v>
      </c>
      <c r="P50" s="1458"/>
      <c r="Q50" s="1515"/>
      <c r="R50" s="1466">
        <f>K50*Q46</f>
        <v>32230.817862838911</v>
      </c>
      <c r="S50" s="1458"/>
      <c r="T50" s="1460"/>
      <c r="W50" s="1709"/>
      <c r="X50" s="1714"/>
      <c r="Y50" s="1715"/>
      <c r="AA50" s="1516"/>
      <c r="AB50" s="1516"/>
    </row>
    <row r="51" spans="9:31">
      <c r="I51" s="1468" t="str">
        <f>I20</f>
        <v>Program Expenses per client per FTE (FY19)</v>
      </c>
      <c r="J51" s="1517"/>
      <c r="K51" s="1517">
        <f>K20</f>
        <v>7842.7432216905891</v>
      </c>
      <c r="L51" s="1471">
        <f>K51*K46</f>
        <v>72117.161020733649</v>
      </c>
      <c r="M51" s="1458"/>
      <c r="N51" s="1515"/>
      <c r="O51" s="1466"/>
      <c r="P51" s="1458"/>
      <c r="Q51" s="1515"/>
      <c r="R51" s="1466"/>
      <c r="S51" s="1458"/>
      <c r="T51" s="1460"/>
      <c r="W51" s="1486"/>
      <c r="X51" s="1486"/>
      <c r="Y51" s="1486"/>
      <c r="Z51" s="1519"/>
      <c r="AA51" s="1520"/>
      <c r="AB51" s="1520"/>
    </row>
    <row r="52" spans="9:31" ht="15" thickBot="1">
      <c r="I52" s="1488"/>
      <c r="J52" s="1578"/>
      <c r="K52" s="1579"/>
      <c r="L52" s="1491"/>
      <c r="M52" s="1458"/>
      <c r="N52" s="1500"/>
      <c r="O52" s="1501"/>
      <c r="P52" s="1458"/>
      <c r="Q52" s="1500"/>
      <c r="R52" s="1501"/>
      <c r="S52" s="1458"/>
      <c r="T52" s="1460"/>
      <c r="W52" s="1486"/>
      <c r="X52" s="1486"/>
      <c r="Y52" s="1486"/>
      <c r="Z52" s="1519"/>
      <c r="AA52" s="1520"/>
      <c r="AB52" s="1520"/>
    </row>
    <row r="53" spans="9:31" ht="15.6" thickTop="1" thickBot="1">
      <c r="I53" s="1492" t="s">
        <v>495</v>
      </c>
      <c r="J53" s="1525"/>
      <c r="K53" s="1525"/>
      <c r="L53" s="1493">
        <f>SUM(L50:L52)</f>
        <v>151873.69023923445</v>
      </c>
      <c r="M53" s="1458"/>
      <c r="N53" s="1512"/>
      <c r="O53" s="1495">
        <f>SUM(O50:O52)</f>
        <v>54327.489441786274</v>
      </c>
      <c r="P53" s="1458"/>
      <c r="Q53" s="1512"/>
      <c r="R53" s="1495">
        <f>SUM(R50:R52)</f>
        <v>32230.817862838911</v>
      </c>
      <c r="S53" s="1458"/>
      <c r="T53" s="1460"/>
      <c r="Z53" s="1519"/>
      <c r="AA53" s="1520"/>
      <c r="AB53" s="1520"/>
    </row>
    <row r="54" spans="9:31" ht="15" thickBot="1">
      <c r="I54" s="1468" t="s">
        <v>496</v>
      </c>
      <c r="J54" s="1161"/>
      <c r="K54" s="1161"/>
      <c r="L54" s="1471">
        <f>L53+L49</f>
        <v>573057.79179510649</v>
      </c>
      <c r="M54" s="1458"/>
      <c r="N54" s="1515"/>
      <c r="O54" s="1466">
        <f>O53+O49</f>
        <v>361130.47845503432</v>
      </c>
      <c r="P54" s="1458"/>
      <c r="Q54" s="1515"/>
      <c r="R54" s="1466">
        <f>R53+R49</f>
        <v>225743.02118571891</v>
      </c>
      <c r="S54" s="1458"/>
      <c r="T54" s="1460"/>
      <c r="Z54" s="1519"/>
      <c r="AA54" s="1520"/>
      <c r="AB54" s="1520"/>
      <c r="AE54" s="1157"/>
    </row>
    <row r="55" spans="9:31" ht="15" thickBot="1">
      <c r="I55" s="1461" t="s">
        <v>497</v>
      </c>
      <c r="J55" s="1526">
        <f>'[38]FY22 Master Lookup'!C21</f>
        <v>0.12</v>
      </c>
      <c r="K55" s="1527"/>
      <c r="L55" s="1464">
        <f>L54*J55</f>
        <v>68766.935015412775</v>
      </c>
      <c r="M55" s="1458"/>
      <c r="N55" s="1512"/>
      <c r="O55" s="1513">
        <f>O54*J55</f>
        <v>43335.657414604117</v>
      </c>
      <c r="P55" s="1458"/>
      <c r="Q55" s="1512"/>
      <c r="R55" s="1513">
        <f>J55*R54</f>
        <v>27089.162542286267</v>
      </c>
      <c r="S55" s="1458"/>
      <c r="T55" s="1460"/>
      <c r="Z55" s="1519"/>
      <c r="AA55" s="1520"/>
      <c r="AB55" s="1520"/>
    </row>
    <row r="56" spans="9:31" s="1531" customFormat="1" ht="15" thickBot="1">
      <c r="I56" s="1528" t="s">
        <v>498</v>
      </c>
      <c r="J56" s="1529"/>
      <c r="K56" s="1529"/>
      <c r="L56" s="1530">
        <f>L55+L54</f>
        <v>641824.72681051923</v>
      </c>
      <c r="M56" s="1458"/>
      <c r="N56" s="1512"/>
      <c r="O56" s="1513">
        <f>O54+O55</f>
        <v>404466.13586963841</v>
      </c>
      <c r="P56" s="1458"/>
      <c r="Q56" s="1512"/>
      <c r="R56" s="1513">
        <f>R54+R55</f>
        <v>252832.18372800518</v>
      </c>
      <c r="S56" s="1458"/>
      <c r="T56" s="1460"/>
      <c r="W56" s="1155"/>
      <c r="X56" s="1155"/>
      <c r="Y56" s="1155"/>
      <c r="Z56" s="1532"/>
      <c r="AA56" s="1533"/>
      <c r="AB56" s="1533"/>
    </row>
    <row r="57" spans="9:31" ht="15" thickBot="1">
      <c r="I57" s="1534" t="s">
        <v>505</v>
      </c>
      <c r="J57" s="1535">
        <f>J26</f>
        <v>1.9959404600811814E-2</v>
      </c>
      <c r="K57" s="1536"/>
      <c r="L57" s="1537">
        <f>(L56-L46)*J57</f>
        <v>5963.014224485978</v>
      </c>
      <c r="M57" s="1458"/>
      <c r="N57" s="1539"/>
      <c r="O57" s="1540">
        <f>(O56-O46)*J57</f>
        <v>3085.0357037038643</v>
      </c>
      <c r="P57" s="1458"/>
      <c r="Q57" s="1539"/>
      <c r="R57" s="1540">
        <f>(R56-R46)*J57</f>
        <v>1900.3438803627464</v>
      </c>
      <c r="S57" s="1458"/>
      <c r="T57" s="1541"/>
      <c r="Z57" s="1519"/>
      <c r="AA57" s="1520"/>
      <c r="AB57" s="1520"/>
    </row>
    <row r="58" spans="9:31" ht="15.6" thickTop="1" thickBot="1">
      <c r="I58" s="1542" t="s">
        <v>506</v>
      </c>
      <c r="J58" s="1543"/>
      <c r="K58" s="1543"/>
      <c r="L58" s="1495">
        <f>SUM(L56:L57)</f>
        <v>647787.74103500519</v>
      </c>
      <c r="M58" s="1551"/>
      <c r="N58" s="1544"/>
      <c r="O58" s="1495">
        <f>SUM(O56:O57)</f>
        <v>407551.17157334229</v>
      </c>
      <c r="P58" s="1458"/>
      <c r="Q58" s="1544"/>
      <c r="R58" s="1495">
        <f>SUM(R56:R57)</f>
        <v>254732.52760836793</v>
      </c>
      <c r="S58" s="1458"/>
      <c r="T58" s="1545">
        <f>L58+O58</f>
        <v>1055338.9126083474</v>
      </c>
      <c r="Z58" s="1519"/>
      <c r="AA58" s="1520"/>
      <c r="AB58" s="1520"/>
    </row>
    <row r="59" spans="9:31" ht="15" thickBot="1">
      <c r="I59" s="1546" t="s">
        <v>501</v>
      </c>
      <c r="J59" s="1547"/>
      <c r="K59" s="1547"/>
      <c r="L59" s="1513">
        <f>L58/L35</f>
        <v>53982.3117529171</v>
      </c>
      <c r="N59" s="1512"/>
      <c r="O59" s="1513">
        <f>O58/L35</f>
        <v>33962.597631111857</v>
      </c>
      <c r="P59" s="1458"/>
      <c r="Q59" s="1512"/>
      <c r="R59" s="1513">
        <f>R58/12</f>
        <v>21227.71063403066</v>
      </c>
      <c r="S59" s="1458"/>
      <c r="T59" s="1545">
        <f>O59+L59</f>
        <v>87944.909384028957</v>
      </c>
    </row>
    <row r="60" spans="9:31" ht="15" thickBot="1">
      <c r="I60" s="1546" t="s">
        <v>502</v>
      </c>
      <c r="J60" s="1547"/>
      <c r="K60" s="1547"/>
      <c r="L60" s="1548">
        <f>L59/50</f>
        <v>1079.646235058342</v>
      </c>
      <c r="N60" s="1512"/>
      <c r="O60" s="1548">
        <f>O59/50</f>
        <v>679.25195262223713</v>
      </c>
      <c r="P60" s="1458"/>
      <c r="Q60" s="1512"/>
      <c r="R60" s="1548">
        <f>R59/50</f>
        <v>424.5542126806132</v>
      </c>
      <c r="S60" s="1458"/>
      <c r="T60" s="1545"/>
    </row>
    <row r="61" spans="9:31" ht="15" thickBot="1">
      <c r="I61" s="1455" t="s">
        <v>503</v>
      </c>
      <c r="J61" s="1549"/>
      <c r="K61" s="1549" t="s">
        <v>507</v>
      </c>
      <c r="L61" s="1580">
        <f>L58/50/365</f>
        <v>35.495218686849597</v>
      </c>
      <c r="N61" s="1552"/>
      <c r="O61" s="1581">
        <f>O58/50/365</f>
        <v>22.331571045114647</v>
      </c>
      <c r="P61" s="1551"/>
      <c r="Q61" s="1552"/>
      <c r="R61" s="1581">
        <f>R58/50/365</f>
        <v>13.957946718266736</v>
      </c>
      <c r="S61" s="1551"/>
      <c r="T61" s="1554">
        <f>T59/50</f>
        <v>1758.8981876805792</v>
      </c>
    </row>
    <row r="62" spans="9:31">
      <c r="L62" s="1511"/>
      <c r="N62" s="1155"/>
      <c r="O62" s="1511"/>
      <c r="Q62" s="1555"/>
      <c r="R62" s="1511"/>
      <c r="T62" s="1556"/>
    </row>
    <row r="63" spans="9:31">
      <c r="L63" s="1557"/>
      <c r="N63" s="1155"/>
      <c r="O63" s="1557"/>
      <c r="Q63" s="1155"/>
      <c r="R63" s="1557"/>
      <c r="T63" s="1557"/>
    </row>
  </sheetData>
  <mergeCells count="8">
    <mergeCell ref="I34:L34"/>
    <mergeCell ref="N34:O34"/>
    <mergeCell ref="Q34:R34"/>
    <mergeCell ref="B2:D2"/>
    <mergeCell ref="I2:L2"/>
    <mergeCell ref="N2:O2"/>
    <mergeCell ref="Q2:R2"/>
    <mergeCell ref="B33:D33"/>
  </mergeCells>
  <pageMargins left="0.2" right="0.2" top="0.25" bottom="0.25" header="0.05" footer="0.05"/>
  <pageSetup scale="59" orientation="landscape" r:id="rId1"/>
  <headerFooter>
    <oddFooter>&amp;LCurrent TEA rates with 2017 CAF incorporated into model expenses  6.6.18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opLeftCell="A16" zoomScale="90" zoomScaleNormal="90" workbookViewId="0">
      <selection activeCell="X31" sqref="X31"/>
    </sheetView>
  </sheetViews>
  <sheetFormatPr defaultColWidth="8.77734375" defaultRowHeight="14.4"/>
  <cols>
    <col min="1" max="1" width="38.44140625" style="1155" customWidth="1"/>
    <col min="2" max="2" width="16.33203125" style="1516" customWidth="1"/>
    <col min="3" max="3" width="13.33203125" style="1603" hidden="1" customWidth="1"/>
    <col min="4" max="6" width="15.109375" style="1516" hidden="1" customWidth="1"/>
    <col min="7" max="7" width="15.109375" style="1516" customWidth="1"/>
    <col min="8" max="8" width="17.6640625" style="1516" hidden="1" customWidth="1"/>
    <col min="9" max="9" width="17.109375" style="1516" hidden="1" customWidth="1"/>
    <col min="10" max="10" width="15.109375" style="1516" hidden="1" customWidth="1"/>
    <col min="11" max="11" width="17.6640625" style="1516" hidden="1" customWidth="1"/>
    <col min="12" max="12" width="15" style="1516" hidden="1" customWidth="1"/>
    <col min="13" max="13" width="22.44140625" style="1516" hidden="1" customWidth="1"/>
    <col min="14" max="14" width="1" style="1516" hidden="1" customWidth="1"/>
    <col min="15" max="15" width="28" style="1155" hidden="1" customWidth="1"/>
    <col min="16" max="16" width="1.33203125" style="1155" customWidth="1"/>
    <col min="17" max="17" width="14.6640625" style="1155" customWidth="1"/>
    <col min="18" max="18" width="12" style="1155" bestFit="1" customWidth="1"/>
    <col min="19" max="19" width="8.77734375" style="1155"/>
    <col min="20" max="20" width="8.77734375" style="1155" customWidth="1"/>
    <col min="21" max="22" width="8.77734375" style="1155"/>
    <col min="23" max="24" width="10" style="1155" bestFit="1" customWidth="1"/>
    <col min="25" max="16384" width="8.77734375" style="1155"/>
  </cols>
  <sheetData>
    <row r="1" spans="1:20" hidden="1">
      <c r="A1" s="2527" t="s">
        <v>508</v>
      </c>
      <c r="B1" s="2527"/>
      <c r="C1" s="2527"/>
      <c r="D1" s="2527"/>
      <c r="E1" s="2527"/>
      <c r="F1" s="2527"/>
      <c r="G1" s="2527"/>
      <c r="H1" s="2527"/>
      <c r="I1" s="2527"/>
      <c r="J1" s="2527"/>
      <c r="K1" s="2527"/>
      <c r="L1" s="2527"/>
      <c r="M1" s="2527"/>
    </row>
    <row r="2" spans="1:20" ht="72.599999999999994" hidden="1" thickBot="1">
      <c r="A2" s="1582"/>
      <c r="B2" s="1583" t="s">
        <v>317</v>
      </c>
      <c r="C2" s="1584" t="s">
        <v>509</v>
      </c>
      <c r="D2" s="1584" t="s">
        <v>310</v>
      </c>
      <c r="E2" s="1584" t="s">
        <v>510</v>
      </c>
      <c r="F2" s="1584" t="s">
        <v>511</v>
      </c>
      <c r="G2" s="1584" t="s">
        <v>512</v>
      </c>
      <c r="H2" s="1585" t="s">
        <v>513</v>
      </c>
      <c r="I2" s="1585" t="s">
        <v>514</v>
      </c>
      <c r="J2" s="1584" t="s">
        <v>515</v>
      </c>
      <c r="K2" s="1584" t="s">
        <v>516</v>
      </c>
      <c r="L2" s="2528" t="s">
        <v>135</v>
      </c>
      <c r="M2" s="2529"/>
    </row>
    <row r="3" spans="1:20" s="1516" customFormat="1" hidden="1">
      <c r="A3" s="1586" t="s">
        <v>253</v>
      </c>
      <c r="B3" s="1587">
        <f>'[39]Salary Bench Chart'!C4</f>
        <v>32198.400000000001</v>
      </c>
      <c r="C3" s="1588">
        <f>32302</f>
        <v>32302</v>
      </c>
      <c r="D3" s="1588">
        <v>41517</v>
      </c>
      <c r="E3" s="1588">
        <v>78595</v>
      </c>
      <c r="F3" s="1588">
        <v>62200</v>
      </c>
      <c r="G3" s="1588">
        <f>'[39]Salary Bench Chart'!C12</f>
        <v>52665.599999999999</v>
      </c>
      <c r="H3" s="1588">
        <f>'[39]Salary Bench Chart'!C18</f>
        <v>57449.599999999999</v>
      </c>
      <c r="I3" s="1588">
        <f>'[39]Salary Bench Chart'!C20</f>
        <v>86860.800000000003</v>
      </c>
      <c r="J3" s="1588">
        <v>60923</v>
      </c>
      <c r="K3" s="1588">
        <f>'[39]Salary Bench Chart'!C10</f>
        <v>43971.200000000004</v>
      </c>
      <c r="L3" s="2530" t="s">
        <v>517</v>
      </c>
      <c r="M3" s="2531"/>
      <c r="O3" s="1155"/>
      <c r="P3" s="1155"/>
      <c r="Q3" s="1155"/>
      <c r="R3" s="1155"/>
      <c r="S3" s="1155"/>
      <c r="T3" s="1155"/>
    </row>
    <row r="4" spans="1:20" s="1516" customFormat="1" hidden="1">
      <c r="A4" s="1589" t="s">
        <v>276</v>
      </c>
      <c r="B4" s="1590">
        <f>'[39]Salary Bench Chart'!$C$30</f>
        <v>0.224</v>
      </c>
      <c r="C4" s="1590">
        <f>'[39]Salary Bench Chart'!$C$30</f>
        <v>0.224</v>
      </c>
      <c r="D4" s="1590">
        <f>'[39]Salary Bench Chart'!$C$30</f>
        <v>0.224</v>
      </c>
      <c r="E4" s="1590">
        <f>'[39]Salary Bench Chart'!$C$30</f>
        <v>0.224</v>
      </c>
      <c r="F4" s="1590">
        <f>'[39]Salary Bench Chart'!$C$30</f>
        <v>0.224</v>
      </c>
      <c r="G4" s="1590">
        <f>'[39]Salary Bench Chart'!$C$30</f>
        <v>0.224</v>
      </c>
      <c r="H4" s="1590">
        <f>'[39]Salary Bench Chart'!$C$30</f>
        <v>0.224</v>
      </c>
      <c r="I4" s="1590">
        <f>'[39]Salary Bench Chart'!$C$30</f>
        <v>0.224</v>
      </c>
      <c r="J4" s="1590">
        <f>'[39]Salary Bench Chart'!$C$30</f>
        <v>0.224</v>
      </c>
      <c r="K4" s="1590">
        <f>'[39]Salary Bench Chart'!$C$30</f>
        <v>0.224</v>
      </c>
      <c r="L4" s="2532" t="s">
        <v>518</v>
      </c>
      <c r="M4" s="2533"/>
      <c r="O4" s="1155"/>
      <c r="P4" s="1155"/>
      <c r="Q4" s="1155"/>
      <c r="R4" s="1155"/>
      <c r="S4" s="1155"/>
      <c r="T4" s="1155"/>
    </row>
    <row r="5" spans="1:20" s="1516" customFormat="1" hidden="1">
      <c r="A5" s="1589" t="s">
        <v>519</v>
      </c>
      <c r="B5" s="1591">
        <f>B3*B4</f>
        <v>7212.4416000000001</v>
      </c>
      <c r="C5" s="1592">
        <f t="shared" ref="C5:K5" si="0">C3*C4</f>
        <v>7235.6480000000001</v>
      </c>
      <c r="D5" s="1592">
        <f t="shared" si="0"/>
        <v>9299.8080000000009</v>
      </c>
      <c r="E5" s="1592">
        <f t="shared" si="0"/>
        <v>17605.28</v>
      </c>
      <c r="F5" s="1592">
        <f>F3*F4</f>
        <v>13932.800000000001</v>
      </c>
      <c r="G5" s="1592">
        <f t="shared" si="0"/>
        <v>11797.0944</v>
      </c>
      <c r="H5" s="1592">
        <f t="shared" si="0"/>
        <v>12868.7104</v>
      </c>
      <c r="I5" s="1592">
        <f t="shared" si="0"/>
        <v>19456.819200000002</v>
      </c>
      <c r="J5" s="1592">
        <f t="shared" si="0"/>
        <v>13646.752</v>
      </c>
      <c r="K5" s="1592">
        <f t="shared" si="0"/>
        <v>9849.5488000000005</v>
      </c>
      <c r="L5" s="2534"/>
      <c r="M5" s="2535"/>
      <c r="O5" s="1155"/>
      <c r="P5" s="1155"/>
      <c r="Q5" s="1155"/>
      <c r="R5" s="1155"/>
      <c r="S5" s="1155"/>
      <c r="T5" s="1155"/>
    </row>
    <row r="6" spans="1:20" s="1516" customFormat="1" hidden="1">
      <c r="A6" s="1589" t="s">
        <v>520</v>
      </c>
      <c r="B6" s="1591">
        <f>B3+B5</f>
        <v>39410.8416</v>
      </c>
      <c r="C6" s="1592">
        <f t="shared" ref="C6:K6" si="1">C3+C5</f>
        <v>39537.648000000001</v>
      </c>
      <c r="D6" s="1592">
        <f t="shared" si="1"/>
        <v>50816.808000000005</v>
      </c>
      <c r="E6" s="1592">
        <f t="shared" si="1"/>
        <v>96200.28</v>
      </c>
      <c r="F6" s="1592">
        <f>F3+F5</f>
        <v>76132.800000000003</v>
      </c>
      <c r="G6" s="1592">
        <f t="shared" si="1"/>
        <v>64462.6944</v>
      </c>
      <c r="H6" s="1592">
        <f t="shared" si="1"/>
        <v>70318.310400000002</v>
      </c>
      <c r="I6" s="1592">
        <f t="shared" si="1"/>
        <v>106317.6192</v>
      </c>
      <c r="J6" s="1592">
        <f t="shared" si="1"/>
        <v>74569.752000000008</v>
      </c>
      <c r="K6" s="1592">
        <f t="shared" si="1"/>
        <v>53820.748800000001</v>
      </c>
      <c r="L6" s="2534"/>
      <c r="M6" s="2535"/>
      <c r="O6" s="1155"/>
      <c r="P6" s="1155"/>
      <c r="Q6" s="1155"/>
      <c r="R6" s="1155"/>
      <c r="S6" s="1155"/>
      <c r="T6" s="1155"/>
    </row>
    <row r="7" spans="1:20" s="1516" customFormat="1" hidden="1">
      <c r="A7" s="1593" t="s">
        <v>296</v>
      </c>
      <c r="B7" s="1594">
        <f>B3*L7</f>
        <v>119.13408000000001</v>
      </c>
      <c r="C7" s="1594">
        <f>C3*$N$23</f>
        <v>119.51740000000001</v>
      </c>
      <c r="D7" s="1594">
        <f>D3*$N$23</f>
        <v>153.6129</v>
      </c>
      <c r="E7" s="1594">
        <f>E3*$N$23</f>
        <v>290.80150000000003</v>
      </c>
      <c r="F7" s="1594">
        <f>F3*$N$23</f>
        <v>230.14000000000001</v>
      </c>
      <c r="G7" s="1594">
        <f>G3*$N$23</f>
        <v>194.86272</v>
      </c>
      <c r="H7" s="1594">
        <f>H3*L7</f>
        <v>212.56352000000001</v>
      </c>
      <c r="I7" s="1594">
        <f>I3*L7</f>
        <v>321.38496000000004</v>
      </c>
      <c r="J7" s="1594">
        <f>J3*L7</f>
        <v>225.41510000000002</v>
      </c>
      <c r="K7" s="1594">
        <f>K3*L7</f>
        <v>162.69344000000001</v>
      </c>
      <c r="L7" s="2525">
        <v>3.7000000000000002E-3</v>
      </c>
      <c r="M7" s="2526"/>
      <c r="O7" s="1155"/>
      <c r="P7" s="1155"/>
      <c r="Q7" s="1155"/>
      <c r="R7" s="1155"/>
      <c r="S7" s="1155"/>
      <c r="T7" s="1155"/>
    </row>
    <row r="8" spans="1:20" s="1516" customFormat="1" hidden="1">
      <c r="A8" s="1589" t="s">
        <v>521</v>
      </c>
      <c r="B8" s="1591">
        <f>B7+B6</f>
        <v>39529.975680000003</v>
      </c>
      <c r="C8" s="1592">
        <f t="shared" ref="C8:K8" si="2">C7+C6</f>
        <v>39657.165399999998</v>
      </c>
      <c r="D8" s="1592">
        <f t="shared" si="2"/>
        <v>50970.420900000005</v>
      </c>
      <c r="E8" s="1592">
        <f t="shared" si="2"/>
        <v>96491.0815</v>
      </c>
      <c r="F8" s="1592">
        <f>F7+F6</f>
        <v>76362.94</v>
      </c>
      <c r="G8" s="1592">
        <f t="shared" si="2"/>
        <v>64657.557119999998</v>
      </c>
      <c r="H8" s="1592">
        <f t="shared" si="2"/>
        <v>70530.873919999998</v>
      </c>
      <c r="I8" s="1592">
        <f t="shared" si="2"/>
        <v>106639.00416</v>
      </c>
      <c r="J8" s="1592">
        <f t="shared" si="2"/>
        <v>74795.167100000006</v>
      </c>
      <c r="K8" s="1592">
        <f t="shared" si="2"/>
        <v>53983.442240000004</v>
      </c>
      <c r="L8" s="1595"/>
      <c r="M8" s="1596"/>
      <c r="O8" s="1155"/>
      <c r="P8" s="1155"/>
      <c r="Q8" s="1155"/>
      <c r="R8" s="1155"/>
      <c r="S8" s="1155"/>
      <c r="T8" s="1155"/>
    </row>
    <row r="9" spans="1:20" ht="15" hidden="1" thickBot="1">
      <c r="A9" s="1589" t="s">
        <v>131</v>
      </c>
      <c r="B9" s="1597">
        <f t="shared" ref="B9:K9" si="3">(B8*$N$25)-(B3*$N$25)</f>
        <v>130.35724019716008</v>
      </c>
      <c r="C9" s="1598">
        <f t="shared" si="3"/>
        <v>130.77667128952567</v>
      </c>
      <c r="D9" s="1598">
        <f t="shared" si="3"/>
        <v>168.0841762716625</v>
      </c>
      <c r="E9" s="1598">
        <f t="shared" si="3"/>
        <v>318.19678286175076</v>
      </c>
      <c r="F9" s="1598">
        <f>(F8*$N$25)-(F3*$N$25)</f>
        <v>251.82059792608811</v>
      </c>
      <c r="G9" s="1598">
        <f t="shared" si="3"/>
        <v>213.21998202791292</v>
      </c>
      <c r="H9" s="1598">
        <f t="shared" si="3"/>
        <v>232.58830582981659</v>
      </c>
      <c r="I9" s="1598">
        <f t="shared" si="3"/>
        <v>351.66139215978046</v>
      </c>
      <c r="J9" s="1598">
        <f t="shared" si="3"/>
        <v>246.65058339953498</v>
      </c>
      <c r="K9" s="1598">
        <f t="shared" si="3"/>
        <v>178.02015877054032</v>
      </c>
      <c r="L9" s="2538">
        <f>N25</f>
        <v>1.7780248869661817E-2</v>
      </c>
      <c r="M9" s="2539"/>
    </row>
    <row r="10" spans="1:20" ht="15" hidden="1" thickBot="1">
      <c r="A10" s="1599" t="s">
        <v>522</v>
      </c>
      <c r="B10" s="1600">
        <f>SUM(B8+B9)/12</f>
        <v>3305.0277433497636</v>
      </c>
      <c r="C10" s="1600">
        <f t="shared" ref="C10:K10" si="4">SUM(C8+C9)/12</f>
        <v>3315.661839274127</v>
      </c>
      <c r="D10" s="1600">
        <f t="shared" si="4"/>
        <v>4261.5420896893056</v>
      </c>
      <c r="E10" s="1600">
        <f t="shared" si="4"/>
        <v>8067.4398569051455</v>
      </c>
      <c r="F10" s="1600">
        <f>SUM(F8+F9)/12</f>
        <v>6384.5633831605073</v>
      </c>
      <c r="G10" s="1600">
        <f t="shared" si="4"/>
        <v>5405.8980918356592</v>
      </c>
      <c r="H10" s="1600">
        <f t="shared" si="4"/>
        <v>5896.9551854858182</v>
      </c>
      <c r="I10" s="1600">
        <f t="shared" si="4"/>
        <v>8915.8887960133143</v>
      </c>
      <c r="J10" s="1600">
        <f t="shared" si="4"/>
        <v>6253.4848069499612</v>
      </c>
      <c r="K10" s="1600">
        <f t="shared" si="4"/>
        <v>4513.4551998975448</v>
      </c>
      <c r="L10" s="1601"/>
      <c r="M10" s="1602"/>
    </row>
    <row r="11" spans="1:20" ht="15" hidden="1" thickBot="1">
      <c r="A11" s="1599" t="s">
        <v>523</v>
      </c>
      <c r="B11" s="1600">
        <f>B10*0.75</f>
        <v>2478.7708075123228</v>
      </c>
      <c r="C11" s="1600">
        <f t="shared" ref="C11:K11" si="5">C10*0.75</f>
        <v>2486.7463794555952</v>
      </c>
      <c r="D11" s="1600">
        <f t="shared" si="5"/>
        <v>3196.1565672669794</v>
      </c>
      <c r="E11" s="1600">
        <f t="shared" si="5"/>
        <v>6050.5798926788593</v>
      </c>
      <c r="F11" s="1600">
        <f>F10*0.75</f>
        <v>4788.4225373703803</v>
      </c>
      <c r="G11" s="1600">
        <f t="shared" si="5"/>
        <v>4054.4235688767444</v>
      </c>
      <c r="H11" s="1600">
        <f t="shared" si="5"/>
        <v>4422.7163891143637</v>
      </c>
      <c r="I11" s="1600">
        <f t="shared" si="5"/>
        <v>6686.9165970099857</v>
      </c>
      <c r="J11" s="1600">
        <f t="shared" si="5"/>
        <v>4690.1136052124712</v>
      </c>
      <c r="K11" s="1600">
        <f t="shared" si="5"/>
        <v>3385.0913999231589</v>
      </c>
      <c r="L11" s="1601"/>
      <c r="M11" s="1602"/>
    </row>
    <row r="12" spans="1:20" ht="15" hidden="1" thickBot="1">
      <c r="A12" s="1599" t="s">
        <v>524</v>
      </c>
      <c r="B12" s="1600">
        <f>B10*0.5</f>
        <v>1652.5138716748818</v>
      </c>
      <c r="C12" s="1600">
        <f t="shared" ref="C12:K12" si="6">C10*0.5</f>
        <v>1657.8309196370635</v>
      </c>
      <c r="D12" s="1600">
        <f t="shared" si="6"/>
        <v>2130.7710448446528</v>
      </c>
      <c r="E12" s="1600">
        <f t="shared" si="6"/>
        <v>4033.7199284525727</v>
      </c>
      <c r="F12" s="1600">
        <f>F10*0.5</f>
        <v>3192.2816915802537</v>
      </c>
      <c r="G12" s="1600">
        <f t="shared" si="6"/>
        <v>2702.9490459178296</v>
      </c>
      <c r="H12" s="1600">
        <f t="shared" si="6"/>
        <v>2948.4775927429091</v>
      </c>
      <c r="I12" s="1600">
        <f t="shared" si="6"/>
        <v>4457.9443980066571</v>
      </c>
      <c r="J12" s="1600">
        <f t="shared" si="6"/>
        <v>3126.7424034749806</v>
      </c>
      <c r="K12" s="1600">
        <f t="shared" si="6"/>
        <v>2256.7275999487724</v>
      </c>
      <c r="L12" s="1601"/>
      <c r="M12" s="1602"/>
    </row>
    <row r="13" spans="1:20" ht="15" hidden="1" thickBot="1">
      <c r="A13" s="1599" t="s">
        <v>525</v>
      </c>
      <c r="B13" s="1600">
        <f>B10*0.25</f>
        <v>826.25693583744089</v>
      </c>
      <c r="C13" s="1600">
        <f t="shared" ref="C13:K13" si="7">C10*0.25</f>
        <v>828.91545981853176</v>
      </c>
      <c r="D13" s="1600">
        <f t="shared" si="7"/>
        <v>1065.3855224223264</v>
      </c>
      <c r="E13" s="1600">
        <f t="shared" si="7"/>
        <v>2016.8599642262864</v>
      </c>
      <c r="F13" s="1600">
        <f>F10*0.25</f>
        <v>1596.1408457901268</v>
      </c>
      <c r="G13" s="1600">
        <f t="shared" si="7"/>
        <v>1351.4745229589148</v>
      </c>
      <c r="H13" s="1600">
        <f t="shared" si="7"/>
        <v>1474.2387963714546</v>
      </c>
      <c r="I13" s="1600">
        <f t="shared" si="7"/>
        <v>2228.9721990033286</v>
      </c>
      <c r="J13" s="1600">
        <f t="shared" si="7"/>
        <v>1563.3712017374903</v>
      </c>
      <c r="K13" s="1600">
        <f t="shared" si="7"/>
        <v>1128.3637999743862</v>
      </c>
      <c r="L13" s="1601"/>
      <c r="M13" s="1602"/>
    </row>
    <row r="14" spans="1:20" hidden="1">
      <c r="P14" s="1161"/>
      <c r="Q14" s="1161"/>
    </row>
    <row r="15" spans="1:20" ht="18" hidden="1">
      <c r="A15" s="1604" t="s">
        <v>526</v>
      </c>
      <c r="B15" s="1605"/>
      <c r="C15" s="1606"/>
      <c r="D15" s="1605"/>
      <c r="E15" s="1605"/>
      <c r="F15" s="1605"/>
      <c r="G15" s="1605"/>
      <c r="H15" s="1605"/>
      <c r="I15" s="1605"/>
      <c r="J15" s="1605"/>
      <c r="K15" s="1605"/>
      <c r="L15" s="1605"/>
      <c r="M15" s="1605"/>
      <c r="N15" s="1607"/>
      <c r="O15" s="1608"/>
      <c r="P15" s="1609"/>
      <c r="Q15" s="1161"/>
    </row>
    <row r="16" spans="1:20">
      <c r="A16" s="2527" t="s">
        <v>527</v>
      </c>
      <c r="B16" s="2527"/>
      <c r="C16" s="2527"/>
      <c r="D16" s="2527"/>
      <c r="E16" s="2527"/>
      <c r="F16" s="2527"/>
      <c r="G16" s="2527"/>
      <c r="H16" s="2527"/>
      <c r="I16" s="2527"/>
      <c r="J16" s="2527"/>
      <c r="K16" s="2527"/>
      <c r="L16" s="2527"/>
      <c r="M16" s="2527"/>
      <c r="N16" s="1610"/>
      <c r="O16" s="1610"/>
      <c r="P16" s="1610"/>
      <c r="Q16" s="1161"/>
    </row>
    <row r="17" spans="1:19" ht="15" customHeight="1" thickBot="1">
      <c r="A17" s="1604"/>
      <c r="B17" s="1611"/>
      <c r="C17" s="1611"/>
      <c r="D17" s="1605"/>
      <c r="E17" s="1605"/>
      <c r="F17" s="1605"/>
      <c r="G17" s="1605"/>
      <c r="H17" s="1605"/>
      <c r="I17" s="1605"/>
      <c r="J17" s="2540"/>
      <c r="K17" s="2540"/>
      <c r="L17" s="1609"/>
      <c r="M17" s="1609"/>
      <c r="N17" s="1155"/>
      <c r="P17" s="1161"/>
      <c r="Q17" s="1161"/>
    </row>
    <row r="18" spans="1:19" ht="72.599999999999994" thickBot="1">
      <c r="A18" s="1582"/>
      <c r="B18" s="1612" t="s">
        <v>528</v>
      </c>
      <c r="C18" s="1613" t="s">
        <v>509</v>
      </c>
      <c r="D18" s="1613" t="s">
        <v>310</v>
      </c>
      <c r="E18" s="1613" t="s">
        <v>510</v>
      </c>
      <c r="F18" s="1613" t="s">
        <v>511</v>
      </c>
      <c r="G18" s="1613" t="s">
        <v>529</v>
      </c>
      <c r="H18" s="1614" t="s">
        <v>513</v>
      </c>
      <c r="I18" s="1614" t="s">
        <v>514</v>
      </c>
      <c r="J18" s="1613" t="s">
        <v>530</v>
      </c>
      <c r="K18" s="1613" t="s">
        <v>516</v>
      </c>
      <c r="L18" s="1613" t="s">
        <v>531</v>
      </c>
      <c r="M18" s="1613" t="s">
        <v>532</v>
      </c>
      <c r="N18" s="2541" t="s">
        <v>135</v>
      </c>
      <c r="O18" s="2542"/>
      <c r="R18" s="1161"/>
      <c r="S18" s="1161"/>
    </row>
    <row r="19" spans="1:19">
      <c r="A19" s="1586" t="s">
        <v>253</v>
      </c>
      <c r="B19" s="1587">
        <f>[40]Chart!C4</f>
        <v>32198.400000000001</v>
      </c>
      <c r="C19" s="1588">
        <f>32302</f>
        <v>32302</v>
      </c>
      <c r="D19" s="1588">
        <v>41517</v>
      </c>
      <c r="E19" s="1588">
        <v>78595</v>
      </c>
      <c r="F19" s="1588">
        <v>62200</v>
      </c>
      <c r="G19" s="1588">
        <f>G3</f>
        <v>52665.599999999999</v>
      </c>
      <c r="H19" s="1588">
        <f>[40]Chart!C18</f>
        <v>57449.599999999999</v>
      </c>
      <c r="I19" s="1588">
        <f>[40]Chart!C20</f>
        <v>86860.800000000003</v>
      </c>
      <c r="J19" s="1588">
        <v>60923</v>
      </c>
      <c r="K19" s="1588">
        <f>'[39]Salary Bench Chart'!C10</f>
        <v>43971.200000000004</v>
      </c>
      <c r="L19" s="1588">
        <v>119413</v>
      </c>
      <c r="M19" s="1588">
        <v>195390</v>
      </c>
      <c r="N19" s="2530" t="s">
        <v>517</v>
      </c>
      <c r="O19" s="2531"/>
      <c r="R19" s="1161"/>
      <c r="S19" s="1161"/>
    </row>
    <row r="20" spans="1:19">
      <c r="A20" s="1589" t="s">
        <v>276</v>
      </c>
      <c r="B20" s="1590">
        <f>'[39]Salary Bench Chart'!$C$30</f>
        <v>0.224</v>
      </c>
      <c r="C20" s="1590">
        <f>'[39]Salary Bench Chart'!$C$30</f>
        <v>0.224</v>
      </c>
      <c r="D20" s="1590">
        <f>'[39]Salary Bench Chart'!$C$30</f>
        <v>0.224</v>
      </c>
      <c r="E20" s="1590">
        <f>'[39]Salary Bench Chart'!$C$30</f>
        <v>0.224</v>
      </c>
      <c r="F20" s="1590">
        <f>'[39]Salary Bench Chart'!$C$30</f>
        <v>0.224</v>
      </c>
      <c r="G20" s="1590">
        <f>'[39]Salary Bench Chart'!$C$30</f>
        <v>0.224</v>
      </c>
      <c r="H20" s="1590">
        <f>'[39]Salary Bench Chart'!$C$30</f>
        <v>0.224</v>
      </c>
      <c r="I20" s="1590">
        <f>'[39]Salary Bench Chart'!$C$30</f>
        <v>0.224</v>
      </c>
      <c r="J20" s="1590">
        <f>'[39]Salary Bench Chart'!$C$30</f>
        <v>0.224</v>
      </c>
      <c r="K20" s="1590">
        <f>'[39]Salary Bench Chart'!$C$30</f>
        <v>0.224</v>
      </c>
      <c r="L20" s="1590">
        <f>'[39]Salary Bench Chart'!$C$30</f>
        <v>0.224</v>
      </c>
      <c r="M20" s="1590">
        <f>'[39]Salary Bench Chart'!$C$30</f>
        <v>0.224</v>
      </c>
      <c r="N20" s="2532" t="s">
        <v>518</v>
      </c>
      <c r="O20" s="2533"/>
      <c r="R20" s="1161"/>
      <c r="S20" s="1161"/>
    </row>
    <row r="21" spans="1:19">
      <c r="A21" s="1589" t="s">
        <v>519</v>
      </c>
      <c r="B21" s="1591">
        <f t="shared" ref="B21:M21" si="8">B19*B20</f>
        <v>7212.4416000000001</v>
      </c>
      <c r="C21" s="1592">
        <f t="shared" si="8"/>
        <v>7235.6480000000001</v>
      </c>
      <c r="D21" s="1592">
        <f t="shared" si="8"/>
        <v>9299.8080000000009</v>
      </c>
      <c r="E21" s="1592">
        <f t="shared" si="8"/>
        <v>17605.28</v>
      </c>
      <c r="F21" s="1592">
        <f>F19*F20</f>
        <v>13932.800000000001</v>
      </c>
      <c r="G21" s="1592">
        <f t="shared" si="8"/>
        <v>11797.0944</v>
      </c>
      <c r="H21" s="1592">
        <f t="shared" si="8"/>
        <v>12868.7104</v>
      </c>
      <c r="I21" s="1592">
        <f t="shared" si="8"/>
        <v>19456.819200000002</v>
      </c>
      <c r="J21" s="1592">
        <f t="shared" si="8"/>
        <v>13646.752</v>
      </c>
      <c r="K21" s="1592">
        <f t="shared" si="8"/>
        <v>9849.5488000000005</v>
      </c>
      <c r="L21" s="1592">
        <f t="shared" si="8"/>
        <v>26748.511999999999</v>
      </c>
      <c r="M21" s="1592">
        <f t="shared" si="8"/>
        <v>43767.360000000001</v>
      </c>
      <c r="N21" s="2534"/>
      <c r="O21" s="2535"/>
      <c r="R21" s="1161"/>
      <c r="S21" s="1615"/>
    </row>
    <row r="22" spans="1:19">
      <c r="A22" s="1589" t="s">
        <v>520</v>
      </c>
      <c r="B22" s="1591">
        <f>B19+B21</f>
        <v>39410.8416</v>
      </c>
      <c r="C22" s="1592">
        <f t="shared" ref="C22:M22" si="9">C19+C21</f>
        <v>39537.648000000001</v>
      </c>
      <c r="D22" s="1592">
        <f t="shared" si="9"/>
        <v>50816.808000000005</v>
      </c>
      <c r="E22" s="1592">
        <f t="shared" si="9"/>
        <v>96200.28</v>
      </c>
      <c r="F22" s="1592">
        <f>F19+F21</f>
        <v>76132.800000000003</v>
      </c>
      <c r="G22" s="1592">
        <f t="shared" si="9"/>
        <v>64462.6944</v>
      </c>
      <c r="H22" s="1592">
        <f t="shared" si="9"/>
        <v>70318.310400000002</v>
      </c>
      <c r="I22" s="1592">
        <f t="shared" si="9"/>
        <v>106317.6192</v>
      </c>
      <c r="J22" s="1592">
        <f t="shared" si="9"/>
        <v>74569.752000000008</v>
      </c>
      <c r="K22" s="1592">
        <f t="shared" si="9"/>
        <v>53820.748800000001</v>
      </c>
      <c r="L22" s="1592">
        <f t="shared" si="9"/>
        <v>146161.51199999999</v>
      </c>
      <c r="M22" s="1592">
        <f t="shared" si="9"/>
        <v>239157.36</v>
      </c>
      <c r="N22" s="2534"/>
      <c r="O22" s="2535"/>
      <c r="R22" s="1161"/>
      <c r="S22" s="1161"/>
    </row>
    <row r="23" spans="1:19">
      <c r="A23" s="1593" t="s">
        <v>296</v>
      </c>
      <c r="B23" s="1594">
        <f>B19*N23</f>
        <v>119.13408000000001</v>
      </c>
      <c r="C23" s="1594">
        <f>C19*$N$23</f>
        <v>119.51740000000001</v>
      </c>
      <c r="D23" s="1594">
        <f>D19*$N$23</f>
        <v>153.6129</v>
      </c>
      <c r="E23" s="1594">
        <f>E19*$N$23</f>
        <v>290.80150000000003</v>
      </c>
      <c r="F23" s="1594">
        <f>F19*$N$23</f>
        <v>230.14000000000001</v>
      </c>
      <c r="G23" s="1594">
        <f>G19*$N$23</f>
        <v>194.86272</v>
      </c>
      <c r="H23" s="1594">
        <f>H19*N23</f>
        <v>212.56352000000001</v>
      </c>
      <c r="I23" s="1594">
        <f>I19*N23</f>
        <v>321.38496000000004</v>
      </c>
      <c r="J23" s="1594">
        <f>J19*N23</f>
        <v>225.41510000000002</v>
      </c>
      <c r="K23" s="1594">
        <f>K19*N23</f>
        <v>162.69344000000001</v>
      </c>
      <c r="L23" s="1594">
        <f>L19*N23</f>
        <v>441.82810000000001</v>
      </c>
      <c r="M23" s="1594">
        <f>M19*N23</f>
        <v>722.94299999999998</v>
      </c>
      <c r="N23" s="2525">
        <v>3.7000000000000002E-3</v>
      </c>
      <c r="O23" s="2526"/>
      <c r="R23" s="1161"/>
      <c r="S23" s="1161"/>
    </row>
    <row r="24" spans="1:19">
      <c r="A24" s="1589" t="s">
        <v>521</v>
      </c>
      <c r="B24" s="1591">
        <f>B23+B22</f>
        <v>39529.975680000003</v>
      </c>
      <c r="C24" s="1592">
        <f t="shared" ref="C24:M24" si="10">C23+C22</f>
        <v>39657.165399999998</v>
      </c>
      <c r="D24" s="1592">
        <f t="shared" si="10"/>
        <v>50970.420900000005</v>
      </c>
      <c r="E24" s="1592">
        <f t="shared" si="10"/>
        <v>96491.0815</v>
      </c>
      <c r="F24" s="1592">
        <f>F23+F22</f>
        <v>76362.94</v>
      </c>
      <c r="G24" s="1592">
        <f t="shared" si="10"/>
        <v>64657.557119999998</v>
      </c>
      <c r="H24" s="1592">
        <f t="shared" si="10"/>
        <v>70530.873919999998</v>
      </c>
      <c r="I24" s="1592">
        <f t="shared" si="10"/>
        <v>106639.00416</v>
      </c>
      <c r="J24" s="1592">
        <f t="shared" si="10"/>
        <v>74795.167100000006</v>
      </c>
      <c r="K24" s="1592">
        <f t="shared" si="10"/>
        <v>53983.442240000004</v>
      </c>
      <c r="L24" s="1592">
        <f t="shared" si="10"/>
        <v>146603.3401</v>
      </c>
      <c r="M24" s="1592">
        <f t="shared" si="10"/>
        <v>239880.30299999999</v>
      </c>
      <c r="N24" s="1595"/>
      <c r="O24" s="1596"/>
      <c r="R24" s="1161"/>
      <c r="S24" s="1161"/>
    </row>
    <row r="25" spans="1:19">
      <c r="A25" s="1589" t="s">
        <v>131</v>
      </c>
      <c r="B25" s="1591">
        <f t="shared" ref="B25:M25" si="11">(B24*$N$25)-(B19*$N$25)</f>
        <v>130.35724019716008</v>
      </c>
      <c r="C25" s="1592">
        <f t="shared" si="11"/>
        <v>130.77667128952567</v>
      </c>
      <c r="D25" s="1592">
        <f t="shared" si="11"/>
        <v>168.0841762716625</v>
      </c>
      <c r="E25" s="1592">
        <f t="shared" si="11"/>
        <v>318.19678286175076</v>
      </c>
      <c r="F25" s="1592">
        <f>(F24*$N$25)-(F19*$N$25)</f>
        <v>251.82059792608811</v>
      </c>
      <c r="G25" s="1592">
        <f t="shared" si="11"/>
        <v>213.21998202791292</v>
      </c>
      <c r="H25" s="1592">
        <f t="shared" si="11"/>
        <v>232.58830582981659</v>
      </c>
      <c r="I25" s="1592">
        <f t="shared" si="11"/>
        <v>351.66139215978046</v>
      </c>
      <c r="J25" s="1592">
        <f t="shared" si="11"/>
        <v>246.65058339953498</v>
      </c>
      <c r="K25" s="1592">
        <f t="shared" si="11"/>
        <v>178.02015877054032</v>
      </c>
      <c r="L25" s="1592">
        <f t="shared" si="11"/>
        <v>483.45101382874554</v>
      </c>
      <c r="M25" s="1592">
        <f t="shared" si="11"/>
        <v>791.04865962666145</v>
      </c>
      <c r="N25" s="2538">
        <f>'[40]CAF 2019 Fall'!BZ25</f>
        <v>1.7780248869661817E-2</v>
      </c>
      <c r="O25" s="2539"/>
      <c r="R25" s="1161"/>
      <c r="S25" s="1161"/>
    </row>
    <row r="26" spans="1:19" ht="15" thickBot="1">
      <c r="A26" s="1589" t="s">
        <v>533</v>
      </c>
      <c r="B26" s="1616">
        <f>D39</f>
        <v>1952</v>
      </c>
      <c r="C26" s="1617">
        <f>$D$39</f>
        <v>1952</v>
      </c>
      <c r="D26" s="1617">
        <f>$D$39</f>
        <v>1952</v>
      </c>
      <c r="E26" s="1617">
        <f>M39</f>
        <v>1760</v>
      </c>
      <c r="F26" s="1617">
        <f>M39</f>
        <v>1760</v>
      </c>
      <c r="G26" s="1617">
        <f>M39</f>
        <v>1760</v>
      </c>
      <c r="H26" s="1617">
        <f t="shared" ref="H26:M26" si="12">$M$39</f>
        <v>1760</v>
      </c>
      <c r="I26" s="1617">
        <f t="shared" si="12"/>
        <v>1760</v>
      </c>
      <c r="J26" s="1617">
        <f t="shared" si="12"/>
        <v>1760</v>
      </c>
      <c r="K26" s="1617">
        <f t="shared" si="12"/>
        <v>1760</v>
      </c>
      <c r="L26" s="1617">
        <f t="shared" si="12"/>
        <v>1760</v>
      </c>
      <c r="M26" s="1617">
        <f t="shared" si="12"/>
        <v>1760</v>
      </c>
      <c r="N26" s="1618"/>
      <c r="O26" s="1619"/>
      <c r="R26" s="1161"/>
      <c r="S26" s="1161"/>
    </row>
    <row r="27" spans="1:19" s="1428" customFormat="1" ht="15.6" thickTop="1" thickBot="1">
      <c r="A27" s="1599" t="s">
        <v>534</v>
      </c>
      <c r="B27" s="1620">
        <f>(B24+B25)/B26</f>
        <v>20.317793504199368</v>
      </c>
      <c r="C27" s="1621">
        <f>(C24+C25)/C26+0.02</f>
        <v>20.403167044717993</v>
      </c>
      <c r="D27" s="1621">
        <f>(D24+D25)/D26</f>
        <v>26.198004649729334</v>
      </c>
      <c r="E27" s="1621">
        <f>(E24+E25)/E26+0.03</f>
        <v>55.035271751625991</v>
      </c>
      <c r="F27" s="1621">
        <f>(F24+F25)/F26+0.03</f>
        <v>43.561113976094369</v>
      </c>
      <c r="G27" s="1620">
        <f>(G24+G25)/G26+0.02</f>
        <v>36.878396080697676</v>
      </c>
      <c r="H27" s="1621">
        <f>(H24+H25)/H26-0.01</f>
        <v>40.196512628312398</v>
      </c>
      <c r="I27" s="1621">
        <f>(I24+I25)/I26+0.01</f>
        <v>60.800150881908962</v>
      </c>
      <c r="J27" s="1621">
        <f>(J24+J25)/J26</f>
        <v>42.637396411022465</v>
      </c>
      <c r="K27" s="1621">
        <f>(K24+K25)/K26-0.01</f>
        <v>30.763558181119624</v>
      </c>
      <c r="L27" s="1621">
        <f>(L24+L25)/L26-0.01</f>
        <v>83.562040405584511</v>
      </c>
      <c r="M27" s="1621">
        <f>(M24+M25)/M26</f>
        <v>136.74508617024242</v>
      </c>
      <c r="N27" s="1601"/>
      <c r="O27" s="1602"/>
      <c r="R27" s="1486"/>
      <c r="S27" s="1486"/>
    </row>
    <row r="28" spans="1:19" hidden="1">
      <c r="A28" s="1622" t="s">
        <v>535</v>
      </c>
      <c r="B28" s="1623">
        <f>(B24+B25)/12</f>
        <v>3305.0277433497636</v>
      </c>
      <c r="C28" s="1623"/>
      <c r="D28" s="1623"/>
      <c r="E28" s="1623"/>
      <c r="F28" s="1623"/>
      <c r="G28" s="1623"/>
      <c r="H28" s="1478"/>
      <c r="I28" s="1478"/>
      <c r="J28" s="1478"/>
      <c r="K28" s="1478"/>
      <c r="L28" s="1478"/>
      <c r="M28" s="1478"/>
      <c r="N28" s="1478"/>
      <c r="O28" s="1161"/>
      <c r="P28" s="1161"/>
      <c r="Q28" s="1161"/>
    </row>
    <row r="29" spans="1:19" hidden="1">
      <c r="A29" s="1622" t="s">
        <v>536</v>
      </c>
      <c r="B29" s="1623">
        <f>B28*0.75</f>
        <v>2478.7708075123228</v>
      </c>
      <c r="C29" s="1623"/>
      <c r="D29" s="1623"/>
      <c r="E29" s="1623"/>
      <c r="F29" s="1623"/>
      <c r="G29" s="1623"/>
      <c r="H29" s="1478"/>
      <c r="I29" s="1478"/>
      <c r="J29" s="1478"/>
      <c r="K29" s="1478"/>
      <c r="L29" s="1478"/>
      <c r="M29" s="1478"/>
      <c r="N29" s="1478"/>
      <c r="O29" s="1161"/>
      <c r="P29" s="1161"/>
      <c r="Q29" s="1161"/>
    </row>
    <row r="30" spans="1:19" hidden="1">
      <c r="A30" s="1622" t="s">
        <v>537</v>
      </c>
      <c r="B30" s="1623">
        <f>B28*0.5</f>
        <v>1652.5138716748818</v>
      </c>
      <c r="C30" s="1623"/>
      <c r="D30" s="1623"/>
      <c r="E30" s="1623"/>
      <c r="F30" s="1623"/>
      <c r="G30" s="1623"/>
      <c r="H30" s="1478"/>
      <c r="I30" s="1478"/>
      <c r="J30" s="1478"/>
      <c r="K30" s="1478"/>
      <c r="L30" s="1478"/>
      <c r="M30" s="1478"/>
      <c r="N30" s="1478"/>
      <c r="O30" s="1161"/>
      <c r="P30" s="1161"/>
      <c r="Q30" s="1161"/>
    </row>
    <row r="31" spans="1:19" hidden="1">
      <c r="A31" s="1622" t="s">
        <v>538</v>
      </c>
      <c r="B31" s="1623">
        <f>B28*0.25</f>
        <v>826.25693583744089</v>
      </c>
      <c r="C31" s="1623"/>
      <c r="D31" s="1623"/>
      <c r="E31" s="1623"/>
      <c r="F31" s="1623"/>
      <c r="G31" s="1623"/>
      <c r="H31" s="1478"/>
      <c r="I31" s="1478"/>
      <c r="J31" s="1478"/>
      <c r="K31" s="1478"/>
      <c r="L31" s="1478"/>
      <c r="M31" s="1478"/>
      <c r="N31" s="1478"/>
      <c r="O31" s="1161"/>
      <c r="P31" s="1161"/>
      <c r="Q31" s="1161"/>
    </row>
    <row r="32" spans="1:19" hidden="1">
      <c r="B32" s="1624">
        <f>20.32*0.25</f>
        <v>5.08</v>
      </c>
      <c r="C32" s="1625">
        <f>20.4*0.25</f>
        <v>5.0999999999999996</v>
      </c>
      <c r="D32" s="1568">
        <f>26.2*0.25</f>
        <v>6.55</v>
      </c>
      <c r="E32" s="1568">
        <f>55.04*0.25</f>
        <v>13.76</v>
      </c>
      <c r="F32" s="1568"/>
      <c r="G32" s="1568">
        <f>36.88*0.25</f>
        <v>9.2200000000000006</v>
      </c>
      <c r="H32" s="1568">
        <f>40.2*0.25</f>
        <v>10.050000000000001</v>
      </c>
      <c r="I32" s="1568">
        <f>60.8*0.25</f>
        <v>15.2</v>
      </c>
      <c r="J32" s="1626">
        <f>42.64*0.25</f>
        <v>10.66</v>
      </c>
      <c r="K32" s="1626">
        <f>30.76*0.25</f>
        <v>7.69</v>
      </c>
      <c r="L32" s="1568">
        <f>83.56*0.25</f>
        <v>20.89</v>
      </c>
      <c r="M32" s="1155"/>
      <c r="N32" s="1155"/>
    </row>
    <row r="34" spans="1:15" hidden="1">
      <c r="A34" s="1627" t="s">
        <v>539</v>
      </c>
      <c r="B34" s="1628"/>
      <c r="C34" s="1629"/>
      <c r="D34" s="1628"/>
      <c r="E34" s="1630"/>
      <c r="F34" s="1630"/>
      <c r="G34" s="1630"/>
      <c r="I34" s="1631" t="s">
        <v>540</v>
      </c>
      <c r="J34" s="1632"/>
      <c r="K34" s="1632"/>
      <c r="L34" s="1632"/>
      <c r="M34" s="1632"/>
      <c r="N34" s="1155"/>
    </row>
    <row r="35" spans="1:15" hidden="1">
      <c r="A35" s="1633"/>
      <c r="B35" s="1634"/>
      <c r="C35" s="1635" t="s">
        <v>367</v>
      </c>
      <c r="D35" s="1636" t="s">
        <v>337</v>
      </c>
      <c r="E35" s="1637"/>
      <c r="F35" s="1638"/>
      <c r="G35" s="1637"/>
      <c r="I35" s="1633"/>
      <c r="J35" s="1634"/>
      <c r="K35" s="1634"/>
      <c r="L35" s="1635" t="s">
        <v>367</v>
      </c>
      <c r="M35" s="1636" t="s">
        <v>337</v>
      </c>
      <c r="N35" s="1155"/>
    </row>
    <row r="36" spans="1:15" hidden="1">
      <c r="A36" s="1639"/>
      <c r="B36" s="1640" t="s">
        <v>541</v>
      </c>
      <c r="C36" s="1641">
        <v>15</v>
      </c>
      <c r="D36" s="1642">
        <f>C36*8</f>
        <v>120</v>
      </c>
      <c r="E36" s="1643"/>
      <c r="F36" s="1643"/>
      <c r="G36" s="1643"/>
      <c r="H36" s="1644"/>
      <c r="I36" s="1639"/>
      <c r="J36" s="1640" t="s">
        <v>541</v>
      </c>
      <c r="K36" s="1640"/>
      <c r="L36" s="1641">
        <v>15</v>
      </c>
      <c r="M36" s="1642">
        <f>L36*8</f>
        <v>120</v>
      </c>
      <c r="N36" s="1644"/>
      <c r="O36" s="1161"/>
    </row>
    <row r="37" spans="1:15" hidden="1">
      <c r="A37" s="1645"/>
      <c r="B37" s="1646" t="s">
        <v>542</v>
      </c>
      <c r="C37" s="1647">
        <v>1</v>
      </c>
      <c r="D37" s="1648">
        <f>C37*8</f>
        <v>8</v>
      </c>
      <c r="E37" s="1649"/>
      <c r="F37" s="1649"/>
      <c r="G37" s="1649"/>
      <c r="H37" s="1650"/>
      <c r="I37" s="1651"/>
      <c r="J37" s="1652" t="s">
        <v>543</v>
      </c>
      <c r="K37" s="1652"/>
      <c r="L37" s="1647">
        <v>25</v>
      </c>
      <c r="M37" s="1653">
        <f>L37*8</f>
        <v>200</v>
      </c>
      <c r="N37" s="1644"/>
    </row>
    <row r="38" spans="1:15" hidden="1">
      <c r="A38" s="1639"/>
      <c r="B38" s="1654"/>
      <c r="C38" s="1640" t="s">
        <v>544</v>
      </c>
      <c r="D38" s="1655">
        <f>SUM(D36:D37)</f>
        <v>128</v>
      </c>
      <c r="E38" s="1649"/>
      <c r="F38" s="1649"/>
      <c r="G38" s="1649"/>
      <c r="I38" s="1639"/>
      <c r="J38" s="1654"/>
      <c r="K38" s="1654"/>
      <c r="L38" s="1640" t="s">
        <v>544</v>
      </c>
      <c r="M38" s="1642">
        <f>SUM(M36:M37)</f>
        <v>320</v>
      </c>
      <c r="N38" s="1155"/>
    </row>
    <row r="39" spans="1:15" ht="15" hidden="1" thickBot="1">
      <c r="A39" s="1656"/>
      <c r="B39" s="1657"/>
      <c r="C39" s="1658" t="s">
        <v>533</v>
      </c>
      <c r="D39" s="1659">
        <f>2080-D38</f>
        <v>1952</v>
      </c>
      <c r="E39" s="1649"/>
      <c r="F39" s="1649"/>
      <c r="G39" s="1649"/>
      <c r="I39" s="1656"/>
      <c r="J39" s="1657"/>
      <c r="K39" s="1657"/>
      <c r="L39" s="1658" t="s">
        <v>533</v>
      </c>
      <c r="M39" s="1660">
        <f>2080-M38</f>
        <v>1760</v>
      </c>
      <c r="N39" s="1155"/>
    </row>
    <row r="40" spans="1:15" hidden="1"/>
    <row r="41" spans="1:15" hidden="1">
      <c r="J41" s="1630"/>
      <c r="K41" s="1630"/>
      <c r="L41" s="1630"/>
      <c r="M41" s="1630"/>
    </row>
    <row r="42" spans="1:15" hidden="1">
      <c r="A42" s="2543" t="s">
        <v>545</v>
      </c>
      <c r="B42" s="2543"/>
      <c r="C42" s="2543"/>
      <c r="D42" s="2543"/>
      <c r="E42" s="2543"/>
      <c r="F42" s="2543"/>
      <c r="G42" s="2543"/>
      <c r="H42" s="2543"/>
      <c r="I42" s="2543"/>
      <c r="J42" s="2543"/>
      <c r="K42" s="2543"/>
      <c r="L42" s="2543"/>
      <c r="M42" s="2543"/>
    </row>
    <row r="43" spans="1:15" hidden="1">
      <c r="J43" s="1661"/>
      <c r="K43" s="1662"/>
      <c r="L43" s="1661"/>
      <c r="M43" s="1663"/>
    </row>
    <row r="44" spans="1:15" hidden="1"/>
    <row r="45" spans="1:15" hidden="1"/>
    <row r="46" spans="1:15" hidden="1">
      <c r="C46" s="2544" t="s">
        <v>546</v>
      </c>
      <c r="D46" s="2544"/>
      <c r="E46" s="2544"/>
      <c r="F46" s="2544"/>
      <c r="G46" s="2544"/>
      <c r="H46" s="2544"/>
      <c r="I46" s="2544"/>
    </row>
    <row r="47" spans="1:15" hidden="1"/>
    <row r="48" spans="1:15" hidden="1">
      <c r="D48" s="2536" t="s">
        <v>547</v>
      </c>
      <c r="E48" s="2537"/>
      <c r="F48" s="2537"/>
      <c r="G48" s="2537"/>
      <c r="H48" s="2537"/>
      <c r="I48" s="1664" t="s">
        <v>548</v>
      </c>
    </row>
    <row r="49" spans="3:9" ht="15" hidden="1" thickBot="1">
      <c r="C49" s="1665" t="s">
        <v>549</v>
      </c>
      <c r="D49" s="1666" t="s">
        <v>550</v>
      </c>
      <c r="E49" s="1666" t="s">
        <v>551</v>
      </c>
      <c r="F49" s="1666"/>
      <c r="G49" s="1666" t="s">
        <v>552</v>
      </c>
      <c r="H49" s="1666" t="s">
        <v>553</v>
      </c>
      <c r="I49" s="1666" t="s">
        <v>548</v>
      </c>
    </row>
    <row r="50" spans="3:9" hidden="1">
      <c r="C50" s="1518" t="s">
        <v>317</v>
      </c>
      <c r="D50" s="1667">
        <v>3305</v>
      </c>
      <c r="E50" s="1667">
        <v>2479</v>
      </c>
      <c r="F50" s="1667"/>
      <c r="G50" s="1667">
        <v>1653</v>
      </c>
      <c r="H50" s="1667">
        <v>826</v>
      </c>
      <c r="I50" s="1668">
        <v>20.32</v>
      </c>
    </row>
    <row r="51" spans="3:9" ht="43.2" hidden="1">
      <c r="C51" s="1518" t="s">
        <v>509</v>
      </c>
      <c r="D51" s="1669">
        <v>3316</v>
      </c>
      <c r="E51" s="1669">
        <v>2487</v>
      </c>
      <c r="F51" s="1669"/>
      <c r="G51" s="1669">
        <v>1658</v>
      </c>
      <c r="H51" s="1669">
        <v>829</v>
      </c>
      <c r="I51" s="1670">
        <v>20.399999999999999</v>
      </c>
    </row>
    <row r="52" spans="3:9" hidden="1">
      <c r="C52" s="1518" t="s">
        <v>310</v>
      </c>
      <c r="D52" s="1669">
        <v>4262</v>
      </c>
      <c r="E52" s="1669">
        <v>3196</v>
      </c>
      <c r="F52" s="1669"/>
      <c r="G52" s="1669">
        <v>2131</v>
      </c>
      <c r="H52" s="1669">
        <v>1065</v>
      </c>
      <c r="I52" s="1670">
        <v>26.2</v>
      </c>
    </row>
    <row r="53" spans="3:9" ht="28.8" hidden="1">
      <c r="C53" s="1518" t="s">
        <v>510</v>
      </c>
      <c r="D53" s="1669">
        <v>8067</v>
      </c>
      <c r="E53" s="1669">
        <v>6051</v>
      </c>
      <c r="F53" s="1669"/>
      <c r="G53" s="1669">
        <v>4034</v>
      </c>
      <c r="H53" s="1669">
        <v>2017</v>
      </c>
      <c r="I53" s="1670">
        <v>55.04</v>
      </c>
    </row>
    <row r="54" spans="3:9" ht="72" hidden="1">
      <c r="C54" s="1518" t="s">
        <v>554</v>
      </c>
      <c r="D54" s="1669">
        <v>5406</v>
      </c>
      <c r="E54" s="1669">
        <v>4054</v>
      </c>
      <c r="F54" s="1669"/>
      <c r="G54" s="1669">
        <v>2703</v>
      </c>
      <c r="H54" s="1669">
        <v>1351</v>
      </c>
      <c r="I54" s="1670">
        <v>36.880000000000003</v>
      </c>
    </row>
    <row r="55" spans="3:9" hidden="1">
      <c r="C55" s="1518" t="s">
        <v>513</v>
      </c>
      <c r="D55" s="1669">
        <v>5897</v>
      </c>
      <c r="E55" s="1669">
        <v>4423</v>
      </c>
      <c r="F55" s="1669"/>
      <c r="G55" s="1669">
        <v>2948</v>
      </c>
      <c r="H55" s="1669">
        <v>1474</v>
      </c>
      <c r="I55" s="1670">
        <v>40.200000000000003</v>
      </c>
    </row>
    <row r="56" spans="3:9" ht="28.8" hidden="1">
      <c r="C56" s="1518" t="s">
        <v>514</v>
      </c>
      <c r="D56" s="1669">
        <v>8916</v>
      </c>
      <c r="E56" s="1669">
        <v>6687</v>
      </c>
      <c r="F56" s="1669"/>
      <c r="G56" s="1669">
        <v>4458</v>
      </c>
      <c r="H56" s="1669">
        <v>2229</v>
      </c>
      <c r="I56" s="1670">
        <v>60.8</v>
      </c>
    </row>
    <row r="57" spans="3:9" ht="43.2" hidden="1">
      <c r="C57" s="1518" t="s">
        <v>530</v>
      </c>
      <c r="D57" s="1669">
        <v>6253</v>
      </c>
      <c r="E57" s="1669">
        <v>4690</v>
      </c>
      <c r="F57" s="1669"/>
      <c r="G57" s="1669">
        <v>3127</v>
      </c>
      <c r="H57" s="1669">
        <v>1563</v>
      </c>
      <c r="I57" s="1670">
        <v>42.64</v>
      </c>
    </row>
    <row r="58" spans="3:9" ht="43.2" hidden="1">
      <c r="C58" s="1518" t="s">
        <v>516</v>
      </c>
      <c r="D58" s="1669">
        <v>4513</v>
      </c>
      <c r="E58" s="1669">
        <v>3385</v>
      </c>
      <c r="F58" s="1669"/>
      <c r="G58" s="1669">
        <v>2257</v>
      </c>
      <c r="H58" s="1669">
        <v>1128</v>
      </c>
      <c r="I58" s="1670">
        <v>30.76</v>
      </c>
    </row>
    <row r="59" spans="3:9" ht="43.2" hidden="1">
      <c r="C59" s="1518" t="s">
        <v>531</v>
      </c>
      <c r="D59" s="1451" t="s">
        <v>46</v>
      </c>
      <c r="E59" s="1451" t="s">
        <v>46</v>
      </c>
      <c r="F59" s="1451"/>
      <c r="G59" s="1451" t="s">
        <v>46</v>
      </c>
      <c r="H59" s="1451" t="s">
        <v>46</v>
      </c>
      <c r="I59" s="1670">
        <v>83.56</v>
      </c>
    </row>
    <row r="60" spans="3:9" ht="43.2" hidden="1">
      <c r="C60" s="1518" t="s">
        <v>532</v>
      </c>
      <c r="D60" s="1451" t="s">
        <v>46</v>
      </c>
      <c r="E60" s="1451" t="s">
        <v>46</v>
      </c>
      <c r="F60" s="1451"/>
      <c r="G60" s="1451" t="s">
        <v>46</v>
      </c>
      <c r="H60" s="1451" t="s">
        <v>46</v>
      </c>
      <c r="I60" s="1451">
        <v>136.75</v>
      </c>
    </row>
    <row r="61" spans="3:9" hidden="1"/>
    <row r="62" spans="3:9" hidden="1"/>
    <row r="63" spans="3:9" hidden="1"/>
    <row r="64" spans="3:9" hidden="1"/>
    <row r="65" hidden="1"/>
  </sheetData>
  <mergeCells count="18">
    <mergeCell ref="D48:H48"/>
    <mergeCell ref="L9:M9"/>
    <mergeCell ref="A16:M16"/>
    <mergeCell ref="J17:K17"/>
    <mergeCell ref="N18:O18"/>
    <mergeCell ref="N19:O19"/>
    <mergeCell ref="N20:O20"/>
    <mergeCell ref="N21:O22"/>
    <mergeCell ref="N23:O23"/>
    <mergeCell ref="N25:O25"/>
    <mergeCell ref="A42:M42"/>
    <mergeCell ref="C46:I46"/>
    <mergeCell ref="L7:M7"/>
    <mergeCell ref="A1:M1"/>
    <mergeCell ref="L2:M2"/>
    <mergeCell ref="L3:M3"/>
    <mergeCell ref="L4:M4"/>
    <mergeCell ref="L5:M6"/>
  </mergeCells>
  <pageMargins left="0.25" right="0.25" top="0.75" bottom="0.75" header="0.3" footer="0.3"/>
  <pageSetup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5"/>
  <sheetViews>
    <sheetView workbookViewId="0">
      <selection activeCell="R18" sqref="R18"/>
    </sheetView>
  </sheetViews>
  <sheetFormatPr defaultColWidth="8.77734375" defaultRowHeight="14.4"/>
  <cols>
    <col min="1" max="1" width="1.109375" style="1155" customWidth="1"/>
    <col min="2" max="2" width="26.44140625" style="1155" customWidth="1"/>
    <col min="3" max="3" width="8.77734375" style="1155"/>
    <col min="4" max="4" width="8.44140625" style="1155" bestFit="1" customWidth="1"/>
    <col min="5" max="8" width="8.77734375" style="1155"/>
    <col min="9" max="9" width="10" style="1155" bestFit="1" customWidth="1"/>
    <col min="10" max="12" width="8.77734375" style="1155"/>
    <col min="13" max="13" width="3.6640625" style="1155" customWidth="1"/>
    <col min="14" max="14" width="14.77734375" style="1155" hidden="1" customWidth="1"/>
    <col min="15" max="15" width="14.77734375" style="1671" customWidth="1"/>
    <col min="16" max="16384" width="8.77734375" style="1155"/>
  </cols>
  <sheetData>
    <row r="3" spans="2:16" ht="15" thickBot="1"/>
    <row r="4" spans="2:16" ht="14.55" customHeight="1">
      <c r="B4" s="2545" t="s">
        <v>555</v>
      </c>
      <c r="C4" s="2545" t="s">
        <v>253</v>
      </c>
      <c r="D4" s="1672">
        <f>'[38]FY22 Master Lookup'!C20</f>
        <v>0.224</v>
      </c>
      <c r="E4" s="1672">
        <f>'[38]FY22 Master Lookup'!C21</f>
        <v>0.12</v>
      </c>
      <c r="F4" s="1673">
        <f>'[38]FY22 Master Lookup'!C19</f>
        <v>1.9959404600811814E-2</v>
      </c>
      <c r="G4" s="1674">
        <f>'[38]FY22 Master Lookup'!C26</f>
        <v>3.7000000000000002E-3</v>
      </c>
      <c r="H4" s="1675">
        <v>2080</v>
      </c>
      <c r="I4" s="1675" t="s">
        <v>550</v>
      </c>
      <c r="J4" s="2548" t="s">
        <v>556</v>
      </c>
      <c r="K4" s="2549"/>
      <c r="L4" s="2549"/>
      <c r="M4" s="2549"/>
      <c r="N4" s="2550"/>
      <c r="O4" s="2554"/>
    </row>
    <row r="5" spans="2:16" ht="15" thickBot="1">
      <c r="B5" s="2546"/>
      <c r="C5" s="2547"/>
      <c r="D5" s="1676" t="s">
        <v>557</v>
      </c>
      <c r="E5" s="1676" t="s">
        <v>436</v>
      </c>
      <c r="F5" s="1677" t="s">
        <v>131</v>
      </c>
      <c r="G5" s="1678" t="s">
        <v>296</v>
      </c>
      <c r="H5" s="1679" t="s">
        <v>548</v>
      </c>
      <c r="I5" s="1680" t="s">
        <v>558</v>
      </c>
      <c r="J5" s="2551"/>
      <c r="K5" s="2552"/>
      <c r="L5" s="2552"/>
      <c r="M5" s="2552"/>
      <c r="N5" s="2553"/>
      <c r="O5" s="2554"/>
      <c r="P5" s="1557"/>
    </row>
    <row r="6" spans="2:16" ht="15" thickBot="1">
      <c r="B6" s="1681" t="s">
        <v>559</v>
      </c>
      <c r="C6" s="1682">
        <f>[38]Chart!C6</f>
        <v>32198.400000000001</v>
      </c>
      <c r="D6" s="1682">
        <f>C6*$D$4</f>
        <v>7212.4416000000001</v>
      </c>
      <c r="E6" s="1682">
        <f>(C6+D6)*$E$4</f>
        <v>4729.3009919999995</v>
      </c>
      <c r="F6" s="1683">
        <f>SUM(C6+D6+E6)*($F$4+1)</f>
        <v>45021.153557131249</v>
      </c>
      <c r="G6" s="1684">
        <f>C6*($F$4+1)*$G$4</f>
        <v>121.51192530446549</v>
      </c>
      <c r="H6" s="1685">
        <f t="shared" ref="H6" si="0">(F6+G6)/2080</f>
        <v>21.703204558863327</v>
      </c>
      <c r="I6" s="1684">
        <f>(F6+G6)/12</f>
        <v>3761.8887902029765</v>
      </c>
      <c r="J6" s="1686" t="s">
        <v>132</v>
      </c>
      <c r="K6" s="1687"/>
      <c r="L6" s="1687"/>
      <c r="M6" s="1687"/>
      <c r="N6" s="1688"/>
      <c r="P6" s="1557"/>
    </row>
    <row r="7" spans="2:16" ht="15" thickBot="1">
      <c r="P7" s="1557"/>
    </row>
    <row r="8" spans="2:16">
      <c r="B8" s="2545" t="s">
        <v>555</v>
      </c>
      <c r="C8" s="2545" t="s">
        <v>253</v>
      </c>
      <c r="D8" s="1672">
        <f>D4</f>
        <v>0.224</v>
      </c>
      <c r="E8" s="1672">
        <f>E4</f>
        <v>0.12</v>
      </c>
      <c r="F8" s="1673">
        <f>F4</f>
        <v>1.9959404600811814E-2</v>
      </c>
      <c r="G8" s="1674">
        <f>G4</f>
        <v>3.7000000000000002E-3</v>
      </c>
      <c r="H8" s="1675">
        <v>2080</v>
      </c>
      <c r="I8" s="1689" t="s">
        <v>550</v>
      </c>
      <c r="J8" s="2548" t="s">
        <v>556</v>
      </c>
      <c r="K8" s="2549"/>
      <c r="L8" s="2549"/>
      <c r="M8" s="2549"/>
      <c r="N8" s="2550"/>
      <c r="P8" s="1557"/>
    </row>
    <row r="9" spans="2:16" ht="15" thickBot="1">
      <c r="B9" s="2546"/>
      <c r="C9" s="2546"/>
      <c r="D9" s="1690" t="s">
        <v>557</v>
      </c>
      <c r="E9" s="1690" t="s">
        <v>436</v>
      </c>
      <c r="F9" s="1677" t="s">
        <v>131</v>
      </c>
      <c r="G9" s="1678" t="str">
        <f>G5</f>
        <v>PFMLA</v>
      </c>
      <c r="H9" s="1679" t="s">
        <v>548</v>
      </c>
      <c r="I9" s="1691" t="s">
        <v>558</v>
      </c>
      <c r="J9" s="2555"/>
      <c r="K9" s="2556"/>
      <c r="L9" s="2556"/>
      <c r="M9" s="2556"/>
      <c r="N9" s="2557"/>
      <c r="P9" s="1557"/>
    </row>
    <row r="10" spans="2:16" ht="15" thickBot="1">
      <c r="B10" s="1692" t="s">
        <v>560</v>
      </c>
      <c r="C10" s="1693">
        <f>[38]Chart!C14</f>
        <v>52665.599999999999</v>
      </c>
      <c r="D10" s="1693">
        <f t="shared" ref="D10" si="1">C10*$D$4</f>
        <v>11797.0944</v>
      </c>
      <c r="E10" s="1693">
        <f>(C10+D10)*$E$4</f>
        <v>7735.5233279999993</v>
      </c>
      <c r="F10" s="1694">
        <f>SUM(C10+D10+E10)*($F$4+1)</f>
        <v>73639.251167090653</v>
      </c>
      <c r="G10" s="1695">
        <f>C10*($F$8+1)*$G$8</f>
        <v>198.7520638700947</v>
      </c>
      <c r="H10" s="1696">
        <f t="shared" ref="H10" si="2">(F10+G10)/2080</f>
        <v>35.499040014884976</v>
      </c>
      <c r="I10" s="1697">
        <f>(F10+G10)/12</f>
        <v>6153.1669359133957</v>
      </c>
      <c r="J10" s="1686" t="s">
        <v>132</v>
      </c>
      <c r="K10" s="1698"/>
      <c r="L10" s="1698"/>
      <c r="M10" s="1698"/>
      <c r="N10" s="1699"/>
      <c r="P10" s="1557"/>
    </row>
    <row r="11" spans="2:16" ht="15" thickBot="1">
      <c r="P11" s="1557"/>
    </row>
    <row r="12" spans="2:16" ht="14.55" customHeight="1">
      <c r="B12" s="2545" t="s">
        <v>555</v>
      </c>
      <c r="C12" s="2545" t="s">
        <v>253</v>
      </c>
      <c r="D12" s="1672">
        <f>D4</f>
        <v>0.224</v>
      </c>
      <c r="E12" s="1672">
        <f>E4</f>
        <v>0.12</v>
      </c>
      <c r="F12" s="1673">
        <f>F4</f>
        <v>1.9959404600811814E-2</v>
      </c>
      <c r="G12" s="1700">
        <f>G8</f>
        <v>3.7000000000000002E-3</v>
      </c>
      <c r="H12" s="1675">
        <v>2080</v>
      </c>
      <c r="I12" s="1689" t="s">
        <v>550</v>
      </c>
      <c r="J12" s="2548" t="s">
        <v>556</v>
      </c>
      <c r="K12" s="2549"/>
      <c r="L12" s="2549"/>
      <c r="M12" s="2549"/>
      <c r="N12" s="2550"/>
      <c r="P12" s="1557"/>
    </row>
    <row r="13" spans="2:16" ht="15" thickBot="1">
      <c r="B13" s="2546"/>
      <c r="C13" s="2546"/>
      <c r="D13" s="1690" t="s">
        <v>557</v>
      </c>
      <c r="E13" s="1690" t="s">
        <v>436</v>
      </c>
      <c r="F13" s="1677" t="s">
        <v>131</v>
      </c>
      <c r="G13" s="1701" t="str">
        <f>G9</f>
        <v>PFMLA</v>
      </c>
      <c r="H13" s="1679" t="s">
        <v>548</v>
      </c>
      <c r="I13" s="1691" t="s">
        <v>558</v>
      </c>
      <c r="J13" s="2555"/>
      <c r="K13" s="2556"/>
      <c r="L13" s="2556"/>
      <c r="M13" s="2556"/>
      <c r="N13" s="2557"/>
      <c r="P13" s="1557"/>
    </row>
    <row r="14" spans="2:16" ht="15" thickBot="1">
      <c r="B14" s="1692" t="s">
        <v>287</v>
      </c>
      <c r="C14" s="1702">
        <f>[38]Chart!C6</f>
        <v>32198.400000000001</v>
      </c>
      <c r="D14" s="1702">
        <f>C14*$D$4</f>
        <v>7212.4416000000001</v>
      </c>
      <c r="E14" s="1702">
        <f>(C14+D14)*$E$4</f>
        <v>4729.3009919999995</v>
      </c>
      <c r="F14" s="1703">
        <f>SUM(C14+D14+E14)*($F$4+1)</f>
        <v>45021.153557131249</v>
      </c>
      <c r="G14" s="1684">
        <f>C14*($F$12+1)*$G$12</f>
        <v>121.51192530446549</v>
      </c>
      <c r="H14" s="1685">
        <f t="shared" ref="H14" si="3">(F14+G14)/2080</f>
        <v>21.703204558863327</v>
      </c>
      <c r="I14" s="1684">
        <f>(F14+G14)/12</f>
        <v>3761.8887902029765</v>
      </c>
      <c r="J14" s="1686" t="s">
        <v>132</v>
      </c>
      <c r="K14" s="1704"/>
      <c r="L14" s="1704"/>
      <c r="M14" s="1704"/>
      <c r="N14" s="1705"/>
      <c r="P14" s="1557"/>
    </row>
    <row r="15" spans="2:16" ht="15" thickBot="1">
      <c r="P15" s="1557"/>
    </row>
    <row r="16" spans="2:16">
      <c r="B16" s="2545" t="s">
        <v>555</v>
      </c>
      <c r="C16" s="2545" t="s">
        <v>253</v>
      </c>
      <c r="D16" s="1672">
        <f>D4</f>
        <v>0.224</v>
      </c>
      <c r="E16" s="1672">
        <f>E4</f>
        <v>0.12</v>
      </c>
      <c r="F16" s="1672">
        <f>F4</f>
        <v>1.9959404600811814E-2</v>
      </c>
      <c r="G16" s="1674">
        <f>G12</f>
        <v>3.7000000000000002E-3</v>
      </c>
      <c r="H16" s="1675">
        <v>2080</v>
      </c>
      <c r="I16" s="1689" t="s">
        <v>550</v>
      </c>
      <c r="J16" s="2548" t="s">
        <v>556</v>
      </c>
      <c r="K16" s="2549"/>
      <c r="L16" s="2549"/>
      <c r="M16" s="2549"/>
      <c r="N16" s="2550"/>
      <c r="P16" s="1557"/>
    </row>
    <row r="17" spans="2:16" ht="15" thickBot="1">
      <c r="B17" s="2547"/>
      <c r="C17" s="2546"/>
      <c r="D17" s="1690" t="s">
        <v>557</v>
      </c>
      <c r="E17" s="1690" t="s">
        <v>436</v>
      </c>
      <c r="F17" s="1690" t="s">
        <v>131</v>
      </c>
      <c r="G17" s="1678" t="str">
        <f>G13</f>
        <v>PFMLA</v>
      </c>
      <c r="H17" s="1680" t="s">
        <v>548</v>
      </c>
      <c r="I17" s="1691" t="s">
        <v>558</v>
      </c>
      <c r="J17" s="2551"/>
      <c r="K17" s="2552"/>
      <c r="L17" s="2552"/>
      <c r="M17" s="2552"/>
      <c r="N17" s="2553"/>
      <c r="P17" s="1557"/>
    </row>
    <row r="18" spans="2:16" ht="15" thickBot="1">
      <c r="B18" s="1692" t="s">
        <v>486</v>
      </c>
      <c r="C18" s="1702">
        <f>'[38]FY22 Master Lookup'!C11</f>
        <v>32198.400000000001</v>
      </c>
      <c r="D18" s="1702">
        <f>C18*$D$4</f>
        <v>7212.4416000000001</v>
      </c>
      <c r="E18" s="1702">
        <f>(C18+D18)*$E$4</f>
        <v>4729.3009919999995</v>
      </c>
      <c r="F18" s="1703">
        <f>SUM(C18+D18+E18)*($F$4+1)</f>
        <v>45021.153557131249</v>
      </c>
      <c r="G18" s="1684">
        <f>C18*($F$16+1)*$G$16</f>
        <v>121.51192530446549</v>
      </c>
      <c r="H18" s="1706">
        <f t="shared" ref="H18" si="4">(F18+G18)/2080</f>
        <v>21.703204558863327</v>
      </c>
      <c r="I18" s="1707">
        <f>(F18+G18)/12</f>
        <v>3761.8887902029765</v>
      </c>
      <c r="J18" s="1686" t="s">
        <v>132</v>
      </c>
      <c r="K18" s="1708"/>
      <c r="L18" s="1704"/>
      <c r="M18" s="1704"/>
      <c r="N18" s="1705"/>
      <c r="P18" s="1557"/>
    </row>
    <row r="19" spans="2:16" ht="15" customHeight="1" thickBot="1">
      <c r="P19" s="1557"/>
    </row>
    <row r="20" spans="2:16">
      <c r="B20" s="2545" t="s">
        <v>555</v>
      </c>
      <c r="C20" s="2545" t="s">
        <v>253</v>
      </c>
      <c r="D20" s="1672">
        <v>0.22500000000000001</v>
      </c>
      <c r="E20" s="1672">
        <v>0.12</v>
      </c>
      <c r="F20" s="1672">
        <f>'[38]FY22 Master Lookup'!C18</f>
        <v>2.3531493276716206E-2</v>
      </c>
      <c r="G20" s="1674">
        <f>G12</f>
        <v>3.7000000000000002E-3</v>
      </c>
      <c r="H20" s="1675">
        <v>2080</v>
      </c>
      <c r="I20" s="1689" t="s">
        <v>550</v>
      </c>
      <c r="J20" s="2548" t="s">
        <v>556</v>
      </c>
      <c r="K20" s="2549"/>
      <c r="L20" s="2549"/>
      <c r="M20" s="2549"/>
      <c r="N20" s="2550"/>
      <c r="P20" s="1557"/>
    </row>
    <row r="21" spans="2:16" ht="19.95" customHeight="1" thickBot="1">
      <c r="B21" s="2547"/>
      <c r="C21" s="2546"/>
      <c r="D21" s="1690" t="s">
        <v>557</v>
      </c>
      <c r="E21" s="1690" t="s">
        <v>436</v>
      </c>
      <c r="F21" s="1690" t="s">
        <v>131</v>
      </c>
      <c r="G21" s="1678" t="str">
        <f>G13</f>
        <v>PFMLA</v>
      </c>
      <c r="H21" s="1680" t="s">
        <v>548</v>
      </c>
      <c r="I21" s="1691" t="s">
        <v>558</v>
      </c>
      <c r="J21" s="2551"/>
      <c r="K21" s="2552"/>
      <c r="L21" s="2552"/>
      <c r="M21" s="2552"/>
      <c r="N21" s="2553"/>
      <c r="P21" s="1557"/>
    </row>
    <row r="22" spans="2:16" ht="19.95" customHeight="1" thickBot="1">
      <c r="B22" s="1692" t="s">
        <v>561</v>
      </c>
      <c r="C22" s="1702">
        <f>'[38]FY22 Master Lookup'!C15</f>
        <v>32198.400000000001</v>
      </c>
      <c r="D22" s="1702">
        <f>C22*$D$4</f>
        <v>7212.4416000000001</v>
      </c>
      <c r="E22" s="1702">
        <f t="shared" ref="E22" si="5">(C22+D22)*$E$4</f>
        <v>4729.3009919999995</v>
      </c>
      <c r="F22" s="1703">
        <f t="shared" ref="F22" si="6">SUM(C22+D22+E22)*($F$4+1)</f>
        <v>45021.153557131249</v>
      </c>
      <c r="G22" s="1684">
        <f>C22*($F$20+1)*$G$20</f>
        <v>121.93748280254776</v>
      </c>
      <c r="H22" s="1706">
        <f t="shared" ref="H22" si="7">(F22+G22)/2080</f>
        <v>21.703409153814324</v>
      </c>
      <c r="I22" s="1707">
        <f>(F22+G22)/12</f>
        <v>3761.9242533278161</v>
      </c>
      <c r="J22" s="1686" t="s">
        <v>132</v>
      </c>
      <c r="K22" s="1704"/>
      <c r="L22" s="1704"/>
      <c r="M22" s="1704"/>
      <c r="N22" s="1705"/>
      <c r="P22" s="1557"/>
    </row>
    <row r="23" spans="2:16" ht="21" customHeight="1">
      <c r="P23" s="1557"/>
    </row>
    <row r="25" spans="2:16" ht="14.55" customHeight="1"/>
    <row r="31" spans="2:16" ht="18" customHeight="1"/>
    <row r="33" ht="23.55" customHeight="1"/>
    <row r="34" ht="23.55" customHeight="1"/>
    <row r="35" ht="23.55" customHeight="1"/>
  </sheetData>
  <mergeCells count="16">
    <mergeCell ref="B20:B21"/>
    <mergeCell ref="C20:C21"/>
    <mergeCell ref="J20:N21"/>
    <mergeCell ref="B12:B13"/>
    <mergeCell ref="C12:C13"/>
    <mergeCell ref="J12:N13"/>
    <mergeCell ref="B16:B17"/>
    <mergeCell ref="C16:C17"/>
    <mergeCell ref="J16:N17"/>
    <mergeCell ref="B4:B5"/>
    <mergeCell ref="C4:C5"/>
    <mergeCell ref="J4:N5"/>
    <mergeCell ref="O4:O5"/>
    <mergeCell ref="B8:B9"/>
    <mergeCell ref="C8:C9"/>
    <mergeCell ref="J8:N9"/>
  </mergeCells>
  <pageMargins left="0.7" right="0.7" top="0.75" bottom="0.75" header="0.3" footer="0.3"/>
  <pageSetup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opLeftCell="F16" zoomScale="80" zoomScaleNormal="80" zoomScaleSheetLayoutView="90" workbookViewId="0">
      <selection activeCell="X31" sqref="X31"/>
    </sheetView>
  </sheetViews>
  <sheetFormatPr defaultColWidth="9.109375" defaultRowHeight="14.4"/>
  <cols>
    <col min="1" max="1" width="25" style="1719" hidden="1" customWidth="1"/>
    <col min="2" max="2" width="13.44140625" style="1719" hidden="1" customWidth="1"/>
    <col min="3" max="3" width="14.88671875" style="1719" hidden="1" customWidth="1"/>
    <col min="4" max="4" width="7.109375" style="1719" hidden="1" customWidth="1"/>
    <col min="5" max="5" width="88" style="1719" hidden="1" customWidth="1"/>
    <col min="6" max="6" width="1.44140625" style="1719" customWidth="1"/>
    <col min="7" max="7" width="22.44140625" style="1719" customWidth="1"/>
    <col min="8" max="8" width="14.44140625" style="1719" customWidth="1"/>
    <col min="9" max="9" width="13.109375" style="1719" bestFit="1" customWidth="1"/>
    <col min="10" max="10" width="11.44140625" style="1719" bestFit="1" customWidth="1"/>
    <col min="11" max="11" width="1.5546875" style="1719" customWidth="1"/>
    <col min="12" max="12" width="22.44140625" style="1719" customWidth="1"/>
    <col min="13" max="13" width="14.44140625" style="1719" customWidth="1"/>
    <col min="14" max="14" width="13.109375" style="1719" bestFit="1" customWidth="1"/>
    <col min="15" max="15" width="11.44140625" style="1719" bestFit="1" customWidth="1"/>
    <col min="16" max="16" width="1.44140625" style="1719" customWidth="1"/>
    <col min="17" max="17" width="22.44140625" style="1719" customWidth="1"/>
    <col min="18" max="18" width="13.44140625" style="1719" customWidth="1"/>
    <col min="19" max="19" width="14.109375" style="1719" customWidth="1"/>
    <col min="20" max="20" width="14.88671875" style="1719" customWidth="1"/>
    <col min="21" max="21" width="12.44140625" style="1719" bestFit="1" customWidth="1"/>
    <col min="22" max="22" width="3.44140625" style="1719" customWidth="1"/>
    <col min="23" max="23" width="22.44140625" style="1719" customWidth="1"/>
    <col min="24" max="24" width="16.5546875" style="1719" customWidth="1"/>
    <col min="25" max="25" width="13.109375" style="1719" bestFit="1" customWidth="1"/>
    <col min="26" max="26" width="10.5546875" style="1719" bestFit="1" customWidth="1"/>
    <col min="27" max="27" width="5.5546875" style="1719" customWidth="1"/>
    <col min="28" max="16384" width="9.109375" style="1719"/>
  </cols>
  <sheetData>
    <row r="1" spans="1:22">
      <c r="A1" s="1717" t="s">
        <v>565</v>
      </c>
      <c r="B1" s="1718"/>
      <c r="C1" s="1718"/>
      <c r="D1" s="1718"/>
      <c r="E1" s="1718"/>
      <c r="F1" s="1718"/>
      <c r="G1" s="1717"/>
      <c r="H1" s="1718"/>
      <c r="I1" s="1718"/>
      <c r="J1" s="1718"/>
      <c r="K1" s="1718"/>
      <c r="L1" s="1717"/>
      <c r="M1" s="1718"/>
      <c r="N1" s="1718"/>
      <c r="O1" s="1718"/>
      <c r="P1" s="1718"/>
      <c r="Q1" s="1718"/>
      <c r="R1" s="1718"/>
      <c r="S1" s="1718"/>
      <c r="T1" s="1718"/>
      <c r="U1" s="1718"/>
      <c r="V1" s="1718"/>
    </row>
    <row r="2" spans="1:22" ht="15" thickBot="1">
      <c r="A2" s="1718"/>
      <c r="B2" s="1718"/>
      <c r="C2" s="1718"/>
      <c r="D2" s="1718"/>
      <c r="E2" s="1718"/>
      <c r="F2" s="1718"/>
      <c r="G2" s="1718" t="s">
        <v>566</v>
      </c>
      <c r="H2" s="1718"/>
      <c r="I2" s="1718"/>
      <c r="J2" s="1718"/>
      <c r="K2" s="1718"/>
      <c r="L2" s="1717"/>
      <c r="M2" s="1718"/>
      <c r="N2" s="1718"/>
      <c r="O2" s="1718"/>
      <c r="P2" s="1718"/>
      <c r="Q2" s="1718"/>
      <c r="R2" s="1718"/>
      <c r="S2" s="1718"/>
      <c r="T2" s="1718"/>
      <c r="U2" s="1718"/>
      <c r="V2" s="1718"/>
    </row>
    <row r="3" spans="1:22" ht="15" thickBot="1">
      <c r="A3" s="2558" t="s">
        <v>567</v>
      </c>
      <c r="B3" s="2559"/>
      <c r="C3" s="2559"/>
      <c r="D3" s="2559"/>
      <c r="E3" s="2560"/>
      <c r="F3" s="1718"/>
      <c r="G3" s="2561" t="s">
        <v>568</v>
      </c>
      <c r="H3" s="2562"/>
      <c r="I3" s="2562"/>
      <c r="J3" s="2563"/>
      <c r="K3" s="1718"/>
      <c r="L3" s="2561" t="s">
        <v>569</v>
      </c>
      <c r="M3" s="2562"/>
      <c r="N3" s="2562"/>
      <c r="O3" s="2563"/>
      <c r="P3" s="1718"/>
      <c r="Q3" s="2561" t="s">
        <v>570</v>
      </c>
      <c r="R3" s="2562"/>
      <c r="S3" s="2562"/>
      <c r="T3" s="2562"/>
      <c r="U3" s="2563"/>
      <c r="V3" s="1718"/>
    </row>
    <row r="4" spans="1:22">
      <c r="A4" s="2564"/>
      <c r="B4" s="2566" t="s">
        <v>261</v>
      </c>
      <c r="C4" s="2566" t="s">
        <v>571</v>
      </c>
      <c r="D4" s="2566"/>
      <c r="E4" s="2568" t="s">
        <v>572</v>
      </c>
      <c r="F4" s="1718"/>
      <c r="G4" s="1720"/>
      <c r="H4" s="1721"/>
      <c r="I4" s="1722" t="s">
        <v>573</v>
      </c>
      <c r="J4" s="1723">
        <v>20</v>
      </c>
      <c r="K4" s="1718"/>
      <c r="L4" s="1720"/>
      <c r="M4" s="1721"/>
      <c r="N4" s="1722" t="s">
        <v>573</v>
      </c>
      <c r="O4" s="1723">
        <v>10</v>
      </c>
      <c r="P4" s="1718"/>
      <c r="Q4" s="1720"/>
      <c r="R4" s="1721"/>
      <c r="S4" s="1722" t="s">
        <v>573</v>
      </c>
      <c r="T4" s="1722"/>
      <c r="U4" s="1723">
        <v>10</v>
      </c>
      <c r="V4" s="1718"/>
    </row>
    <row r="5" spans="1:22" ht="15" thickBot="1">
      <c r="A5" s="2565"/>
      <c r="B5" s="2567"/>
      <c r="C5" s="2567"/>
      <c r="D5" s="2567"/>
      <c r="E5" s="2569"/>
      <c r="F5" s="1718"/>
      <c r="G5" s="1720"/>
      <c r="H5" s="1721"/>
      <c r="I5" s="1722" t="s">
        <v>574</v>
      </c>
      <c r="J5" s="1723">
        <v>365</v>
      </c>
      <c r="K5" s="1718"/>
      <c r="L5" s="1720"/>
      <c r="M5" s="1721"/>
      <c r="N5" s="1722" t="s">
        <v>574</v>
      </c>
      <c r="O5" s="1723">
        <v>365</v>
      </c>
      <c r="P5" s="1718"/>
      <c r="Q5" s="1720"/>
      <c r="R5" s="1721"/>
      <c r="S5" s="1722" t="s">
        <v>574</v>
      </c>
      <c r="T5" s="1722"/>
      <c r="U5" s="1723">
        <v>365</v>
      </c>
      <c r="V5" s="1718"/>
    </row>
    <row r="6" spans="1:22">
      <c r="A6" s="1724"/>
      <c r="B6" s="1725"/>
      <c r="C6" s="1726"/>
      <c r="D6" s="1726"/>
      <c r="E6" s="1727"/>
      <c r="F6" s="1718"/>
      <c r="G6" s="1728"/>
      <c r="H6" s="1729" t="s">
        <v>253</v>
      </c>
      <c r="I6" s="1730" t="s">
        <v>6</v>
      </c>
      <c r="J6" s="1731" t="s">
        <v>7</v>
      </c>
      <c r="K6" s="1718"/>
      <c r="L6" s="1728"/>
      <c r="M6" s="1729" t="s">
        <v>253</v>
      </c>
      <c r="N6" s="1730" t="s">
        <v>6</v>
      </c>
      <c r="O6" s="1731" t="s">
        <v>7</v>
      </c>
      <c r="P6" s="1718"/>
      <c r="Q6" s="1728"/>
      <c r="R6" s="1729" t="s">
        <v>253</v>
      </c>
      <c r="S6" s="1730" t="s">
        <v>6</v>
      </c>
      <c r="T6" s="1730"/>
      <c r="U6" s="1731" t="s">
        <v>7</v>
      </c>
      <c r="V6" s="1718"/>
    </row>
    <row r="7" spans="1:22" ht="15" customHeight="1">
      <c r="A7" s="1732" t="s">
        <v>575</v>
      </c>
      <c r="B7" s="1733">
        <f t="shared" ref="B7:B8" si="0">I7</f>
        <v>0.15</v>
      </c>
      <c r="C7" s="1734">
        <v>65763</v>
      </c>
      <c r="D7" s="1734"/>
      <c r="E7" s="1735" t="s">
        <v>576</v>
      </c>
      <c r="F7" s="1718"/>
      <c r="G7" s="1724" t="s">
        <v>577</v>
      </c>
      <c r="H7" s="1736">
        <f>C7</f>
        <v>65763</v>
      </c>
      <c r="I7" s="1737">
        <v>0.15</v>
      </c>
      <c r="J7" s="1738">
        <f>I7*H7</f>
        <v>9864.4499999999989</v>
      </c>
      <c r="K7" s="1718"/>
      <c r="L7" s="1724" t="s">
        <v>577</v>
      </c>
      <c r="M7" s="1736">
        <f>H7</f>
        <v>65763</v>
      </c>
      <c r="N7" s="1737">
        <v>0.15</v>
      </c>
      <c r="O7" s="1738">
        <f>N7*M7</f>
        <v>9864.4499999999989</v>
      </c>
      <c r="P7" s="1718"/>
      <c r="Q7" s="1724" t="s">
        <v>577</v>
      </c>
      <c r="R7" s="1736">
        <f>H7</f>
        <v>65763</v>
      </c>
      <c r="S7" s="1737">
        <v>0.15</v>
      </c>
      <c r="T7" s="1737"/>
      <c r="U7" s="1738">
        <f>S7*R7</f>
        <v>9864.4499999999989</v>
      </c>
      <c r="V7" s="1718"/>
    </row>
    <row r="8" spans="1:22">
      <c r="A8" s="1732" t="s">
        <v>293</v>
      </c>
      <c r="B8" s="1733">
        <f t="shared" si="0"/>
        <v>1</v>
      </c>
      <c r="C8" s="1734">
        <f>'[41]BLS salary Chart'!C12</f>
        <v>43971.200000000004</v>
      </c>
      <c r="D8" s="1734"/>
      <c r="E8" s="1739" t="s">
        <v>578</v>
      </c>
      <c r="F8" s="1718"/>
      <c r="G8" s="1740" t="str">
        <f>A8</f>
        <v>Case Worker</v>
      </c>
      <c r="H8" s="1736">
        <f>C8</f>
        <v>43971.200000000004</v>
      </c>
      <c r="I8" s="1737">
        <v>1</v>
      </c>
      <c r="J8" s="1738">
        <f>I8*H8</f>
        <v>43971.200000000004</v>
      </c>
      <c r="K8" s="1718"/>
      <c r="L8" s="1740" t="str">
        <f>G8</f>
        <v>Case Worker</v>
      </c>
      <c r="M8" s="1736">
        <f>H8</f>
        <v>43971.200000000004</v>
      </c>
      <c r="N8" s="1737">
        <v>1</v>
      </c>
      <c r="O8" s="1738">
        <f>N8*M8</f>
        <v>43971.200000000004</v>
      </c>
      <c r="P8" s="1718"/>
      <c r="Q8" s="1740" t="str">
        <f>L8</f>
        <v>Case Worker</v>
      </c>
      <c r="R8" s="1736">
        <f>H8</f>
        <v>43971.200000000004</v>
      </c>
      <c r="S8" s="1737">
        <v>1</v>
      </c>
      <c r="T8" s="1737"/>
      <c r="U8" s="1738">
        <f>S8*R8</f>
        <v>43971.200000000004</v>
      </c>
      <c r="V8" s="1718"/>
    </row>
    <row r="9" spans="1:22">
      <c r="A9" s="1741"/>
      <c r="B9" s="1742"/>
      <c r="C9" s="1743"/>
      <c r="D9" s="1743"/>
      <c r="E9" s="1744"/>
      <c r="F9" s="1718"/>
      <c r="G9" s="1745" t="s">
        <v>579</v>
      </c>
      <c r="H9" s="1746"/>
      <c r="I9" s="1747">
        <f>SUM(I7:I8)</f>
        <v>1.1499999999999999</v>
      </c>
      <c r="J9" s="1748">
        <f>SUM(J7:J8)</f>
        <v>53835.65</v>
      </c>
      <c r="K9" s="1718"/>
      <c r="L9" s="1745" t="s">
        <v>579</v>
      </c>
      <c r="M9" s="1746"/>
      <c r="N9" s="1747">
        <f>SUM(N7:N8)</f>
        <v>1.1499999999999999</v>
      </c>
      <c r="O9" s="1748">
        <f>SUM(O7:O8)</f>
        <v>53835.65</v>
      </c>
      <c r="P9" s="1718"/>
      <c r="Q9" s="1745" t="s">
        <v>579</v>
      </c>
      <c r="R9" s="1746"/>
      <c r="S9" s="1747">
        <f>SUM(S7:S8)</f>
        <v>1.1499999999999999</v>
      </c>
      <c r="T9" s="1747"/>
      <c r="U9" s="1748">
        <f>SUM(U7:U8)</f>
        <v>53835.65</v>
      </c>
      <c r="V9" s="1718"/>
    </row>
    <row r="10" spans="1:22">
      <c r="A10" s="1749" t="s">
        <v>274</v>
      </c>
      <c r="B10" s="1742"/>
      <c r="C10" s="1750"/>
      <c r="D10" s="1742"/>
      <c r="E10" s="1744"/>
      <c r="F10" s="1718"/>
      <c r="G10" s="1740"/>
      <c r="H10" s="1751"/>
      <c r="I10" s="1737"/>
      <c r="J10" s="1752"/>
      <c r="K10" s="1718"/>
      <c r="L10" s="1740"/>
      <c r="M10" s="1751"/>
      <c r="N10" s="1737"/>
      <c r="O10" s="1752"/>
      <c r="P10" s="1718"/>
      <c r="Q10" s="1740"/>
      <c r="R10" s="1751"/>
      <c r="S10" s="1737"/>
      <c r="T10" s="1737"/>
      <c r="U10" s="1752"/>
      <c r="V10" s="1718"/>
    </row>
    <row r="11" spans="1:22">
      <c r="A11" s="1753"/>
      <c r="B11" s="1733"/>
      <c r="C11" s="1733"/>
      <c r="D11" s="1754"/>
      <c r="E11" s="1739"/>
      <c r="F11" s="1718"/>
      <c r="G11" s="1720" t="s">
        <v>580</v>
      </c>
      <c r="H11" s="1755"/>
      <c r="I11" s="1756">
        <f>C12</f>
        <v>0.224</v>
      </c>
      <c r="J11" s="1757">
        <f>I11*J9</f>
        <v>12059.185600000001</v>
      </c>
      <c r="K11" s="1718"/>
      <c r="L11" s="1720" t="s">
        <v>580</v>
      </c>
      <c r="M11" s="1755"/>
      <c r="N11" s="1756">
        <f>I11</f>
        <v>0.224</v>
      </c>
      <c r="O11" s="1757">
        <f>N11*O9</f>
        <v>12059.185600000001</v>
      </c>
      <c r="P11" s="1718"/>
      <c r="Q11" s="1720" t="s">
        <v>580</v>
      </c>
      <c r="R11" s="1755"/>
      <c r="S11" s="1756">
        <f>I11</f>
        <v>0.224</v>
      </c>
      <c r="T11" s="1756"/>
      <c r="U11" s="1757">
        <f>S11*U9</f>
        <v>12059.185600000001</v>
      </c>
      <c r="V11" s="1718"/>
    </row>
    <row r="12" spans="1:22">
      <c r="A12" s="1758" t="s">
        <v>494</v>
      </c>
      <c r="B12" s="1754"/>
      <c r="C12" s="1754">
        <v>0.224</v>
      </c>
      <c r="D12" s="1734"/>
      <c r="E12" s="1759" t="s">
        <v>581</v>
      </c>
      <c r="F12" s="1718"/>
      <c r="G12" s="1760" t="str">
        <f>A29</f>
        <v>PFMLA Trust Contribution</v>
      </c>
      <c r="H12" s="1721"/>
      <c r="I12" s="1756">
        <f>C29</f>
        <v>3.7000000000000002E-3</v>
      </c>
      <c r="J12" s="1761">
        <f>J9*I12</f>
        <v>199.19190500000002</v>
      </c>
      <c r="K12" s="1718"/>
      <c r="L12" s="1760" t="str">
        <f>G12</f>
        <v>PFMLA Trust Contribution</v>
      </c>
      <c r="M12" s="1721"/>
      <c r="N12" s="1756">
        <f>I12</f>
        <v>3.7000000000000002E-3</v>
      </c>
      <c r="O12" s="1761">
        <f>O9*N12</f>
        <v>199.19190500000002</v>
      </c>
      <c r="P12" s="1718"/>
      <c r="Q12" s="1760" t="str">
        <f>G12</f>
        <v>PFMLA Trust Contribution</v>
      </c>
      <c r="R12" s="1721"/>
      <c r="S12" s="1756">
        <f>I12</f>
        <v>3.7000000000000002E-3</v>
      </c>
      <c r="T12" s="1721"/>
      <c r="U12" s="1761">
        <f>U9*S12</f>
        <v>199.19190500000002</v>
      </c>
      <c r="V12" s="1718"/>
    </row>
    <row r="13" spans="1:22">
      <c r="A13" s="1732"/>
      <c r="B13" s="1733"/>
      <c r="C13" s="1734"/>
      <c r="D13" s="1734"/>
      <c r="E13" s="1739"/>
      <c r="F13" s="1718"/>
      <c r="G13" s="1762" t="s">
        <v>582</v>
      </c>
      <c r="H13" s="1763"/>
      <c r="I13" s="1763"/>
      <c r="J13" s="1764">
        <f>J9+J11+J12</f>
        <v>66094.027505000005</v>
      </c>
      <c r="K13" s="1718"/>
      <c r="L13" s="1762" t="s">
        <v>582</v>
      </c>
      <c r="M13" s="1763"/>
      <c r="N13" s="1763"/>
      <c r="O13" s="1764">
        <f>O9+O11+O12</f>
        <v>66094.027505000005</v>
      </c>
      <c r="P13" s="1718"/>
      <c r="Q13" s="1762" t="s">
        <v>582</v>
      </c>
      <c r="R13" s="1763"/>
      <c r="S13" s="1763"/>
      <c r="T13" s="1763"/>
      <c r="U13" s="1764">
        <f>U9+U11+U12</f>
        <v>66094.027505000005</v>
      </c>
      <c r="V13" s="1718"/>
    </row>
    <row r="14" spans="1:22">
      <c r="A14" s="1749" t="s">
        <v>583</v>
      </c>
      <c r="B14" s="1733"/>
      <c r="C14" s="1750"/>
      <c r="D14" s="1734"/>
      <c r="E14" s="1739"/>
      <c r="F14" s="1718"/>
      <c r="G14" s="1765"/>
      <c r="H14" s="1766" t="s">
        <v>584</v>
      </c>
      <c r="I14" s="1766" t="s">
        <v>585</v>
      </c>
      <c r="J14" s="1767" t="s">
        <v>7</v>
      </c>
      <c r="K14" s="1718"/>
      <c r="L14" s="1765"/>
      <c r="M14" s="1766" t="s">
        <v>584</v>
      </c>
      <c r="N14" s="1766" t="s">
        <v>585</v>
      </c>
      <c r="O14" s="1767" t="s">
        <v>7</v>
      </c>
      <c r="P14" s="1718"/>
      <c r="Q14" s="1765"/>
      <c r="R14" s="1766" t="s">
        <v>584</v>
      </c>
      <c r="S14" s="1766" t="s">
        <v>586</v>
      </c>
      <c r="T14" s="1766" t="s">
        <v>585</v>
      </c>
      <c r="U14" s="1767" t="s">
        <v>7</v>
      </c>
      <c r="V14" s="1718"/>
    </row>
    <row r="15" spans="1:22">
      <c r="A15" s="1753" t="s">
        <v>83</v>
      </c>
      <c r="B15" s="1733"/>
      <c r="C15" s="1768">
        <f>'[42]Food Calculation 2020'!K19</f>
        <v>8.0595238095238084</v>
      </c>
      <c r="D15" s="1734"/>
      <c r="E15" s="1739" t="s">
        <v>587</v>
      </c>
      <c r="F15" s="1718"/>
      <c r="G15" s="1740"/>
      <c r="H15" s="1721"/>
      <c r="I15" s="1769" t="s">
        <v>588</v>
      </c>
      <c r="J15" s="1757"/>
      <c r="K15" s="1718"/>
      <c r="L15" s="1740"/>
      <c r="M15" s="1721"/>
      <c r="N15" s="1769" t="s">
        <v>588</v>
      </c>
      <c r="O15" s="1757"/>
      <c r="P15" s="1718"/>
      <c r="Q15" s="1770" t="s">
        <v>83</v>
      </c>
      <c r="R15" s="1771"/>
      <c r="S15" s="1772">
        <f>C15</f>
        <v>8.0595238095238084</v>
      </c>
      <c r="T15" s="1769" t="s">
        <v>588</v>
      </c>
      <c r="U15" s="1773">
        <f>S15*U4*U5</f>
        <v>29417.261904761901</v>
      </c>
      <c r="V15" s="1718"/>
    </row>
    <row r="16" spans="1:22">
      <c r="A16" s="1502" t="s">
        <v>589</v>
      </c>
      <c r="B16" s="1733"/>
      <c r="C16" s="1734">
        <f>'[42]FY19 UFR Data'!I46</f>
        <v>396.65872410763495</v>
      </c>
      <c r="D16" s="1734"/>
      <c r="E16" s="1739" t="s">
        <v>590</v>
      </c>
      <c r="F16" s="1718"/>
      <c r="G16" s="1720" t="s">
        <v>299</v>
      </c>
      <c r="H16" s="1751">
        <f>C16</f>
        <v>396.65872410763495</v>
      </c>
      <c r="I16" s="1721"/>
      <c r="J16" s="1774">
        <f>H16*$I$9</f>
        <v>456.15753272378015</v>
      </c>
      <c r="K16" s="1718"/>
      <c r="L16" s="1720" t="s">
        <v>299</v>
      </c>
      <c r="M16" s="1775">
        <f>H16</f>
        <v>396.65872410763495</v>
      </c>
      <c r="N16" s="1721"/>
      <c r="O16" s="1774">
        <f>M16*N9</f>
        <v>456.15753272378015</v>
      </c>
      <c r="P16" s="1718"/>
      <c r="Q16" s="1720" t="s">
        <v>299</v>
      </c>
      <c r="R16" s="1775">
        <f>M16</f>
        <v>396.65872410763495</v>
      </c>
      <c r="S16" s="1776"/>
      <c r="T16" s="1776"/>
      <c r="U16" s="1774">
        <f>R16*S9</f>
        <v>456.15753272378015</v>
      </c>
      <c r="V16" s="1718"/>
    </row>
    <row r="17" spans="1:22">
      <c r="A17" s="1777" t="s">
        <v>591</v>
      </c>
      <c r="B17" s="1778"/>
      <c r="C17" s="1779">
        <f>'[42]Other Benchmarks'!E16</f>
        <v>10592.4</v>
      </c>
      <c r="D17" s="1780"/>
      <c r="E17" s="1739" t="s">
        <v>592</v>
      </c>
      <c r="F17" s="1718"/>
      <c r="G17" s="1720" t="s">
        <v>591</v>
      </c>
      <c r="H17" s="1781"/>
      <c r="I17" s="1782">
        <f>'[41]Other Benchmarks'!B7</f>
        <v>25.22</v>
      </c>
      <c r="J17" s="1783">
        <f>C17</f>
        <v>10592.4</v>
      </c>
      <c r="K17" s="1718"/>
      <c r="L17" s="1720" t="s">
        <v>591</v>
      </c>
      <c r="M17" s="1784"/>
      <c r="N17" s="1782">
        <f>I17</f>
        <v>25.22</v>
      </c>
      <c r="O17" s="1783">
        <f>J17</f>
        <v>10592.4</v>
      </c>
      <c r="P17" s="1718"/>
      <c r="Q17" s="1720" t="s">
        <v>591</v>
      </c>
      <c r="R17" s="1784"/>
      <c r="S17" s="1785"/>
      <c r="T17" s="1782">
        <f>I17</f>
        <v>25.22</v>
      </c>
      <c r="U17" s="1783">
        <f>J17</f>
        <v>10592.4</v>
      </c>
      <c r="V17" s="1718"/>
    </row>
    <row r="18" spans="1:22">
      <c r="A18" s="1502" t="s">
        <v>593</v>
      </c>
      <c r="B18" s="1733"/>
      <c r="C18" s="1786">
        <f>'[41]Other Benchmarks'!B4</f>
        <v>211.92299460766066</v>
      </c>
      <c r="D18" s="1734"/>
      <c r="E18" s="1739" t="s">
        <v>594</v>
      </c>
      <c r="F18" s="1718"/>
      <c r="G18" s="1720" t="s">
        <v>593</v>
      </c>
      <c r="H18" s="1751">
        <f>C18</f>
        <v>211.92299460766066</v>
      </c>
      <c r="I18" s="1785"/>
      <c r="J18" s="1774">
        <f>H18*$I$9</f>
        <v>243.71144379880974</v>
      </c>
      <c r="K18" s="1718"/>
      <c r="L18" s="1720" t="s">
        <v>593</v>
      </c>
      <c r="M18" s="1775">
        <f>H18</f>
        <v>211.92299460766066</v>
      </c>
      <c r="N18" s="1785"/>
      <c r="O18" s="1774">
        <f>M18*$N$9</f>
        <v>243.71144379880974</v>
      </c>
      <c r="P18" s="1718"/>
      <c r="Q18" s="1720" t="s">
        <v>593</v>
      </c>
      <c r="R18" s="1775">
        <f>M18</f>
        <v>211.92299460766066</v>
      </c>
      <c r="S18" s="1785"/>
      <c r="T18" s="1785"/>
      <c r="U18" s="1774">
        <f>R18*S9</f>
        <v>243.71144379880974</v>
      </c>
      <c r="V18" s="1718"/>
    </row>
    <row r="19" spans="1:22" ht="27">
      <c r="A19" s="1502" t="s">
        <v>595</v>
      </c>
      <c r="B19" s="1733"/>
      <c r="C19" s="1787">
        <f>'[41]Program Supplies'!J4*(1+$C$27)*(1+$C$28)</f>
        <v>535.87327187416702</v>
      </c>
      <c r="D19" s="1733"/>
      <c r="E19" s="1739" t="s">
        <v>596</v>
      </c>
      <c r="F19" s="1718"/>
      <c r="G19" s="1720" t="s">
        <v>597</v>
      </c>
      <c r="H19" s="1751">
        <f>C19</f>
        <v>535.87327187416702</v>
      </c>
      <c r="I19" s="1785"/>
      <c r="J19" s="1774">
        <f>H19*$I$9</f>
        <v>616.254262655292</v>
      </c>
      <c r="K19" s="1718"/>
      <c r="L19" s="1720" t="s">
        <v>597</v>
      </c>
      <c r="M19" s="1775">
        <f>C20</f>
        <v>1071.746543748334</v>
      </c>
      <c r="N19" s="1785"/>
      <c r="O19" s="1774">
        <f>M19*$N$9</f>
        <v>1232.508525310584</v>
      </c>
      <c r="P19" s="1718"/>
      <c r="Q19" s="1720" t="s">
        <v>597</v>
      </c>
      <c r="R19" s="1775">
        <f>C21</f>
        <v>1607.6198156225012</v>
      </c>
      <c r="S19" s="1785"/>
      <c r="T19" s="1785"/>
      <c r="U19" s="1774">
        <f>R19*S9</f>
        <v>1848.7627879658762</v>
      </c>
      <c r="V19" s="1718"/>
    </row>
    <row r="20" spans="1:22" ht="27">
      <c r="A20" s="1502" t="s">
        <v>598</v>
      </c>
      <c r="B20" s="1733"/>
      <c r="C20" s="1787">
        <f>'[41]Program Supplies'!J6*(1+$C$27)*(1+$C$28)</f>
        <v>1071.746543748334</v>
      </c>
      <c r="D20" s="1733"/>
      <c r="E20" s="1739" t="s">
        <v>599</v>
      </c>
      <c r="F20" s="1718"/>
      <c r="G20" s="1720"/>
      <c r="H20" s="1721"/>
      <c r="I20" s="1788"/>
      <c r="J20" s="1789"/>
      <c r="K20" s="1718"/>
      <c r="L20" s="1720"/>
      <c r="M20" s="1721"/>
      <c r="N20" s="1790"/>
      <c r="O20" s="1789"/>
      <c r="P20" s="1718"/>
      <c r="Q20" s="1720"/>
      <c r="R20" s="1721"/>
      <c r="S20" s="1790"/>
      <c r="T20" s="1790"/>
      <c r="U20" s="1789"/>
      <c r="V20" s="1718"/>
    </row>
    <row r="21" spans="1:22" ht="27">
      <c r="A21" s="1502" t="s">
        <v>600</v>
      </c>
      <c r="B21" s="1733"/>
      <c r="C21" s="1787">
        <f>'[41]Program Supplies'!J5*(1+$C$27)*(1+$C$28)</f>
        <v>1607.6198156225012</v>
      </c>
      <c r="D21" s="1733"/>
      <c r="E21" s="1739" t="s">
        <v>601</v>
      </c>
      <c r="F21" s="1718"/>
      <c r="G21" s="1762" t="s">
        <v>16</v>
      </c>
      <c r="H21" s="1763"/>
      <c r="I21" s="1763"/>
      <c r="J21" s="1791">
        <f>SUM(J13:J20)</f>
        <v>78002.550744177875</v>
      </c>
      <c r="K21" s="1718"/>
      <c r="L21" s="1762" t="s">
        <v>16</v>
      </c>
      <c r="M21" s="1763"/>
      <c r="N21" s="1763"/>
      <c r="O21" s="1791">
        <f>SUM(O13:O20)</f>
        <v>78618.805006833165</v>
      </c>
      <c r="P21" s="1718"/>
      <c r="Q21" s="1762" t="s">
        <v>16</v>
      </c>
      <c r="R21" s="1763"/>
      <c r="S21" s="1763"/>
      <c r="T21" s="1763"/>
      <c r="U21" s="1791">
        <f>SUM(U13:U20)</f>
        <v>108652.32117425036</v>
      </c>
      <c r="V21" s="1718"/>
    </row>
    <row r="22" spans="1:22">
      <c r="A22" s="1502"/>
      <c r="B22" s="1733"/>
      <c r="C22" s="1792"/>
      <c r="D22" s="1733"/>
      <c r="E22" s="1739"/>
      <c r="F22" s="1718"/>
      <c r="G22" s="1793"/>
      <c r="H22" s="1721"/>
      <c r="I22" s="1794"/>
      <c r="J22" s="1795"/>
      <c r="K22" s="1718"/>
      <c r="L22" s="1793"/>
      <c r="M22" s="1721"/>
      <c r="N22" s="1794"/>
      <c r="O22" s="1795"/>
      <c r="P22" s="1718"/>
      <c r="Q22" s="1793"/>
      <c r="R22" s="1721"/>
      <c r="S22" s="1794"/>
      <c r="T22" s="1794"/>
      <c r="U22" s="1795"/>
      <c r="V22" s="1718"/>
    </row>
    <row r="23" spans="1:22">
      <c r="A23" s="1732" t="s">
        <v>602</v>
      </c>
      <c r="B23" s="1733"/>
      <c r="C23" s="1754">
        <f>'[43]PIVOT TABLES FY14'!$I$5</f>
        <v>0.12</v>
      </c>
      <c r="D23" s="1733"/>
      <c r="E23" s="1759" t="s">
        <v>603</v>
      </c>
      <c r="F23" s="1718"/>
      <c r="G23" s="1745" t="s">
        <v>602</v>
      </c>
      <c r="H23" s="1794"/>
      <c r="I23" s="1796">
        <f>C23</f>
        <v>0.12</v>
      </c>
      <c r="J23" s="1795">
        <f>I23*J21</f>
        <v>9360.3060893013444</v>
      </c>
      <c r="K23" s="1718"/>
      <c r="L23" s="1745" t="s">
        <v>602</v>
      </c>
      <c r="M23" s="1794"/>
      <c r="N23" s="1796">
        <f>I23</f>
        <v>0.12</v>
      </c>
      <c r="O23" s="1795">
        <f>N23*O21</f>
        <v>9434.2566008199792</v>
      </c>
      <c r="P23" s="1718"/>
      <c r="Q23" s="1797" t="s">
        <v>602</v>
      </c>
      <c r="R23" s="1763"/>
      <c r="S23" s="1798">
        <f>I23</f>
        <v>0.12</v>
      </c>
      <c r="T23" s="1799"/>
      <c r="U23" s="1800">
        <f>S23*U21</f>
        <v>13038.278540910043</v>
      </c>
      <c r="V23" s="1718"/>
    </row>
    <row r="24" spans="1:22" ht="15" thickBot="1">
      <c r="A24" s="1732"/>
      <c r="B24" s="1801"/>
      <c r="C24" s="1733"/>
      <c r="D24" s="1733"/>
      <c r="E24" s="1739"/>
      <c r="F24" s="1718"/>
      <c r="G24" s="1802" t="s">
        <v>18</v>
      </c>
      <c r="H24" s="1803"/>
      <c r="I24" s="1804"/>
      <c r="J24" s="1805">
        <f>SUM(J21:J23)</f>
        <v>87362.856833479222</v>
      </c>
      <c r="K24" s="1718"/>
      <c r="L24" s="1802" t="s">
        <v>18</v>
      </c>
      <c r="M24" s="1803"/>
      <c r="N24" s="1806"/>
      <c r="O24" s="1805">
        <f>SUM(O21:O23)</f>
        <v>88053.061607653144</v>
      </c>
      <c r="P24" s="1718"/>
      <c r="Q24" s="1807" t="s">
        <v>18</v>
      </c>
      <c r="R24" s="1808"/>
      <c r="S24" s="1809"/>
      <c r="T24" s="1810"/>
      <c r="U24" s="1811">
        <f>SUM(U21:U23)</f>
        <v>121690.59971516041</v>
      </c>
      <c r="V24" s="1718"/>
    </row>
    <row r="25" spans="1:22" ht="15" thickTop="1">
      <c r="A25" s="1732"/>
      <c r="B25" s="1733"/>
      <c r="C25" s="1733"/>
      <c r="D25" s="1733"/>
      <c r="E25" s="1739"/>
      <c r="F25" s="1718"/>
      <c r="G25" s="1812" t="str">
        <f>A30</f>
        <v>CAF</v>
      </c>
      <c r="H25" s="1813"/>
      <c r="I25" s="1814">
        <f>'[41]CAF Fall 2020'!BY24</f>
        <v>1.9959404600811814E-2</v>
      </c>
      <c r="J25" s="1815">
        <f>(J24-J9)*I25</f>
        <v>669.18308632451442</v>
      </c>
      <c r="K25" s="1718"/>
      <c r="L25" s="1816" t="str">
        <f>G25</f>
        <v>CAF</v>
      </c>
      <c r="M25" s="1755"/>
      <c r="N25" s="1814">
        <f>I25</f>
        <v>1.9959404600811814E-2</v>
      </c>
      <c r="O25" s="1815">
        <f>(O24-O9)*N25</f>
        <v>682.95916266966367</v>
      </c>
      <c r="P25" s="1718"/>
      <c r="Q25" s="1812" t="str">
        <f>L25</f>
        <v>CAF</v>
      </c>
      <c r="R25" s="1755"/>
      <c r="S25" s="1814">
        <f>N25</f>
        <v>1.9959404600811814E-2</v>
      </c>
      <c r="T25" s="1817"/>
      <c r="U25" s="1815">
        <f>(U24-U9)*S25</f>
        <v>1354.344395532627</v>
      </c>
      <c r="V25" s="1718"/>
    </row>
    <row r="26" spans="1:22" ht="15" thickBot="1">
      <c r="A26" s="1732"/>
      <c r="B26" s="1733"/>
      <c r="C26" s="1733"/>
      <c r="D26" s="1733"/>
      <c r="E26" s="1739"/>
      <c r="F26" s="1718"/>
      <c r="G26" s="1818" t="s">
        <v>18</v>
      </c>
      <c r="H26" s="1819"/>
      <c r="I26" s="1820"/>
      <c r="J26" s="1821">
        <f>SUM(J24:J25)</f>
        <v>88032.039919803734</v>
      </c>
      <c r="K26" s="1718"/>
      <c r="L26" s="1812" t="str">
        <f t="shared" ref="L26:L27" si="1">G26</f>
        <v>Total</v>
      </c>
      <c r="M26" s="1817"/>
      <c r="N26" s="1814"/>
      <c r="O26" s="1821">
        <f>SUM(O24:O25)</f>
        <v>88736.020770322808</v>
      </c>
      <c r="P26" s="1718"/>
      <c r="Q26" s="1822" t="str">
        <f t="shared" ref="Q26" si="2">L26</f>
        <v>Total</v>
      </c>
      <c r="R26" s="1823"/>
      <c r="S26" s="1824"/>
      <c r="T26" s="1825"/>
      <c r="U26" s="1821">
        <f>SUM(U24:U25)</f>
        <v>123044.94411069303</v>
      </c>
      <c r="V26" s="1718"/>
    </row>
    <row r="27" spans="1:22" ht="15" thickBot="1">
      <c r="A27" s="1826" t="s">
        <v>604</v>
      </c>
      <c r="B27" s="1733"/>
      <c r="C27" s="1827">
        <f>'[41]CAF Spring 2016 '!BM25</f>
        <v>4.3768475255077849E-2</v>
      </c>
      <c r="D27" s="1733"/>
      <c r="E27" s="1739" t="s">
        <v>605</v>
      </c>
      <c r="F27" s="1718"/>
      <c r="G27" s="1828" t="s">
        <v>606</v>
      </c>
      <c r="H27" s="1829"/>
      <c r="I27" s="1830"/>
      <c r="J27" s="1831">
        <f>J26/J4/J5</f>
        <v>12.059183550658046</v>
      </c>
      <c r="K27" s="1428"/>
      <c r="L27" s="1832" t="str">
        <f t="shared" si="1"/>
        <v xml:space="preserve">Enrolled Client Day Rate </v>
      </c>
      <c r="M27" s="1833"/>
      <c r="N27" s="1833"/>
      <c r="O27" s="1831">
        <f>O26/O4/O5</f>
        <v>24.311238567211728</v>
      </c>
      <c r="P27" s="1428"/>
      <c r="Q27" s="1834" t="s">
        <v>606</v>
      </c>
      <c r="R27" s="1835"/>
      <c r="S27" s="1835"/>
      <c r="T27" s="1835"/>
      <c r="U27" s="1831">
        <f>U26/U4/U5</f>
        <v>33.710943591970697</v>
      </c>
      <c r="V27" s="1718"/>
    </row>
    <row r="28" spans="1:22" ht="15" thickBot="1">
      <c r="A28" s="1836" t="s">
        <v>607</v>
      </c>
      <c r="B28" s="1837"/>
      <c r="C28" s="1838">
        <f>'[41]CAF Spring 2018'!BQ27</f>
        <v>2.6804860614724868E-2</v>
      </c>
      <c r="D28" s="1837"/>
      <c r="E28" s="1839" t="s">
        <v>608</v>
      </c>
      <c r="F28" s="1718"/>
      <c r="G28" s="1718"/>
      <c r="H28" s="1718"/>
      <c r="I28" s="1718"/>
      <c r="J28" s="1718"/>
      <c r="K28" s="1718"/>
      <c r="L28" s="1718"/>
      <c r="M28" s="1718"/>
      <c r="N28" s="1718"/>
      <c r="O28" s="1718"/>
      <c r="P28" s="1718"/>
      <c r="Q28" s="1718"/>
      <c r="R28" s="1718"/>
      <c r="S28" s="1718"/>
      <c r="T28" s="1718"/>
      <c r="U28" s="1718"/>
      <c r="V28" s="1718"/>
    </row>
    <row r="29" spans="1:22" s="1845" customFormat="1" ht="15" thickBot="1">
      <c r="A29" s="1840" t="s">
        <v>280</v>
      </c>
      <c r="B29" s="1835"/>
      <c r="C29" s="1841">
        <v>3.7000000000000002E-3</v>
      </c>
      <c r="D29" s="1835"/>
      <c r="E29" s="1842" t="s">
        <v>609</v>
      </c>
      <c r="F29" s="1843"/>
      <c r="G29" s="1718"/>
      <c r="H29" s="1718"/>
      <c r="I29" s="1718"/>
      <c r="J29" s="1844"/>
      <c r="K29" s="1718"/>
      <c r="L29" s="1718"/>
      <c r="M29" s="1718"/>
      <c r="N29" s="1718"/>
      <c r="O29" s="1844"/>
      <c r="P29" s="1718"/>
      <c r="Q29" s="1718"/>
      <c r="R29" s="1718"/>
      <c r="S29" s="1718"/>
      <c r="T29" s="1718"/>
      <c r="U29" s="1844"/>
      <c r="V29" s="1843"/>
    </row>
    <row r="30" spans="1:22" ht="15" thickBot="1">
      <c r="A30" s="1455" t="s">
        <v>131</v>
      </c>
      <c r="B30" s="1819"/>
      <c r="C30" s="1846">
        <f>'[41]CAF Fall 2020'!BY24</f>
        <v>1.9959404600811814E-2</v>
      </c>
      <c r="D30" s="1819"/>
      <c r="E30" s="1847" t="s">
        <v>328</v>
      </c>
      <c r="F30" s="1718"/>
      <c r="G30" s="1718"/>
      <c r="H30" s="1718"/>
      <c r="I30" s="1718"/>
      <c r="J30" s="1718"/>
      <c r="K30" s="1718"/>
      <c r="L30" s="1718"/>
      <c r="M30" s="1718"/>
      <c r="N30" s="1718"/>
      <c r="O30" s="1718"/>
      <c r="P30" s="1718"/>
      <c r="Q30" s="1718"/>
      <c r="R30" s="1718"/>
      <c r="S30" s="1718"/>
      <c r="T30" s="1718"/>
      <c r="U30" s="1718"/>
      <c r="V30" s="1718"/>
    </row>
    <row r="31" spans="1:22">
      <c r="A31" s="1848"/>
      <c r="B31" s="1848"/>
      <c r="C31" s="1849"/>
      <c r="D31" s="1848"/>
      <c r="E31" s="1848"/>
      <c r="F31" s="1718"/>
      <c r="G31" s="1718"/>
      <c r="H31" s="1718"/>
      <c r="I31" s="1718"/>
      <c r="J31" s="1718"/>
      <c r="K31" s="1718"/>
      <c r="L31" s="1718"/>
      <c r="M31" s="1718"/>
      <c r="N31" s="1718"/>
      <c r="O31" s="1718"/>
      <c r="P31" s="1718"/>
      <c r="Q31" s="1718"/>
      <c r="R31" s="1718"/>
      <c r="S31" s="1718"/>
      <c r="T31" s="1718"/>
      <c r="U31" s="1718"/>
      <c r="V31" s="1718"/>
    </row>
    <row r="32" spans="1:22" ht="15" thickBot="1">
      <c r="B32" s="1848"/>
      <c r="C32" s="1849"/>
      <c r="D32" s="1848"/>
      <c r="E32" s="1848"/>
      <c r="F32" s="1718"/>
      <c r="G32" s="1718"/>
      <c r="H32" s="1718"/>
      <c r="I32" s="1718"/>
      <c r="J32" s="1718"/>
      <c r="K32" s="1718"/>
      <c r="L32" s="1718"/>
      <c r="M32" s="1718"/>
      <c r="N32" s="1718"/>
      <c r="O32" s="1718"/>
      <c r="P32" s="1718"/>
      <c r="Q32" s="1718"/>
      <c r="R32" s="1718"/>
      <c r="S32" s="1718"/>
      <c r="T32" s="1718"/>
      <c r="U32" s="1718"/>
      <c r="V32" s="1718"/>
    </row>
    <row r="33" spans="2:22" ht="15" thickBot="1">
      <c r="B33" s="1428"/>
      <c r="C33" s="1850"/>
      <c r="D33" s="1851"/>
      <c r="E33" s="1852"/>
      <c r="F33" s="1718"/>
      <c r="G33" s="1718"/>
      <c r="H33" s="1718"/>
      <c r="I33" s="1718"/>
      <c r="J33" s="1718"/>
      <c r="K33" s="1718"/>
      <c r="L33" s="1718"/>
      <c r="M33" s="1718"/>
      <c r="N33" s="1718"/>
      <c r="O33" s="1718"/>
      <c r="P33" s="1718"/>
      <c r="Q33" s="1718"/>
      <c r="R33" s="1718"/>
      <c r="S33" s="1718"/>
      <c r="T33" s="1718"/>
      <c r="U33" s="1718"/>
      <c r="V33" s="1718"/>
    </row>
    <row r="34" spans="2:22">
      <c r="B34" s="1848"/>
      <c r="C34" s="1853"/>
      <c r="D34" s="1854"/>
      <c r="E34" s="1855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1718"/>
      <c r="T34" s="1718"/>
      <c r="U34" s="1718"/>
      <c r="V34" s="1718"/>
    </row>
    <row r="35" spans="2:22">
      <c r="B35" s="1848"/>
      <c r="C35" s="1856"/>
      <c r="D35" s="1857"/>
      <c r="E35" s="1858"/>
      <c r="F35" s="1718"/>
      <c r="G35" s="1718"/>
      <c r="H35" s="1718"/>
      <c r="I35" s="1718"/>
      <c r="J35" s="1718"/>
      <c r="K35" s="1718"/>
      <c r="L35" s="1718"/>
      <c r="M35" s="1718"/>
      <c r="N35" s="1718"/>
      <c r="O35" s="1718"/>
      <c r="P35" s="1718"/>
      <c r="Q35" s="1718"/>
      <c r="R35" s="1718"/>
      <c r="S35" s="1718"/>
      <c r="T35" s="1718"/>
      <c r="U35" s="1718"/>
      <c r="V35" s="1718"/>
    </row>
    <row r="36" spans="2:22">
      <c r="B36" s="1848"/>
      <c r="C36" s="1859"/>
      <c r="D36" s="1857"/>
      <c r="E36" s="1858"/>
      <c r="F36" s="1718"/>
      <c r="G36" s="1718"/>
      <c r="H36" s="1718"/>
      <c r="I36" s="1718"/>
      <c r="J36" s="1718"/>
      <c r="K36" s="1718"/>
      <c r="L36" s="1718"/>
      <c r="M36" s="1718"/>
      <c r="N36" s="1718"/>
      <c r="O36" s="1718"/>
      <c r="P36" s="1718"/>
      <c r="Q36" s="1718"/>
      <c r="R36" s="1718"/>
      <c r="S36" s="1718"/>
      <c r="T36" s="1718"/>
      <c r="U36" s="1718"/>
      <c r="V36" s="1718"/>
    </row>
    <row r="37" spans="2:22">
      <c r="B37" s="1848"/>
      <c r="C37" s="1856"/>
      <c r="D37" s="1857"/>
      <c r="E37" s="1858"/>
      <c r="F37" s="1718"/>
      <c r="G37" s="1718"/>
      <c r="H37" s="1718"/>
      <c r="I37" s="1718"/>
      <c r="J37" s="1718"/>
      <c r="K37" s="1718"/>
      <c r="L37" s="1718"/>
      <c r="M37" s="1718"/>
      <c r="N37" s="1718"/>
      <c r="O37" s="1718"/>
      <c r="P37" s="1718"/>
      <c r="Q37" s="1718"/>
      <c r="R37" s="1718"/>
      <c r="S37" s="1718"/>
      <c r="T37" s="1718"/>
      <c r="U37" s="1718"/>
      <c r="V37" s="1718"/>
    </row>
    <row r="38" spans="2:22">
      <c r="B38" s="1848"/>
      <c r="C38" s="1856"/>
      <c r="D38" s="1857"/>
      <c r="E38" s="1858"/>
      <c r="F38" s="1718"/>
      <c r="G38" s="1718"/>
      <c r="H38" s="1718"/>
      <c r="I38" s="1718"/>
      <c r="J38" s="1718"/>
      <c r="K38" s="1718"/>
      <c r="L38" s="1718"/>
      <c r="M38" s="1718"/>
      <c r="N38" s="1718"/>
      <c r="O38" s="1718"/>
      <c r="P38" s="1718"/>
      <c r="Q38" s="1718"/>
      <c r="R38" s="1718"/>
      <c r="S38" s="1718"/>
      <c r="T38" s="1718"/>
      <c r="U38" s="1718"/>
      <c r="V38" s="1718"/>
    </row>
    <row r="39" spans="2:22" ht="15" thickBot="1">
      <c r="B39" s="1848"/>
      <c r="C39" s="1860"/>
      <c r="D39" s="1861"/>
      <c r="E39" s="1862"/>
      <c r="F39" s="1718"/>
      <c r="G39" s="1718"/>
      <c r="H39" s="1718"/>
      <c r="I39" s="1718"/>
      <c r="J39" s="1718"/>
      <c r="K39" s="1718"/>
      <c r="L39" s="1718"/>
      <c r="M39" s="1718"/>
      <c r="N39" s="1718"/>
      <c r="O39" s="1718"/>
      <c r="P39" s="1718"/>
      <c r="Q39" s="1718"/>
      <c r="R39" s="1718"/>
      <c r="S39" s="1718"/>
      <c r="T39" s="1718"/>
      <c r="U39" s="1718"/>
      <c r="V39" s="1718"/>
    </row>
    <row r="40" spans="2:22">
      <c r="B40" s="1848"/>
      <c r="C40" s="1849"/>
      <c r="D40" s="1848"/>
      <c r="E40" s="1848"/>
      <c r="F40" s="1718"/>
      <c r="G40" s="1718"/>
      <c r="H40" s="1718"/>
      <c r="I40" s="1718"/>
      <c r="J40" s="1718"/>
      <c r="K40" s="1718"/>
      <c r="L40" s="1718"/>
      <c r="M40" s="1718"/>
      <c r="N40" s="1718"/>
      <c r="O40" s="1718"/>
      <c r="P40" s="1718"/>
      <c r="Q40" s="1718"/>
      <c r="R40" s="1718"/>
      <c r="S40" s="1718"/>
      <c r="T40" s="1718"/>
      <c r="U40" s="1718"/>
      <c r="V40" s="1718"/>
    </row>
    <row r="41" spans="2:22">
      <c r="B41" s="1848"/>
      <c r="C41" s="1849"/>
      <c r="D41" s="1848"/>
      <c r="E41" s="1848"/>
      <c r="F41" s="1718"/>
      <c r="G41" s="1718"/>
      <c r="H41" s="1718"/>
      <c r="I41" s="1718"/>
      <c r="J41" s="1718"/>
      <c r="K41" s="1718"/>
      <c r="L41" s="1718"/>
      <c r="M41" s="1718"/>
      <c r="N41" s="1718"/>
      <c r="O41" s="1718"/>
      <c r="P41" s="1718"/>
      <c r="Q41" s="1718"/>
      <c r="R41" s="1718"/>
      <c r="S41" s="1718"/>
      <c r="T41" s="1718"/>
      <c r="U41" s="1718"/>
      <c r="V41" s="1718"/>
    </row>
    <row r="42" spans="2:22">
      <c r="B42" s="1848"/>
      <c r="C42" s="1849"/>
      <c r="D42" s="1848"/>
      <c r="E42" s="1848"/>
      <c r="F42" s="1718"/>
      <c r="G42" s="1718"/>
      <c r="H42" s="1718"/>
      <c r="I42" s="1718"/>
      <c r="J42" s="1718"/>
      <c r="K42" s="1718"/>
      <c r="L42" s="1718"/>
      <c r="M42" s="1718"/>
      <c r="N42" s="1718"/>
      <c r="O42" s="1718"/>
      <c r="P42" s="1718"/>
      <c r="Q42" s="1718"/>
      <c r="R42" s="1718"/>
      <c r="S42" s="1718"/>
      <c r="T42" s="1718"/>
      <c r="U42" s="1718"/>
      <c r="V42" s="1718"/>
    </row>
    <row r="43" spans="2:22">
      <c r="B43" s="1848"/>
      <c r="C43" s="1849"/>
      <c r="D43" s="1848"/>
      <c r="E43" s="1848"/>
    </row>
    <row r="44" spans="2:22">
      <c r="B44" s="1848"/>
      <c r="C44" s="1849"/>
      <c r="D44" s="1848"/>
      <c r="E44" s="1848"/>
    </row>
    <row r="45" spans="2:22">
      <c r="B45" s="1848"/>
      <c r="C45" s="1849"/>
      <c r="D45" s="1848"/>
      <c r="E45" s="1848"/>
    </row>
    <row r="46" spans="2:22">
      <c r="B46" s="1848"/>
      <c r="C46" s="1849"/>
      <c r="D46" s="1848"/>
      <c r="E46" s="1848"/>
    </row>
    <row r="47" spans="2:22">
      <c r="B47" s="1848"/>
      <c r="C47" s="1849"/>
      <c r="D47" s="1848"/>
      <c r="E47" s="1848"/>
    </row>
    <row r="48" spans="2:22">
      <c r="B48" s="1848"/>
      <c r="C48" s="1849"/>
      <c r="D48" s="1848"/>
      <c r="E48" s="1848"/>
    </row>
    <row r="49" spans="2:5">
      <c r="B49" s="1848"/>
      <c r="C49" s="1428"/>
      <c r="D49" s="1428"/>
      <c r="E49" s="1428"/>
    </row>
    <row r="50" spans="2:5">
      <c r="B50" s="1428"/>
      <c r="C50" s="1428"/>
      <c r="D50" s="1428"/>
      <c r="E50" s="1428"/>
    </row>
    <row r="51" spans="2:5">
      <c r="B51" s="1428"/>
      <c r="C51" s="1428"/>
      <c r="D51" s="1428"/>
      <c r="E51" s="1428"/>
    </row>
    <row r="52" spans="2:5">
      <c r="B52" s="1428"/>
      <c r="C52" s="1428"/>
      <c r="D52" s="1428"/>
      <c r="E52" s="1428"/>
    </row>
    <row r="53" spans="2:5">
      <c r="B53" s="1428"/>
      <c r="C53" s="1428"/>
      <c r="D53" s="1428"/>
      <c r="E53" s="1428"/>
    </row>
    <row r="54" spans="2:5">
      <c r="B54" s="1428"/>
      <c r="C54" s="1428"/>
      <c r="D54" s="1428"/>
      <c r="E54" s="1428"/>
    </row>
    <row r="55" spans="2:5">
      <c r="B55" s="1428"/>
      <c r="C55" s="1428"/>
      <c r="D55" s="1428"/>
      <c r="E55" s="1428"/>
    </row>
    <row r="56" spans="2:5">
      <c r="B56" s="1428"/>
      <c r="C56" s="1428"/>
      <c r="D56" s="1428"/>
      <c r="E56" s="1428"/>
    </row>
    <row r="57" spans="2:5">
      <c r="B57" s="1428"/>
      <c r="C57" s="1428"/>
      <c r="D57" s="1428"/>
      <c r="E57" s="1428"/>
    </row>
    <row r="58" spans="2:5">
      <c r="B58" s="1428"/>
      <c r="C58" s="1428"/>
      <c r="D58" s="1428"/>
      <c r="E58" s="1428"/>
    </row>
    <row r="59" spans="2:5">
      <c r="B59" s="1428"/>
      <c r="C59" s="1428"/>
      <c r="D59" s="1428"/>
      <c r="E59" s="1428"/>
    </row>
    <row r="60" spans="2:5">
      <c r="B60" s="1428"/>
      <c r="C60" s="1428"/>
      <c r="D60" s="1428"/>
      <c r="E60" s="1428"/>
    </row>
    <row r="61" spans="2:5">
      <c r="B61" s="1428"/>
      <c r="C61" s="1428"/>
      <c r="D61" s="1428"/>
      <c r="E61" s="1428"/>
    </row>
    <row r="62" spans="2:5">
      <c r="B62" s="1428"/>
      <c r="C62" s="1428"/>
      <c r="D62" s="1428"/>
      <c r="E62" s="1428"/>
    </row>
    <row r="63" spans="2:5">
      <c r="B63" s="1428"/>
      <c r="C63" s="1428"/>
      <c r="D63" s="1428"/>
      <c r="E63" s="1428"/>
    </row>
    <row r="64" spans="2:5">
      <c r="B64" s="1428"/>
      <c r="C64" s="1428"/>
      <c r="D64" s="1428"/>
      <c r="E64" s="1428"/>
    </row>
    <row r="65" spans="2:5">
      <c r="B65" s="1428"/>
      <c r="C65" s="1428"/>
      <c r="D65" s="1428"/>
      <c r="E65" s="1428"/>
    </row>
    <row r="66" spans="2:5">
      <c r="B66" s="1428"/>
      <c r="C66" s="1428"/>
      <c r="D66" s="1428"/>
      <c r="E66" s="1428"/>
    </row>
    <row r="67" spans="2:5">
      <c r="B67" s="1428"/>
      <c r="C67" s="1428"/>
      <c r="D67" s="1428"/>
      <c r="E67" s="1428"/>
    </row>
    <row r="68" spans="2:5">
      <c r="B68" s="1428"/>
      <c r="C68" s="1428"/>
      <c r="D68" s="1428"/>
      <c r="E68" s="1428"/>
    </row>
    <row r="69" spans="2:5">
      <c r="B69" s="1428"/>
      <c r="C69" s="1428"/>
      <c r="D69" s="1428"/>
      <c r="E69" s="1428"/>
    </row>
    <row r="70" spans="2:5">
      <c r="B70" s="1428"/>
      <c r="C70" s="1428"/>
      <c r="D70" s="1428"/>
      <c r="E70" s="1428"/>
    </row>
    <row r="71" spans="2:5">
      <c r="B71" s="1428"/>
      <c r="C71" s="1428"/>
      <c r="D71" s="1428"/>
      <c r="E71" s="1428"/>
    </row>
    <row r="72" spans="2:5">
      <c r="B72" s="1428"/>
      <c r="C72" s="1428"/>
      <c r="D72" s="1428"/>
      <c r="E72" s="1428"/>
    </row>
    <row r="73" spans="2:5">
      <c r="B73" s="1428"/>
      <c r="C73" s="1428"/>
      <c r="D73" s="1428"/>
      <c r="E73" s="1428"/>
    </row>
    <row r="74" spans="2:5">
      <c r="B74" s="1428"/>
      <c r="C74" s="1428"/>
      <c r="D74" s="1428"/>
      <c r="E74" s="1428"/>
    </row>
    <row r="75" spans="2:5">
      <c r="B75" s="1428"/>
      <c r="C75" s="1428"/>
      <c r="D75" s="1428"/>
      <c r="E75" s="1428"/>
    </row>
    <row r="76" spans="2:5">
      <c r="B76" s="1428"/>
      <c r="C76" s="1428"/>
      <c r="D76" s="1428"/>
      <c r="E76" s="1428"/>
    </row>
    <row r="77" spans="2:5">
      <c r="B77" s="1428"/>
      <c r="C77" s="1428"/>
      <c r="D77" s="1428"/>
      <c r="E77" s="1428"/>
    </row>
    <row r="78" spans="2:5">
      <c r="B78" s="1428"/>
      <c r="C78" s="1428"/>
      <c r="D78" s="1428"/>
      <c r="E78" s="1428"/>
    </row>
    <row r="79" spans="2:5">
      <c r="B79" s="1428"/>
      <c r="C79" s="1428"/>
      <c r="D79" s="1428"/>
      <c r="E79" s="1428"/>
    </row>
    <row r="80" spans="2:5">
      <c r="B80" s="1428"/>
      <c r="C80" s="1428"/>
      <c r="D80" s="1428"/>
      <c r="E80" s="1428"/>
    </row>
    <row r="81" spans="2:5">
      <c r="B81" s="1428"/>
      <c r="C81" s="1428"/>
      <c r="D81" s="1428"/>
      <c r="E81" s="1428"/>
    </row>
    <row r="82" spans="2:5">
      <c r="B82" s="1428"/>
      <c r="C82" s="1428"/>
      <c r="D82" s="1428"/>
      <c r="E82" s="1428"/>
    </row>
    <row r="83" spans="2:5">
      <c r="B83" s="1428"/>
      <c r="C83" s="1428"/>
      <c r="D83" s="1428"/>
      <c r="E83" s="1428"/>
    </row>
    <row r="84" spans="2:5">
      <c r="B84" s="1428"/>
      <c r="C84" s="1428"/>
      <c r="D84" s="1428"/>
      <c r="E84" s="1428"/>
    </row>
    <row r="85" spans="2:5">
      <c r="B85" s="1428"/>
      <c r="C85" s="1428"/>
      <c r="D85" s="1428"/>
      <c r="E85" s="1428"/>
    </row>
    <row r="86" spans="2:5">
      <c r="B86" s="1428"/>
      <c r="C86" s="1428"/>
      <c r="D86" s="1428"/>
      <c r="E86" s="1428"/>
    </row>
    <row r="87" spans="2:5">
      <c r="B87" s="1428"/>
      <c r="C87" s="1428"/>
      <c r="D87" s="1428"/>
      <c r="E87" s="1428"/>
    </row>
    <row r="88" spans="2:5">
      <c r="B88" s="1428"/>
      <c r="C88" s="1428"/>
      <c r="D88" s="1428"/>
      <c r="E88" s="1428"/>
    </row>
    <row r="89" spans="2:5">
      <c r="B89" s="1428"/>
      <c r="C89" s="1428"/>
      <c r="D89" s="1428"/>
      <c r="E89" s="1428"/>
    </row>
    <row r="90" spans="2:5">
      <c r="B90" s="1428"/>
      <c r="C90" s="1428"/>
      <c r="D90" s="1428"/>
      <c r="E90" s="1428"/>
    </row>
    <row r="91" spans="2:5">
      <c r="B91" s="1428"/>
      <c r="C91" s="1428"/>
      <c r="D91" s="1428"/>
      <c r="E91" s="1428"/>
    </row>
    <row r="92" spans="2:5">
      <c r="B92" s="1428"/>
      <c r="C92" s="1428"/>
      <c r="D92" s="1428"/>
      <c r="E92" s="1428"/>
    </row>
    <row r="93" spans="2:5">
      <c r="B93" s="1428"/>
      <c r="C93" s="1428"/>
      <c r="D93" s="1428"/>
      <c r="E93" s="1428"/>
    </row>
    <row r="94" spans="2:5">
      <c r="B94" s="1428"/>
      <c r="C94" s="1428"/>
      <c r="D94" s="1428"/>
      <c r="E94" s="1428"/>
    </row>
    <row r="95" spans="2:5">
      <c r="B95" s="1428"/>
    </row>
  </sheetData>
  <mergeCells count="9">
    <mergeCell ref="A3:E3"/>
    <mergeCell ref="G3:J3"/>
    <mergeCell ref="L3:O3"/>
    <mergeCell ref="Q3:U3"/>
    <mergeCell ref="A4:A5"/>
    <mergeCell ref="B4:B5"/>
    <mergeCell ref="C4:C5"/>
    <mergeCell ref="D4:D5"/>
    <mergeCell ref="E4:E5"/>
  </mergeCells>
  <pageMargins left="0.7" right="0.7" top="0.75" bottom="0.75" header="0.3" footer="0.3"/>
  <pageSetup scale="64" orientation="landscape" r:id="rId1"/>
  <colBreaks count="2" manualBreakCount="2">
    <brk id="21" max="1048575" man="1"/>
    <brk id="22" max="1048575" man="1"/>
  </colBreaks>
  <ignoredErrors>
    <ignoredError sqref="J1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F19" zoomScale="80" zoomScaleNormal="80" zoomScaleSheetLayoutView="70" workbookViewId="0">
      <selection activeCell="X31" sqref="X31"/>
    </sheetView>
  </sheetViews>
  <sheetFormatPr defaultColWidth="9.109375" defaultRowHeight="14.4"/>
  <cols>
    <col min="1" max="1" width="24.5546875" style="1719" hidden="1" customWidth="1"/>
    <col min="2" max="2" width="13.44140625" style="1719" hidden="1" customWidth="1"/>
    <col min="3" max="3" width="14.88671875" style="1719" hidden="1" customWidth="1"/>
    <col min="4" max="4" width="8.5546875" style="1719" hidden="1" customWidth="1"/>
    <col min="5" max="5" width="87.109375" style="1719" hidden="1" customWidth="1"/>
    <col min="6" max="6" width="1.5546875" style="1719" customWidth="1"/>
    <col min="7" max="7" width="22.44140625" style="1719" customWidth="1"/>
    <col min="8" max="8" width="16.5546875" style="1719" customWidth="1"/>
    <col min="9" max="9" width="13.109375" style="1719" bestFit="1" customWidth="1"/>
    <col min="10" max="10" width="11.44140625" style="1719" bestFit="1" customWidth="1"/>
    <col min="11" max="11" width="1.5546875" style="1719" customWidth="1"/>
    <col min="12" max="12" width="22.44140625" style="1719" customWidth="1"/>
    <col min="13" max="13" width="16.5546875" style="1719" customWidth="1"/>
    <col min="14" max="14" width="13.109375" style="1719" bestFit="1" customWidth="1"/>
    <col min="15" max="15" width="11.44140625" style="1719" bestFit="1" customWidth="1"/>
    <col min="16" max="16" width="1.5546875" style="1719" customWidth="1"/>
    <col min="17" max="17" width="22.44140625" style="1719" customWidth="1"/>
    <col min="18" max="18" width="11.44140625" style="1719" customWidth="1"/>
    <col min="19" max="19" width="11" style="1719" customWidth="1"/>
    <col min="20" max="20" width="11.44140625" style="1719" customWidth="1"/>
    <col min="21" max="21" width="12.44140625" style="1719" bestFit="1" customWidth="1"/>
    <col min="22" max="22" width="5.5546875" style="1719" customWidth="1"/>
    <col min="23" max="16384" width="9.109375" style="1719"/>
  </cols>
  <sheetData>
    <row r="1" spans="1:22">
      <c r="A1" s="1717" t="s">
        <v>610</v>
      </c>
      <c r="B1" s="1718"/>
      <c r="C1" s="1718"/>
      <c r="D1" s="1718"/>
      <c r="E1" s="1718"/>
      <c r="F1" s="1718"/>
      <c r="G1" s="1717"/>
      <c r="H1" s="1718"/>
      <c r="I1" s="1718"/>
      <c r="J1" s="1718"/>
      <c r="K1" s="1718"/>
      <c r="L1" s="1718"/>
      <c r="M1" s="1718"/>
      <c r="N1" s="1718"/>
      <c r="O1" s="1718"/>
      <c r="P1" s="1718"/>
      <c r="Q1" s="1718"/>
      <c r="R1" s="1718"/>
      <c r="S1" s="1718"/>
      <c r="T1" s="1718"/>
      <c r="U1" s="1718"/>
      <c r="V1" s="1718"/>
    </row>
    <row r="2" spans="1:22" ht="15" thickBot="1">
      <c r="A2" s="1718"/>
      <c r="B2" s="1718"/>
      <c r="C2" s="1718"/>
      <c r="D2" s="1718"/>
      <c r="E2" s="1718"/>
      <c r="F2" s="1718"/>
      <c r="G2" s="1718" t="s">
        <v>566</v>
      </c>
      <c r="H2" s="1718"/>
      <c r="I2" s="1718"/>
      <c r="J2" s="1718"/>
      <c r="K2" s="1718"/>
      <c r="L2" s="1718"/>
      <c r="M2" s="1718"/>
      <c r="N2" s="1718"/>
      <c r="O2" s="1718"/>
      <c r="P2" s="1718"/>
      <c r="Q2" s="1718"/>
      <c r="R2" s="1718"/>
      <c r="S2" s="1718"/>
      <c r="T2" s="1718"/>
      <c r="U2" s="1718"/>
      <c r="V2" s="1718"/>
    </row>
    <row r="3" spans="1:22" ht="15" thickBot="1">
      <c r="A3" s="2558" t="s">
        <v>611</v>
      </c>
      <c r="B3" s="2559"/>
      <c r="C3" s="2559"/>
      <c r="D3" s="2559"/>
      <c r="E3" s="2560"/>
      <c r="F3" s="1718"/>
      <c r="G3" s="2561" t="s">
        <v>612</v>
      </c>
      <c r="H3" s="2562"/>
      <c r="I3" s="2562"/>
      <c r="J3" s="2563"/>
      <c r="K3" s="1718"/>
      <c r="L3" s="1718"/>
      <c r="M3" s="1718"/>
      <c r="N3" s="1718"/>
      <c r="O3" s="1718"/>
      <c r="P3" s="1718"/>
      <c r="Q3" s="1718"/>
      <c r="R3" s="1718"/>
      <c r="S3" s="1718"/>
      <c r="T3" s="1718"/>
      <c r="U3" s="1718"/>
      <c r="V3" s="1718"/>
    </row>
    <row r="4" spans="1:22" ht="15.75" customHeight="1" thickBot="1">
      <c r="A4" s="2564"/>
      <c r="B4" s="2566" t="s">
        <v>261</v>
      </c>
      <c r="C4" s="2566" t="s">
        <v>249</v>
      </c>
      <c r="D4" s="2566" t="s">
        <v>613</v>
      </c>
      <c r="E4" s="2568" t="s">
        <v>614</v>
      </c>
      <c r="F4" s="1718"/>
      <c r="G4" s="1863"/>
      <c r="H4" s="1864"/>
      <c r="I4" s="1722" t="s">
        <v>615</v>
      </c>
      <c r="J4" s="1723">
        <v>12</v>
      </c>
      <c r="K4" s="1718"/>
      <c r="L4" s="1718"/>
      <c r="M4" s="1718"/>
      <c r="N4" s="1718"/>
      <c r="O4" s="1718"/>
      <c r="P4" s="1718"/>
      <c r="Q4" s="1718"/>
      <c r="R4" s="1718"/>
      <c r="S4" s="1718"/>
      <c r="T4" s="1718"/>
      <c r="U4" s="1718"/>
      <c r="V4" s="1718"/>
    </row>
    <row r="5" spans="1:22">
      <c r="A5" s="2565"/>
      <c r="B5" s="2567"/>
      <c r="C5" s="2567"/>
      <c r="D5" s="2567"/>
      <c r="E5" s="2569"/>
      <c r="F5" s="1718"/>
      <c r="G5" s="1865"/>
      <c r="H5" s="1730" t="s">
        <v>253</v>
      </c>
      <c r="I5" s="1730" t="s">
        <v>6</v>
      </c>
      <c r="J5" s="1731" t="s">
        <v>7</v>
      </c>
      <c r="K5" s="1718"/>
      <c r="L5" s="1718"/>
      <c r="M5" s="1718"/>
      <c r="N5" s="1718"/>
      <c r="O5" s="1718"/>
      <c r="P5" s="1718"/>
      <c r="Q5" s="1718"/>
      <c r="R5" s="1718"/>
      <c r="S5" s="1718"/>
      <c r="T5" s="1718"/>
      <c r="U5" s="1718"/>
      <c r="V5" s="1718"/>
    </row>
    <row r="6" spans="1:22">
      <c r="A6" s="1724"/>
      <c r="B6" s="1725"/>
      <c r="C6" s="1726"/>
      <c r="D6" s="1726"/>
      <c r="E6" s="1727"/>
      <c r="F6" s="1718"/>
      <c r="G6" s="1866" t="s">
        <v>616</v>
      </c>
      <c r="H6" s="1867">
        <f>C9</f>
        <v>41516.800000000003</v>
      </c>
      <c r="I6" s="1868">
        <v>0.5</v>
      </c>
      <c r="J6" s="1805">
        <f>I6*H6</f>
        <v>20758.400000000001</v>
      </c>
      <c r="K6" s="1718"/>
      <c r="L6" s="1718"/>
      <c r="M6" s="1718"/>
      <c r="N6" s="1718"/>
      <c r="O6" s="1718"/>
      <c r="P6" s="1718"/>
      <c r="Q6" s="1718"/>
      <c r="R6" s="1718"/>
      <c r="S6" s="1718"/>
      <c r="T6" s="1718"/>
      <c r="U6" s="1718"/>
      <c r="V6" s="1718"/>
    </row>
    <row r="7" spans="1:22">
      <c r="A7" s="1869" t="s">
        <v>575</v>
      </c>
      <c r="B7" s="1870">
        <f>I26</f>
        <v>0.15</v>
      </c>
      <c r="C7" s="1871">
        <f>'SCM 4956 Perm'!C7</f>
        <v>65763</v>
      </c>
      <c r="D7" s="1726"/>
      <c r="E7" s="1735" t="s">
        <v>576</v>
      </c>
      <c r="F7" s="1718"/>
      <c r="G7" s="1720" t="s">
        <v>580</v>
      </c>
      <c r="H7" s="1766"/>
      <c r="I7" s="1813">
        <f>I30</f>
        <v>0.224</v>
      </c>
      <c r="J7" s="1872">
        <f>J6*I7</f>
        <v>4649.8816000000006</v>
      </c>
      <c r="K7" s="1718"/>
      <c r="L7" s="1718"/>
      <c r="M7" s="1718"/>
      <c r="N7" s="1718"/>
      <c r="O7" s="1718"/>
      <c r="P7" s="1718"/>
      <c r="Q7" s="1718"/>
      <c r="R7" s="1718"/>
      <c r="S7" s="1718"/>
      <c r="T7" s="1718"/>
      <c r="U7" s="1718"/>
      <c r="V7" s="1718"/>
    </row>
    <row r="8" spans="1:22">
      <c r="A8" s="1869" t="s">
        <v>293</v>
      </c>
      <c r="B8" s="1870">
        <f>I27</f>
        <v>1</v>
      </c>
      <c r="C8" s="1871">
        <f>'[41]BLS salary Chart'!C12</f>
        <v>43971.200000000004</v>
      </c>
      <c r="D8" s="1726"/>
      <c r="E8" s="1873" t="s">
        <v>578</v>
      </c>
      <c r="F8" s="1718"/>
      <c r="G8" s="1874" t="s">
        <v>602</v>
      </c>
      <c r="H8" s="1766"/>
      <c r="I8" s="1813">
        <f>I43</f>
        <v>0.12</v>
      </c>
      <c r="J8" s="1875">
        <f>(J6+J7)*I8</f>
        <v>3048.9937920000002</v>
      </c>
      <c r="K8" s="1718"/>
      <c r="L8" s="1718"/>
      <c r="M8" s="1718"/>
      <c r="N8" s="1718"/>
      <c r="O8" s="1718"/>
      <c r="P8" s="1718"/>
      <c r="Q8" s="1718"/>
      <c r="R8" s="1718"/>
      <c r="S8" s="1718"/>
      <c r="T8" s="1718"/>
      <c r="U8" s="1718"/>
      <c r="V8" s="1718"/>
    </row>
    <row r="9" spans="1:22">
      <c r="A9" s="1869" t="s">
        <v>616</v>
      </c>
      <c r="B9" s="1870">
        <f>I6</f>
        <v>0.5</v>
      </c>
      <c r="C9" s="1871">
        <f>'[41]BLS salary Chart'!C8</f>
        <v>41516.800000000003</v>
      </c>
      <c r="D9" s="1726"/>
      <c r="E9" s="1873" t="s">
        <v>578</v>
      </c>
      <c r="F9" s="1718"/>
      <c r="G9" s="1874" t="s">
        <v>617</v>
      </c>
      <c r="H9" s="1766"/>
      <c r="I9" s="1813"/>
      <c r="J9" s="1875">
        <f>'[41]Other Benchmarks'!E13*(1+C30)*(1+C31)</f>
        <v>3243.5337399999576</v>
      </c>
      <c r="K9" s="1718"/>
      <c r="L9" s="1718"/>
      <c r="M9" s="1718"/>
      <c r="N9" s="1718"/>
      <c r="O9" s="1718"/>
      <c r="P9" s="1718"/>
      <c r="Q9" s="1718"/>
      <c r="R9" s="1718"/>
      <c r="S9" s="1718"/>
      <c r="T9" s="1718"/>
      <c r="U9" s="1718"/>
      <c r="V9" s="1718"/>
    </row>
    <row r="10" spans="1:22">
      <c r="A10" s="1876"/>
      <c r="B10" s="1877"/>
      <c r="C10" s="1878"/>
      <c r="D10" s="1878"/>
      <c r="E10" s="1879"/>
      <c r="F10" s="1718"/>
      <c r="G10" s="1880" t="str">
        <f>A32</f>
        <v>PFMLA Trust Contribution</v>
      </c>
      <c r="H10" s="1881"/>
      <c r="I10" s="1882">
        <f>C32</f>
        <v>3.7000000000000002E-3</v>
      </c>
      <c r="J10" s="1883">
        <f>J6*I10</f>
        <v>76.806080000000009</v>
      </c>
      <c r="K10" s="1718"/>
      <c r="L10" s="1718"/>
      <c r="M10" s="1718"/>
      <c r="N10" s="1718"/>
      <c r="O10" s="1718"/>
      <c r="P10" s="1718"/>
      <c r="Q10" s="1718"/>
      <c r="R10" s="1718"/>
      <c r="S10" s="1718"/>
      <c r="T10" s="1718"/>
      <c r="U10" s="1718"/>
      <c r="V10" s="1718"/>
    </row>
    <row r="11" spans="1:22">
      <c r="A11" s="1876"/>
      <c r="B11" s="1877"/>
      <c r="C11" s="1878" t="s">
        <v>274</v>
      </c>
      <c r="D11" s="1877"/>
      <c r="E11" s="1879"/>
      <c r="F11" s="1718"/>
      <c r="G11" s="1765" t="s">
        <v>18</v>
      </c>
      <c r="H11" s="1766"/>
      <c r="I11" s="1813"/>
      <c r="J11" s="1884">
        <f>SUM(J6:J10)</f>
        <v>31777.615211999961</v>
      </c>
      <c r="K11" s="1718"/>
      <c r="L11" s="1718"/>
      <c r="M11" s="1718"/>
      <c r="N11" s="1718"/>
      <c r="O11" s="1718"/>
      <c r="P11" s="1718"/>
      <c r="Q11" s="1718"/>
      <c r="R11" s="1718"/>
      <c r="S11" s="1718"/>
      <c r="T11" s="1718"/>
      <c r="U11" s="1718"/>
      <c r="V11" s="1718"/>
    </row>
    <row r="12" spans="1:22">
      <c r="A12" s="1885"/>
      <c r="B12" s="1870"/>
      <c r="C12" s="1870"/>
      <c r="D12" s="1886"/>
      <c r="E12" s="1873"/>
      <c r="F12" s="1718"/>
      <c r="G12" s="1887" t="s">
        <v>618</v>
      </c>
      <c r="H12" s="1766"/>
      <c r="I12" s="1888"/>
      <c r="J12" s="1884">
        <f>J11/J4</f>
        <v>2648.1346009999966</v>
      </c>
      <c r="K12" s="1718"/>
      <c r="L12" s="1718"/>
      <c r="M12" s="1718"/>
      <c r="N12" s="1718"/>
      <c r="O12" s="1718"/>
      <c r="P12" s="1718"/>
      <c r="Q12" s="1718"/>
      <c r="R12" s="1718"/>
      <c r="S12" s="1718"/>
      <c r="T12" s="1718"/>
      <c r="U12" s="1718"/>
      <c r="V12" s="1718"/>
    </row>
    <row r="13" spans="1:22">
      <c r="A13" s="1889" t="s">
        <v>494</v>
      </c>
      <c r="B13" s="1890"/>
      <c r="C13" s="1886">
        <v>0.224</v>
      </c>
      <c r="D13" s="1726"/>
      <c r="E13" s="1891" t="s">
        <v>581</v>
      </c>
      <c r="F13" s="1718"/>
      <c r="G13" s="1887" t="s">
        <v>619</v>
      </c>
      <c r="H13" s="1892"/>
      <c r="I13" s="1893">
        <f>C33</f>
        <v>1.9959404600811814E-2</v>
      </c>
      <c r="J13" s="1884">
        <f>J12+(J12*I13)</f>
        <v>2700.9897909387651</v>
      </c>
      <c r="K13" s="1718"/>
      <c r="L13" s="1894"/>
      <c r="M13" s="1718"/>
      <c r="N13" s="1718"/>
      <c r="O13" s="1718"/>
      <c r="P13" s="1718"/>
      <c r="Q13" s="1718"/>
      <c r="R13" s="1718"/>
      <c r="S13" s="1718"/>
      <c r="T13" s="1718"/>
      <c r="U13" s="1718"/>
      <c r="V13" s="1718"/>
    </row>
    <row r="14" spans="1:22" ht="15" thickBot="1">
      <c r="A14" s="1889"/>
      <c r="B14" s="1890"/>
      <c r="C14" s="1886"/>
      <c r="D14" s="1726"/>
      <c r="E14" s="1873"/>
      <c r="F14" s="1718"/>
      <c r="G14" s="1895" t="s">
        <v>620</v>
      </c>
      <c r="H14" s="1896"/>
      <c r="I14" s="1846"/>
      <c r="J14" s="1897">
        <f>J13</f>
        <v>2700.9897909387651</v>
      </c>
      <c r="K14" s="1718"/>
      <c r="L14" s="1898"/>
      <c r="M14" s="1718"/>
      <c r="N14" s="1718"/>
      <c r="O14" s="1718"/>
      <c r="P14" s="1718"/>
      <c r="Q14" s="1718"/>
      <c r="R14" s="1718"/>
      <c r="S14" s="1718"/>
      <c r="T14" s="1718"/>
      <c r="U14" s="1718"/>
      <c r="V14" s="1718"/>
    </row>
    <row r="15" spans="1:22" ht="15" thickBot="1">
      <c r="A15" s="1889"/>
      <c r="B15" s="1890"/>
      <c r="C15" s="1886"/>
      <c r="D15" s="1726"/>
      <c r="E15" s="1873"/>
      <c r="F15" s="1718"/>
      <c r="G15" s="1895" t="s">
        <v>18</v>
      </c>
      <c r="H15" s="1896"/>
      <c r="I15" s="1846"/>
      <c r="J15" s="1897">
        <f>J11*(I13+1)</f>
        <v>32411.877491265179</v>
      </c>
      <c r="K15" s="1718"/>
      <c r="L15" s="1894"/>
      <c r="M15" s="1718"/>
      <c r="N15" s="1718"/>
      <c r="O15" s="1718"/>
      <c r="P15" s="1718"/>
      <c r="Q15" s="1718"/>
      <c r="R15" s="1718"/>
      <c r="S15" s="1718"/>
      <c r="T15" s="1718"/>
      <c r="U15" s="1718"/>
      <c r="V15" s="1718"/>
    </row>
    <row r="16" spans="1:22" ht="15" thickBot="1">
      <c r="A16" s="1889"/>
      <c r="B16" s="1890"/>
      <c r="C16" s="1886"/>
      <c r="D16" s="1726"/>
      <c r="E16" s="1873"/>
      <c r="F16" s="1718"/>
      <c r="G16" s="1899" t="s">
        <v>621</v>
      </c>
      <c r="H16" s="1900"/>
      <c r="I16" s="1901"/>
      <c r="J16" s="1902">
        <f>J15/J4</f>
        <v>2700.9897909387651</v>
      </c>
      <c r="K16" s="1718"/>
      <c r="L16" s="1718"/>
      <c r="M16" s="1718"/>
      <c r="N16" s="1718"/>
      <c r="O16" s="1718"/>
      <c r="P16" s="1718"/>
      <c r="Q16" s="1718"/>
      <c r="R16" s="1718"/>
      <c r="S16" s="1718"/>
      <c r="T16" s="1718"/>
      <c r="U16" s="1718"/>
      <c r="V16" s="1718"/>
    </row>
    <row r="17" spans="1:22">
      <c r="A17" s="1869"/>
      <c r="B17" s="1870"/>
      <c r="C17" s="1726"/>
      <c r="D17" s="1726"/>
      <c r="E17" s="1873"/>
      <c r="F17" s="1718"/>
      <c r="G17" s="1903"/>
      <c r="H17" s="1721"/>
      <c r="I17" s="1718"/>
      <c r="J17" s="1904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</row>
    <row r="18" spans="1:22">
      <c r="A18" s="1724"/>
      <c r="B18" s="1870"/>
      <c r="C18" s="1878" t="s">
        <v>583</v>
      </c>
      <c r="D18" s="1726"/>
      <c r="E18" s="1873"/>
      <c r="F18" s="1718"/>
      <c r="G18" s="1903"/>
      <c r="H18" s="1721"/>
      <c r="I18" s="1718"/>
      <c r="J18" s="1844"/>
      <c r="K18" s="1718"/>
      <c r="L18" s="1718"/>
      <c r="M18" s="1718"/>
      <c r="N18" s="1718"/>
      <c r="O18" s="1718"/>
      <c r="P18" s="1718"/>
      <c r="Q18" s="1718"/>
      <c r="R18" s="1718"/>
      <c r="S18" s="1718"/>
      <c r="T18" s="1718"/>
      <c r="U18" s="1718"/>
      <c r="V18" s="1718"/>
    </row>
    <row r="19" spans="1:22" ht="15" customHeight="1">
      <c r="A19" s="1885" t="s">
        <v>83</v>
      </c>
      <c r="B19" s="1870"/>
      <c r="C19" s="1871">
        <f>'[41]Other Benchmarks'!B5*U24*(1+C30)*(1+C31)</f>
        <v>3256.635841497281</v>
      </c>
      <c r="D19" s="1726"/>
      <c r="E19" s="1873" t="s">
        <v>622</v>
      </c>
      <c r="F19" s="1718"/>
      <c r="G19" s="1903"/>
      <c r="H19" s="1721"/>
      <c r="I19" s="1718"/>
      <c r="J19" s="1844"/>
      <c r="K19" s="1718"/>
      <c r="L19" s="1718"/>
      <c r="M19" s="1718"/>
      <c r="N19" s="1718"/>
      <c r="O19" s="1718"/>
      <c r="P19" s="1718"/>
      <c r="Q19" s="1718"/>
      <c r="R19" s="1718"/>
      <c r="S19" s="1718"/>
      <c r="T19" s="1718"/>
      <c r="U19" s="1718"/>
      <c r="V19" s="1718"/>
    </row>
    <row r="20" spans="1:22">
      <c r="A20" s="1812" t="s">
        <v>299</v>
      </c>
      <c r="B20" s="1870"/>
      <c r="C20" s="1871">
        <f>'[41]FY15 UFR Benchmarks'!C39*(1+C30)*(1+C31)</f>
        <v>507.87740809101615</v>
      </c>
      <c r="D20" s="1726"/>
      <c r="E20" s="1873" t="s">
        <v>623</v>
      </c>
      <c r="F20" s="1718"/>
      <c r="G20" s="1903"/>
      <c r="H20" s="1721"/>
      <c r="I20" s="1718"/>
      <c r="J20" s="1844"/>
      <c r="K20" s="1718"/>
      <c r="L20" s="1718"/>
      <c r="M20" s="1718"/>
      <c r="N20" s="1718"/>
      <c r="O20" s="1718"/>
      <c r="P20" s="1718"/>
      <c r="Q20" s="1718"/>
      <c r="R20" s="1718"/>
      <c r="S20" s="1718"/>
      <c r="T20" s="1718"/>
      <c r="U20" s="1718"/>
      <c r="V20" s="1718"/>
    </row>
    <row r="21" spans="1:22" ht="15" thickBot="1">
      <c r="A21" s="1812" t="s">
        <v>591</v>
      </c>
      <c r="B21" s="1870"/>
      <c r="C21" s="1871">
        <f>'[41]Other Benchmarks'!E16*(1+C30)*(1+C31)</f>
        <v>11352.368089999854</v>
      </c>
      <c r="D21" s="1905"/>
      <c r="E21" s="1873" t="s">
        <v>624</v>
      </c>
      <c r="F21" s="1718"/>
      <c r="G21" s="1717"/>
      <c r="H21" s="1718"/>
      <c r="I21" s="1428"/>
      <c r="J21" s="1428"/>
      <c r="K21" s="1718"/>
      <c r="L21" s="1718"/>
      <c r="M21" s="1718"/>
      <c r="N21" s="1718"/>
      <c r="O21" s="1718"/>
      <c r="P21" s="1718"/>
      <c r="Q21" s="1718"/>
      <c r="R21" s="1718"/>
      <c r="S21" s="1718"/>
      <c r="T21" s="1718"/>
      <c r="U21" s="1718"/>
      <c r="V21" s="1718"/>
    </row>
    <row r="22" spans="1:22" ht="15" thickBot="1">
      <c r="A22" s="1812" t="s">
        <v>625</v>
      </c>
      <c r="B22" s="1870"/>
      <c r="C22" s="1871">
        <f>'[41]Other Benchmarks'!C22*(1+C30)*(1+C31)</f>
        <v>14190.460112499817</v>
      </c>
      <c r="D22" s="1905"/>
      <c r="E22" s="1873" t="s">
        <v>626</v>
      </c>
      <c r="F22" s="1718"/>
      <c r="G22" s="2561" t="s">
        <v>627</v>
      </c>
      <c r="H22" s="2562"/>
      <c r="I22" s="2562"/>
      <c r="J22" s="2563"/>
      <c r="K22" s="1718"/>
      <c r="L22" s="2561" t="s">
        <v>628</v>
      </c>
      <c r="M22" s="2562"/>
      <c r="N22" s="2562"/>
      <c r="O22" s="2563"/>
      <c r="P22" s="1718"/>
      <c r="Q22" s="2561" t="s">
        <v>629</v>
      </c>
      <c r="R22" s="2562"/>
      <c r="S22" s="2562"/>
      <c r="T22" s="2562"/>
      <c r="U22" s="2563"/>
      <c r="V22" s="1718"/>
    </row>
    <row r="23" spans="1:22">
      <c r="A23" s="1812" t="s">
        <v>593</v>
      </c>
      <c r="B23" s="1870"/>
      <c r="C23" s="1906">
        <f>'[41]Other Benchmarks'!B4*(1+C30)*(1+C31)</f>
        <v>227.12773701155714</v>
      </c>
      <c r="D23" s="1726"/>
      <c r="E23" s="1873" t="s">
        <v>630</v>
      </c>
      <c r="F23" s="1718"/>
      <c r="G23" s="1720"/>
      <c r="H23" s="1721"/>
      <c r="I23" s="1722" t="s">
        <v>573</v>
      </c>
      <c r="J23" s="1723">
        <v>20</v>
      </c>
      <c r="K23" s="1718"/>
      <c r="L23" s="1720"/>
      <c r="M23" s="1721"/>
      <c r="N23" s="1722" t="s">
        <v>573</v>
      </c>
      <c r="O23" s="1723">
        <v>10</v>
      </c>
      <c r="P23" s="1718"/>
      <c r="Q23" s="1720"/>
      <c r="R23" s="1721"/>
      <c r="S23" s="1722" t="s">
        <v>573</v>
      </c>
      <c r="T23" s="1722"/>
      <c r="U23" s="1723">
        <v>10</v>
      </c>
      <c r="V23" s="1718"/>
    </row>
    <row r="24" spans="1:22" ht="15" customHeight="1" thickBot="1">
      <c r="A24" s="1812" t="s">
        <v>595</v>
      </c>
      <c r="B24" s="1870"/>
      <c r="C24" s="1871">
        <f>'[41]Program Supplies'!J4*(1+C30)*(1+C31)</f>
        <v>535.87327187416702</v>
      </c>
      <c r="D24" s="1870"/>
      <c r="E24" s="1873" t="s">
        <v>631</v>
      </c>
      <c r="F24" s="1718"/>
      <c r="G24" s="1720"/>
      <c r="H24" s="1721"/>
      <c r="I24" s="1722" t="s">
        <v>574</v>
      </c>
      <c r="J24" s="1723">
        <v>365</v>
      </c>
      <c r="K24" s="1718"/>
      <c r="L24" s="1720"/>
      <c r="M24" s="1721"/>
      <c r="N24" s="1722" t="s">
        <v>574</v>
      </c>
      <c r="O24" s="1723">
        <v>365</v>
      </c>
      <c r="P24" s="1718"/>
      <c r="Q24" s="1720"/>
      <c r="R24" s="1721"/>
      <c r="S24" s="1722" t="s">
        <v>574</v>
      </c>
      <c r="T24" s="1722"/>
      <c r="U24" s="1723">
        <v>365</v>
      </c>
      <c r="V24" s="1718"/>
    </row>
    <row r="25" spans="1:22">
      <c r="A25" s="1812" t="s">
        <v>598</v>
      </c>
      <c r="B25" s="1870"/>
      <c r="C25" s="1871">
        <f>'[41]Program Supplies'!J6*(1+C30)*(1+C31)</f>
        <v>1071.746543748334</v>
      </c>
      <c r="D25" s="1870"/>
      <c r="E25" s="1873" t="s">
        <v>632</v>
      </c>
      <c r="F25" s="1718"/>
      <c r="G25" s="1728"/>
      <c r="H25" s="1729" t="s">
        <v>253</v>
      </c>
      <c r="I25" s="1729" t="s">
        <v>6</v>
      </c>
      <c r="J25" s="1907" t="s">
        <v>7</v>
      </c>
      <c r="K25" s="1718"/>
      <c r="L25" s="1728"/>
      <c r="M25" s="1729" t="s">
        <v>253</v>
      </c>
      <c r="N25" s="1730" t="s">
        <v>6</v>
      </c>
      <c r="O25" s="1731" t="s">
        <v>7</v>
      </c>
      <c r="P25" s="1718"/>
      <c r="Q25" s="1728"/>
      <c r="R25" s="1729" t="s">
        <v>253</v>
      </c>
      <c r="S25" s="1730" t="s">
        <v>6</v>
      </c>
      <c r="T25" s="1730"/>
      <c r="U25" s="1731" t="s">
        <v>7</v>
      </c>
      <c r="V25" s="1718"/>
    </row>
    <row r="26" spans="1:22">
      <c r="A26" s="1812" t="s">
        <v>600</v>
      </c>
      <c r="B26" s="1870"/>
      <c r="C26" s="1871">
        <f>'[41]Program Supplies'!J5*(1+C30)*(1+C31)</f>
        <v>1607.6198156225012</v>
      </c>
      <c r="D26" s="1870"/>
      <c r="E26" s="1873" t="s">
        <v>633</v>
      </c>
      <c r="F26" s="1718"/>
      <c r="G26" s="1908" t="s">
        <v>577</v>
      </c>
      <c r="H26" s="1909">
        <f>C7</f>
        <v>65763</v>
      </c>
      <c r="I26" s="1910">
        <v>0.15</v>
      </c>
      <c r="J26" s="1911">
        <f>I26*H26</f>
        <v>9864.4499999999989</v>
      </c>
      <c r="K26" s="1718"/>
      <c r="L26" s="1908" t="s">
        <v>577</v>
      </c>
      <c r="M26" s="1909">
        <f>H26</f>
        <v>65763</v>
      </c>
      <c r="N26" s="1737">
        <v>0.15</v>
      </c>
      <c r="O26" s="1738">
        <f>N26*M26</f>
        <v>9864.4499999999989</v>
      </c>
      <c r="P26" s="1718"/>
      <c r="Q26" s="1908" t="s">
        <v>577</v>
      </c>
      <c r="R26" s="1909">
        <f>H26</f>
        <v>65763</v>
      </c>
      <c r="S26" s="1737">
        <v>0.15</v>
      </c>
      <c r="T26" s="1737"/>
      <c r="U26" s="1738">
        <f>S26*R26</f>
        <v>9864.4499999999989</v>
      </c>
      <c r="V26" s="1718"/>
    </row>
    <row r="27" spans="1:22">
      <c r="A27" s="1812"/>
      <c r="B27" s="1870"/>
      <c r="C27" s="1912"/>
      <c r="D27" s="1870"/>
      <c r="E27" s="1873"/>
      <c r="F27" s="1718"/>
      <c r="G27" s="1740" t="str">
        <f>A8</f>
        <v>Case Worker</v>
      </c>
      <c r="H27" s="1736">
        <f>C8</f>
        <v>43971.200000000004</v>
      </c>
      <c r="I27" s="1737">
        <v>1</v>
      </c>
      <c r="J27" s="1738">
        <f>I27*H27</f>
        <v>43971.200000000004</v>
      </c>
      <c r="K27" s="1718"/>
      <c r="L27" s="1740" t="str">
        <f>G27</f>
        <v>Case Worker</v>
      </c>
      <c r="M27" s="1736">
        <f>H27</f>
        <v>43971.200000000004</v>
      </c>
      <c r="N27" s="1737">
        <v>1</v>
      </c>
      <c r="O27" s="1738">
        <f>N27*M27</f>
        <v>43971.200000000004</v>
      </c>
      <c r="P27" s="1718"/>
      <c r="Q27" s="1740" t="str">
        <f>G27</f>
        <v>Case Worker</v>
      </c>
      <c r="R27" s="1736">
        <f>H27</f>
        <v>43971.200000000004</v>
      </c>
      <c r="S27" s="1737">
        <v>1</v>
      </c>
      <c r="T27" s="1737"/>
      <c r="U27" s="1738">
        <f>S27*R27</f>
        <v>43971.200000000004</v>
      </c>
      <c r="V27" s="1718"/>
    </row>
    <row r="28" spans="1:22">
      <c r="A28" s="1869" t="s">
        <v>634</v>
      </c>
      <c r="B28" s="1870"/>
      <c r="C28" s="1913">
        <v>0.12</v>
      </c>
      <c r="D28" s="1870"/>
      <c r="E28" s="1891" t="s">
        <v>581</v>
      </c>
      <c r="F28" s="1718"/>
      <c r="G28" s="1745" t="s">
        <v>579</v>
      </c>
      <c r="H28" s="1746"/>
      <c r="I28" s="1747">
        <f>SUM(I26:I27)</f>
        <v>1.1499999999999999</v>
      </c>
      <c r="J28" s="1748">
        <f>SUM(J26:J27)</f>
        <v>53835.65</v>
      </c>
      <c r="K28" s="1718"/>
      <c r="L28" s="1745" t="s">
        <v>579</v>
      </c>
      <c r="M28" s="1746"/>
      <c r="N28" s="1747">
        <f>SUM(N26:N27)</f>
        <v>1.1499999999999999</v>
      </c>
      <c r="O28" s="1748">
        <f>SUM(O26:O27)</f>
        <v>53835.65</v>
      </c>
      <c r="P28" s="1718"/>
      <c r="Q28" s="1745" t="s">
        <v>579</v>
      </c>
      <c r="R28" s="1746"/>
      <c r="S28" s="1747">
        <f>SUM(S26:S27)</f>
        <v>1.1499999999999999</v>
      </c>
      <c r="T28" s="1747"/>
      <c r="U28" s="1748">
        <f>SUM(U26:U27)</f>
        <v>53835.65</v>
      </c>
      <c r="V28" s="1718"/>
    </row>
    <row r="29" spans="1:22">
      <c r="A29" s="1869"/>
      <c r="B29" s="1870"/>
      <c r="C29" s="1870"/>
      <c r="D29" s="1870"/>
      <c r="E29" s="1873"/>
      <c r="F29" s="1718"/>
      <c r="G29" s="1740"/>
      <c r="H29" s="1751"/>
      <c r="I29" s="1737"/>
      <c r="J29" s="1752"/>
      <c r="K29" s="1718"/>
      <c r="L29" s="1740"/>
      <c r="M29" s="1751"/>
      <c r="N29" s="1737"/>
      <c r="O29" s="1752"/>
      <c r="P29" s="1718"/>
      <c r="Q29" s="1740"/>
      <c r="R29" s="1751"/>
      <c r="S29" s="1737"/>
      <c r="T29" s="1737"/>
      <c r="U29" s="1752"/>
      <c r="V29" s="1718"/>
    </row>
    <row r="30" spans="1:22">
      <c r="A30" s="1869" t="s">
        <v>604</v>
      </c>
      <c r="B30" s="1870"/>
      <c r="C30" s="1913">
        <f>'[41]CAF Spring 2016 '!BM25</f>
        <v>4.3768475255077849E-2</v>
      </c>
      <c r="D30" s="1870"/>
      <c r="E30" s="1873" t="s">
        <v>605</v>
      </c>
      <c r="F30" s="1718"/>
      <c r="G30" s="1720" t="s">
        <v>580</v>
      </c>
      <c r="H30" s="1755"/>
      <c r="I30" s="1756">
        <f>C13</f>
        <v>0.224</v>
      </c>
      <c r="J30" s="1757">
        <f>I30*J28</f>
        <v>12059.185600000001</v>
      </c>
      <c r="K30" s="1718"/>
      <c r="L30" s="1720" t="s">
        <v>580</v>
      </c>
      <c r="M30" s="1755"/>
      <c r="N30" s="1756">
        <f>I30</f>
        <v>0.224</v>
      </c>
      <c r="O30" s="1757">
        <f>N30*O28</f>
        <v>12059.185600000001</v>
      </c>
      <c r="P30" s="1718"/>
      <c r="Q30" s="1720" t="s">
        <v>580</v>
      </c>
      <c r="R30" s="1755"/>
      <c r="S30" s="1756">
        <f>I30</f>
        <v>0.224</v>
      </c>
      <c r="T30" s="1756"/>
      <c r="U30" s="1757">
        <f>S30*U28</f>
        <v>12059.185600000001</v>
      </c>
      <c r="V30" s="1718"/>
    </row>
    <row r="31" spans="1:22" ht="15" thickBot="1">
      <c r="A31" s="1818" t="s">
        <v>635</v>
      </c>
      <c r="B31" s="1819"/>
      <c r="C31" s="1846">
        <f>'[41]CAF Spring 2018'!BQ27</f>
        <v>2.6804860614724868E-2</v>
      </c>
      <c r="D31" s="1819"/>
      <c r="E31" s="1847" t="s">
        <v>608</v>
      </c>
      <c r="F31" s="1718"/>
      <c r="G31" s="1760" t="str">
        <f>A32</f>
        <v>PFMLA Trust Contribution</v>
      </c>
      <c r="H31" s="1721"/>
      <c r="I31" s="1756">
        <f>C32</f>
        <v>3.7000000000000002E-3</v>
      </c>
      <c r="J31" s="1761">
        <f>J28*I31</f>
        <v>199.19190500000002</v>
      </c>
      <c r="K31" s="1718"/>
      <c r="L31" s="1760" t="str">
        <f>G31</f>
        <v>PFMLA Trust Contribution</v>
      </c>
      <c r="M31" s="1721"/>
      <c r="N31" s="1756">
        <f>I31</f>
        <v>3.7000000000000002E-3</v>
      </c>
      <c r="O31" s="1761">
        <f>O28*N31</f>
        <v>199.19190500000002</v>
      </c>
      <c r="P31" s="1718"/>
      <c r="Q31" s="1760" t="str">
        <f>G31</f>
        <v>PFMLA Trust Contribution</v>
      </c>
      <c r="R31" s="1721"/>
      <c r="S31" s="1756">
        <f>I31</f>
        <v>3.7000000000000002E-3</v>
      </c>
      <c r="T31" s="1721"/>
      <c r="U31" s="1761">
        <f>U28*S31</f>
        <v>199.19190500000002</v>
      </c>
      <c r="V31" s="1718"/>
    </row>
    <row r="32" spans="1:22" ht="15" thickBot="1">
      <c r="A32" s="1914" t="str">
        <f>[41]Permanent!A29</f>
        <v>PFMLA Trust Contribution</v>
      </c>
      <c r="B32" s="1915"/>
      <c r="C32" s="1916">
        <v>3.7000000000000002E-3</v>
      </c>
      <c r="D32" s="1915"/>
      <c r="E32" s="1917" t="str">
        <f>[41]Permanent!E29</f>
        <v>Effective 7/1/19</v>
      </c>
      <c r="F32" s="1718"/>
      <c r="G32" s="1762" t="s">
        <v>582</v>
      </c>
      <c r="H32" s="1763"/>
      <c r="I32" s="1763"/>
      <c r="J32" s="1764">
        <f>SUM(J28:J31)</f>
        <v>66094.027505000005</v>
      </c>
      <c r="K32" s="1718"/>
      <c r="L32" s="1762" t="s">
        <v>582</v>
      </c>
      <c r="M32" s="1763"/>
      <c r="N32" s="1763"/>
      <c r="O32" s="1764">
        <f>SUM(O28:O31)</f>
        <v>66094.027505000005</v>
      </c>
      <c r="P32" s="1718"/>
      <c r="Q32" s="1762" t="s">
        <v>582</v>
      </c>
      <c r="R32" s="1763"/>
      <c r="S32" s="1763"/>
      <c r="T32" s="1763"/>
      <c r="U32" s="1764">
        <f>SUM(U28:U31)</f>
        <v>66094.027505000005</v>
      </c>
      <c r="V32" s="1718"/>
    </row>
    <row r="33" spans="1:22" ht="15" thickBot="1">
      <c r="A33" s="1455" t="s">
        <v>636</v>
      </c>
      <c r="B33" s="1819"/>
      <c r="C33" s="1846">
        <f>'[41]CAF Fall 2020'!BY24</f>
        <v>1.9959404600811814E-2</v>
      </c>
      <c r="D33" s="1819"/>
      <c r="E33" s="1847"/>
      <c r="F33" s="1718"/>
      <c r="G33" s="1765"/>
      <c r="H33" s="1766" t="s">
        <v>584</v>
      </c>
      <c r="I33" s="1766" t="s">
        <v>585</v>
      </c>
      <c r="J33" s="1767" t="s">
        <v>7</v>
      </c>
      <c r="K33" s="1718"/>
      <c r="L33" s="1765"/>
      <c r="M33" s="1766" t="s">
        <v>584</v>
      </c>
      <c r="N33" s="1766" t="s">
        <v>585</v>
      </c>
      <c r="O33" s="1767" t="s">
        <v>7</v>
      </c>
      <c r="P33" s="1718"/>
      <c r="Q33" s="1765"/>
      <c r="R33" s="1766" t="s">
        <v>584</v>
      </c>
      <c r="S33" s="1766" t="s">
        <v>637</v>
      </c>
      <c r="T33" s="1766" t="s">
        <v>585</v>
      </c>
      <c r="U33" s="1767" t="s">
        <v>7</v>
      </c>
      <c r="V33" s="1718"/>
    </row>
    <row r="34" spans="1:22">
      <c r="A34" s="1718"/>
      <c r="B34" s="1718"/>
      <c r="C34" s="1718"/>
      <c r="D34" s="1718"/>
      <c r="E34" s="1718"/>
      <c r="F34" s="1718"/>
      <c r="G34" s="1740"/>
      <c r="H34" s="1721"/>
      <c r="I34" s="1769" t="s">
        <v>588</v>
      </c>
      <c r="J34" s="1757"/>
      <c r="K34" s="1718"/>
      <c r="L34" s="1740"/>
      <c r="M34" s="1721"/>
      <c r="N34" s="1769" t="s">
        <v>588</v>
      </c>
      <c r="O34" s="1757"/>
      <c r="P34" s="1718"/>
      <c r="Q34" s="1918" t="s">
        <v>83</v>
      </c>
      <c r="R34" s="1721"/>
      <c r="S34" s="1775">
        <f>C19</f>
        <v>3256.635841497281</v>
      </c>
      <c r="T34" s="1769" t="s">
        <v>588</v>
      </c>
      <c r="U34" s="1774">
        <f>S34*U23</f>
        <v>32566.358414972812</v>
      </c>
      <c r="V34" s="1718"/>
    </row>
    <row r="35" spans="1:22">
      <c r="A35" s="1718"/>
      <c r="B35" s="1718"/>
      <c r="C35" s="1718"/>
      <c r="D35" s="1718"/>
      <c r="E35" s="1718"/>
      <c r="F35" s="1919"/>
      <c r="G35" s="1720" t="s">
        <v>299</v>
      </c>
      <c r="H35" s="1751">
        <f>C20</f>
        <v>507.87740809101615</v>
      </c>
      <c r="I35" s="1721"/>
      <c r="J35" s="1774">
        <f>H35*$I$28</f>
        <v>584.05901930466848</v>
      </c>
      <c r="K35" s="1718"/>
      <c r="L35" s="1720" t="s">
        <v>299</v>
      </c>
      <c r="M35" s="1775">
        <f>H35</f>
        <v>507.87740809101615</v>
      </c>
      <c r="N35" s="1721"/>
      <c r="O35" s="1774">
        <f>M35*N28</f>
        <v>584.05901930466848</v>
      </c>
      <c r="P35" s="1718"/>
      <c r="Q35" s="1720" t="s">
        <v>299</v>
      </c>
      <c r="R35" s="1775">
        <f>H35</f>
        <v>507.87740809101615</v>
      </c>
      <c r="S35" s="1721"/>
      <c r="T35" s="1776"/>
      <c r="U35" s="1774">
        <f>R35*S28</f>
        <v>584.05901930466848</v>
      </c>
      <c r="V35" s="1718"/>
    </row>
    <row r="36" spans="1:22">
      <c r="A36" s="1718"/>
      <c r="B36" s="1718"/>
      <c r="C36" s="1718"/>
      <c r="D36" s="1718"/>
      <c r="E36" s="1718"/>
      <c r="F36" s="1919"/>
      <c r="G36" s="1720" t="s">
        <v>591</v>
      </c>
      <c r="H36" s="1781"/>
      <c r="I36" s="1782">
        <f>'[41]Other Benchmarks'!B7*(1+C30)*(1+C31)</f>
        <v>27.029447833332984</v>
      </c>
      <c r="J36" s="1783">
        <f>C21</f>
        <v>11352.368089999854</v>
      </c>
      <c r="K36" s="1718"/>
      <c r="L36" s="1720" t="s">
        <v>591</v>
      </c>
      <c r="M36" s="1784"/>
      <c r="N36" s="1782">
        <f>I36</f>
        <v>27.029447833332984</v>
      </c>
      <c r="O36" s="1783">
        <f>J36</f>
        <v>11352.368089999854</v>
      </c>
      <c r="P36" s="1718"/>
      <c r="Q36" s="1720" t="s">
        <v>591</v>
      </c>
      <c r="R36" s="1784"/>
      <c r="S36" s="1785"/>
      <c r="T36" s="1782">
        <f>I36</f>
        <v>27.029447833332984</v>
      </c>
      <c r="U36" s="1783">
        <f>O36</f>
        <v>11352.368089999854</v>
      </c>
      <c r="V36" s="1718"/>
    </row>
    <row r="37" spans="1:22">
      <c r="A37" s="1718"/>
      <c r="B37" s="1718"/>
      <c r="C37" s="1718"/>
      <c r="D37" s="1718"/>
      <c r="E37" s="1718"/>
      <c r="F37" s="1718"/>
      <c r="G37" s="1720" t="s">
        <v>625</v>
      </c>
      <c r="H37" s="1781"/>
      <c r="I37" s="1782">
        <f>'[41]Other Benchmarks'!B7*(1+C30)*(1+C31)</f>
        <v>27.029447833332984</v>
      </c>
      <c r="J37" s="1783">
        <f>C22</f>
        <v>14190.460112499817</v>
      </c>
      <c r="K37" s="1718"/>
      <c r="L37" s="1720" t="s">
        <v>625</v>
      </c>
      <c r="M37" s="1784"/>
      <c r="N37" s="1782">
        <f>I37</f>
        <v>27.029447833332984</v>
      </c>
      <c r="O37" s="1783">
        <f>J37</f>
        <v>14190.460112499817</v>
      </c>
      <c r="P37" s="1718"/>
      <c r="Q37" s="1720" t="s">
        <v>625</v>
      </c>
      <c r="R37" s="1784"/>
      <c r="S37" s="1920"/>
      <c r="T37" s="1782">
        <f>I37</f>
        <v>27.029447833332984</v>
      </c>
      <c r="U37" s="1783">
        <f>J37</f>
        <v>14190.460112499817</v>
      </c>
      <c r="V37" s="1718"/>
    </row>
    <row r="38" spans="1:22">
      <c r="A38" s="1921"/>
      <c r="B38" s="1921"/>
      <c r="C38" s="1921"/>
      <c r="D38" s="1921"/>
      <c r="E38" s="1718"/>
      <c r="F38" s="1718"/>
      <c r="G38" s="1720" t="s">
        <v>593</v>
      </c>
      <c r="H38" s="1751">
        <f>C23</f>
        <v>227.12773701155714</v>
      </c>
      <c r="I38" s="1785"/>
      <c r="J38" s="1774">
        <f>H38*$I$28</f>
        <v>261.19689756329069</v>
      </c>
      <c r="K38" s="1718"/>
      <c r="L38" s="1720" t="s">
        <v>593</v>
      </c>
      <c r="M38" s="1775">
        <f>H38</f>
        <v>227.12773701155714</v>
      </c>
      <c r="N38" s="1785"/>
      <c r="O38" s="1774">
        <f>M38*N28</f>
        <v>261.19689756329069</v>
      </c>
      <c r="P38" s="1718"/>
      <c r="Q38" s="1720" t="s">
        <v>593</v>
      </c>
      <c r="R38" s="1775">
        <f>H38</f>
        <v>227.12773701155714</v>
      </c>
      <c r="S38" s="1785"/>
      <c r="T38" s="1785"/>
      <c r="U38" s="1774">
        <f>R38*S28</f>
        <v>261.19689756329069</v>
      </c>
      <c r="V38" s="1718"/>
    </row>
    <row r="39" spans="1:22">
      <c r="A39" s="1859"/>
      <c r="B39" s="1922"/>
      <c r="C39" s="1922"/>
      <c r="D39" s="1922"/>
      <c r="E39" s="1718"/>
      <c r="F39" s="1718"/>
      <c r="G39" s="1720" t="s">
        <v>597</v>
      </c>
      <c r="H39" s="1751">
        <f>C24</f>
        <v>535.87327187416702</v>
      </c>
      <c r="I39" s="1785"/>
      <c r="J39" s="1774">
        <f>H39*$I$28</f>
        <v>616.254262655292</v>
      </c>
      <c r="K39" s="1718"/>
      <c r="L39" s="1720" t="s">
        <v>597</v>
      </c>
      <c r="M39" s="1775">
        <f>C25</f>
        <v>1071.746543748334</v>
      </c>
      <c r="N39" s="1785"/>
      <c r="O39" s="1774">
        <f>M39*N28</f>
        <v>1232.508525310584</v>
      </c>
      <c r="P39" s="1718"/>
      <c r="Q39" s="1720" t="s">
        <v>597</v>
      </c>
      <c r="R39" s="1775">
        <f>C26</f>
        <v>1607.6198156225012</v>
      </c>
      <c r="S39" s="1785"/>
      <c r="T39" s="1785"/>
      <c r="U39" s="1774">
        <f>R39*S28</f>
        <v>1848.7627879658762</v>
      </c>
      <c r="V39" s="1718"/>
    </row>
    <row r="40" spans="1:22">
      <c r="A40" s="1856"/>
      <c r="B40" s="1923"/>
      <c r="C40" s="1923"/>
      <c r="D40" s="1923"/>
      <c r="E40" s="1718"/>
      <c r="F40" s="1718"/>
      <c r="G40" s="1720"/>
      <c r="H40" s="1721"/>
      <c r="I40" s="1790"/>
      <c r="J40" s="1789"/>
      <c r="K40" s="1718"/>
      <c r="L40" s="1720"/>
      <c r="M40" s="1721"/>
      <c r="N40" s="1790"/>
      <c r="O40" s="1789"/>
      <c r="P40" s="1718"/>
      <c r="Q40" s="1720"/>
      <c r="R40" s="1721"/>
      <c r="S40" s="1790"/>
      <c r="T40" s="1790"/>
      <c r="U40" s="1789"/>
      <c r="V40" s="1718"/>
    </row>
    <row r="41" spans="1:22">
      <c r="A41" s="1856"/>
      <c r="B41" s="1923"/>
      <c r="C41" s="1923"/>
      <c r="D41" s="1923"/>
      <c r="E41" s="1718"/>
      <c r="F41" s="1718"/>
      <c r="G41" s="1762" t="s">
        <v>16</v>
      </c>
      <c r="H41" s="1763"/>
      <c r="I41" s="1763"/>
      <c r="J41" s="1791">
        <f>SUM(J32:J40)</f>
        <v>93098.365887022926</v>
      </c>
      <c r="K41" s="1718"/>
      <c r="L41" s="1762" t="s">
        <v>16</v>
      </c>
      <c r="M41" s="1763"/>
      <c r="N41" s="1763"/>
      <c r="O41" s="1791">
        <f>SUM(O32:O40)</f>
        <v>93714.620149678216</v>
      </c>
      <c r="P41" s="1718"/>
      <c r="Q41" s="1762" t="s">
        <v>16</v>
      </c>
      <c r="R41" s="1763"/>
      <c r="S41" s="1763"/>
      <c r="T41" s="1763"/>
      <c r="U41" s="1791">
        <f>SUM(U32:U40)</f>
        <v>126897.23282730633</v>
      </c>
      <c r="V41" s="1718"/>
    </row>
    <row r="42" spans="1:22">
      <c r="A42" s="1859"/>
      <c r="B42" s="1922"/>
      <c r="C42" s="1922"/>
      <c r="D42" s="1922"/>
      <c r="E42" s="1718"/>
      <c r="F42" s="1718"/>
      <c r="G42" s="1793"/>
      <c r="H42" s="1721"/>
      <c r="I42" s="1794"/>
      <c r="J42" s="1795"/>
      <c r="K42" s="1718"/>
      <c r="L42" s="1793"/>
      <c r="M42" s="1721"/>
      <c r="N42" s="1794"/>
      <c r="O42" s="1795"/>
      <c r="P42" s="1718"/>
      <c r="Q42" s="1793"/>
      <c r="R42" s="1721"/>
      <c r="S42" s="1794"/>
      <c r="T42" s="1794"/>
      <c r="U42" s="1795"/>
      <c r="V42" s="1718"/>
    </row>
    <row r="43" spans="1:22">
      <c r="A43" s="1856"/>
      <c r="B43" s="1923"/>
      <c r="C43" s="1923"/>
      <c r="D43" s="1923"/>
      <c r="E43" s="1718"/>
      <c r="F43" s="1718"/>
      <c r="G43" s="1745" t="s">
        <v>602</v>
      </c>
      <c r="H43" s="1794"/>
      <c r="I43" s="1796">
        <f>C28</f>
        <v>0.12</v>
      </c>
      <c r="J43" s="1795">
        <f>I43*J41</f>
        <v>11171.80390644275</v>
      </c>
      <c r="K43" s="1428"/>
      <c r="L43" s="1745" t="s">
        <v>602</v>
      </c>
      <c r="M43" s="1794"/>
      <c r="N43" s="1796">
        <f>I43</f>
        <v>0.12</v>
      </c>
      <c r="O43" s="1795">
        <f>N43*O41</f>
        <v>11245.754417961385</v>
      </c>
      <c r="P43" s="1718"/>
      <c r="Q43" s="1745" t="s">
        <v>602</v>
      </c>
      <c r="R43" s="1794"/>
      <c r="S43" s="1796">
        <f>I43</f>
        <v>0.12</v>
      </c>
      <c r="T43" s="1924"/>
      <c r="U43" s="1795">
        <f>S43*U41</f>
        <v>15227.66793927676</v>
      </c>
      <c r="V43" s="1718"/>
    </row>
    <row r="44" spans="1:22" ht="15" thickBot="1">
      <c r="A44" s="1856"/>
      <c r="B44" s="1923"/>
      <c r="C44" s="1923"/>
      <c r="D44" s="1923"/>
      <c r="E44" s="1718"/>
      <c r="F44" s="1718"/>
      <c r="G44" s="1925" t="s">
        <v>18</v>
      </c>
      <c r="H44" s="1926"/>
      <c r="I44" s="1927"/>
      <c r="J44" s="1928">
        <f>SUM(J41:J43)</f>
        <v>104270.16979346567</v>
      </c>
      <c r="K44" s="1929"/>
      <c r="L44" s="1720" t="s">
        <v>18</v>
      </c>
      <c r="M44" s="1755"/>
      <c r="N44" s="1930"/>
      <c r="O44" s="1931">
        <f>SUM(O41:O43)</f>
        <v>104960.37456763961</v>
      </c>
      <c r="P44" s="1929"/>
      <c r="Q44" s="1925" t="s">
        <v>18</v>
      </c>
      <c r="R44" s="1926"/>
      <c r="S44" s="1927"/>
      <c r="T44" s="1932"/>
      <c r="U44" s="1928">
        <f>SUM(U41:U43)</f>
        <v>142124.9007665831</v>
      </c>
      <c r="V44" s="1718"/>
    </row>
    <row r="45" spans="1:22" ht="15.6" thickTop="1" thickBot="1">
      <c r="A45" s="1860"/>
      <c r="B45" s="1860"/>
      <c r="C45" s="1860"/>
      <c r="D45" s="1860"/>
      <c r="E45" s="1718"/>
      <c r="F45" s="1718"/>
      <c r="G45" s="1812" t="str">
        <f>A33</f>
        <v>Rate review CAF FY22 (ESTIMATE)</v>
      </c>
      <c r="H45" s="1755"/>
      <c r="I45" s="1814">
        <f>C33</f>
        <v>1.9959404600811814E-2</v>
      </c>
      <c r="J45" s="1815">
        <f>(J44-J28)*I45</f>
        <v>1006.6429864054331</v>
      </c>
      <c r="K45" s="1718"/>
      <c r="L45" s="1933" t="str">
        <f>G45</f>
        <v>Rate review CAF FY22 (ESTIMATE)</v>
      </c>
      <c r="M45" s="1934"/>
      <c r="N45" s="1935">
        <f>I45</f>
        <v>1.9959404600811814E-2</v>
      </c>
      <c r="O45" s="1815">
        <f>(O44-O28)*N45</f>
        <v>1020.4190627505827</v>
      </c>
      <c r="P45" s="1718"/>
      <c r="Q45" s="1812" t="str">
        <f>L45</f>
        <v>Rate review CAF FY22 (ESTIMATE)</v>
      </c>
      <c r="R45" s="1755"/>
      <c r="S45" s="1814">
        <f>I45</f>
        <v>1.9959404600811814E-2</v>
      </c>
      <c r="T45" s="1817"/>
      <c r="U45" s="1815">
        <f>(U44-U28)*S45</f>
        <v>1762.2008779527669</v>
      </c>
      <c r="V45" s="1718"/>
    </row>
    <row r="46" spans="1:22" ht="15" thickBot="1">
      <c r="A46" s="1718"/>
      <c r="B46" s="1718"/>
      <c r="C46" s="1718"/>
      <c r="D46" s="1718"/>
      <c r="E46" s="1718"/>
      <c r="F46" s="1718"/>
      <c r="G46" s="1936" t="s">
        <v>18</v>
      </c>
      <c r="H46" s="1937"/>
      <c r="I46" s="1938"/>
      <c r="J46" s="1939">
        <f>SUM(J44:J45)</f>
        <v>105276.81277987111</v>
      </c>
      <c r="K46" s="1940"/>
      <c r="L46" s="1936" t="str">
        <f>G46</f>
        <v>Total</v>
      </c>
      <c r="M46" s="1937"/>
      <c r="N46" s="1938"/>
      <c r="O46" s="1939">
        <f>SUM(O44:O45)</f>
        <v>105980.7936303902</v>
      </c>
      <c r="P46" s="1941"/>
      <c r="Q46" s="1936" t="str">
        <f t="shared" ref="Q46" si="0">L46</f>
        <v>Total</v>
      </c>
      <c r="R46" s="1937"/>
      <c r="S46" s="1938"/>
      <c r="T46" s="1938"/>
      <c r="U46" s="1939">
        <f>SUM(U44:U45)</f>
        <v>143887.10164453587</v>
      </c>
      <c r="V46" s="1718"/>
    </row>
    <row r="47" spans="1:22" ht="15" thickBot="1">
      <c r="A47" s="1718"/>
      <c r="B47" s="1718"/>
      <c r="C47" s="1718"/>
      <c r="D47" s="1718"/>
      <c r="E47" s="1718"/>
      <c r="F47" s="1718"/>
      <c r="G47" s="1942" t="s">
        <v>638</v>
      </c>
      <c r="H47" s="1900"/>
      <c r="I47" s="1900"/>
      <c r="J47" s="1943">
        <f>J46/J23/J24</f>
        <v>14.42148120272207</v>
      </c>
      <c r="L47" s="1944" t="str">
        <f>G47</f>
        <v>RATE : Rate Review FY22</v>
      </c>
      <c r="M47" s="1945"/>
      <c r="N47" s="1945"/>
      <c r="O47" s="1943">
        <f>O46/O23/O24</f>
        <v>29.035833871339779</v>
      </c>
      <c r="P47" s="1718"/>
      <c r="Q47" s="1944" t="str">
        <f>G47</f>
        <v>RATE : Rate Review FY22</v>
      </c>
      <c r="R47" s="1945"/>
      <c r="S47" s="1945"/>
      <c r="T47" s="1945"/>
      <c r="U47" s="1943">
        <f>U46/U23/U24</f>
        <v>39.421123738229007</v>
      </c>
      <c r="V47" s="1718"/>
    </row>
    <row r="48" spans="1:22" ht="15.6">
      <c r="A48" s="1946"/>
      <c r="B48" s="1718"/>
      <c r="C48" s="1718"/>
      <c r="D48" s="1718"/>
      <c r="E48" s="1718"/>
      <c r="F48" s="1718"/>
      <c r="G48" s="1718"/>
      <c r="H48" s="1718"/>
      <c r="I48" s="1718"/>
      <c r="J48" s="1718"/>
      <c r="K48" s="1718"/>
      <c r="L48" s="1718"/>
      <c r="M48" s="1718"/>
      <c r="N48" s="1718"/>
      <c r="O48" s="1718"/>
      <c r="P48" s="1718"/>
      <c r="Q48" s="1718"/>
      <c r="R48" s="1718"/>
      <c r="S48" s="1718"/>
      <c r="T48" s="1718"/>
      <c r="U48" s="1718"/>
      <c r="V48" s="1718"/>
    </row>
    <row r="49" spans="1:22">
      <c r="A49" s="1718"/>
      <c r="B49" s="1718"/>
      <c r="C49" s="1718"/>
      <c r="D49" s="1718"/>
      <c r="E49" s="1718"/>
      <c r="F49" s="1718"/>
      <c r="G49" s="1718"/>
      <c r="H49" s="1718"/>
      <c r="I49" s="1718"/>
      <c r="J49" s="1844"/>
      <c r="K49" s="1718"/>
      <c r="L49" s="1718"/>
      <c r="M49" s="1718"/>
      <c r="N49" s="1718"/>
      <c r="O49" s="1844"/>
      <c r="P49" s="1718"/>
      <c r="Q49" s="1718"/>
      <c r="R49" s="1718"/>
      <c r="S49" s="1718"/>
      <c r="T49" s="1718"/>
      <c r="U49" s="1844"/>
      <c r="V49" s="1718"/>
    </row>
    <row r="50" spans="1:22">
      <c r="A50" s="1718"/>
      <c r="B50" s="1718"/>
      <c r="C50" s="1718"/>
      <c r="D50" s="1718"/>
      <c r="E50" s="1718"/>
      <c r="F50" s="1718"/>
      <c r="G50" s="1718"/>
      <c r="H50" s="1718"/>
      <c r="I50" s="1718"/>
      <c r="J50" s="1718"/>
      <c r="K50" s="1718"/>
      <c r="L50" s="1718"/>
      <c r="M50" s="1718"/>
      <c r="N50" s="1718"/>
      <c r="O50" s="1718"/>
      <c r="P50" s="1718"/>
      <c r="Q50" s="1718"/>
      <c r="R50" s="1718"/>
      <c r="S50" s="1718"/>
      <c r="T50" s="1718"/>
      <c r="U50" s="1718"/>
      <c r="V50" s="1718"/>
    </row>
    <row r="51" spans="1:22" ht="15.6">
      <c r="A51" s="1946"/>
      <c r="B51" s="1718"/>
      <c r="C51" s="1718"/>
      <c r="D51" s="1718"/>
      <c r="E51" s="1718"/>
      <c r="F51" s="1946"/>
      <c r="G51" s="1718"/>
      <c r="H51" s="1718"/>
      <c r="I51" s="1718"/>
      <c r="J51" s="1718"/>
      <c r="K51" s="1718"/>
      <c r="L51" s="1718"/>
      <c r="M51" s="1718"/>
      <c r="N51" s="1718"/>
      <c r="O51" s="1718"/>
      <c r="P51" s="1718"/>
      <c r="Q51" s="1718"/>
      <c r="R51" s="1718"/>
      <c r="S51" s="1718"/>
      <c r="T51" s="1718"/>
      <c r="U51" s="1718"/>
      <c r="V51" s="1718"/>
    </row>
    <row r="52" spans="1:22">
      <c r="A52" s="1718"/>
      <c r="B52" s="1718"/>
      <c r="C52" s="1718"/>
      <c r="D52" s="1718"/>
      <c r="E52" s="1718"/>
      <c r="F52" s="1718"/>
      <c r="G52" s="1718"/>
      <c r="H52" s="1718"/>
      <c r="I52" s="1718"/>
      <c r="J52" s="1718"/>
      <c r="K52" s="1718"/>
      <c r="L52" s="1718"/>
      <c r="M52" s="1718"/>
      <c r="N52" s="1718"/>
      <c r="O52" s="1718"/>
      <c r="P52" s="1718"/>
      <c r="Q52" s="1718"/>
      <c r="R52" s="1718"/>
      <c r="S52" s="1718"/>
      <c r="T52" s="1718"/>
      <c r="U52" s="1718"/>
      <c r="V52" s="1718"/>
    </row>
    <row r="53" spans="1:22">
      <c r="G53" s="1718"/>
      <c r="H53" s="1718"/>
      <c r="I53" s="1718"/>
      <c r="J53" s="1718"/>
    </row>
    <row r="54" spans="1:22">
      <c r="G54" s="1718"/>
      <c r="H54" s="1718"/>
      <c r="I54" s="1718"/>
      <c r="J54" s="1718"/>
    </row>
  </sheetData>
  <mergeCells count="10">
    <mergeCell ref="G22:J22"/>
    <mergeCell ref="L22:O22"/>
    <mergeCell ref="Q22:U22"/>
    <mergeCell ref="A3:E3"/>
    <mergeCell ref="G3:J3"/>
    <mergeCell ref="A4:A5"/>
    <mergeCell ref="B4:B5"/>
    <mergeCell ref="C4:C5"/>
    <mergeCell ref="D4:D5"/>
    <mergeCell ref="E4:E5"/>
  </mergeCells>
  <pageMargins left="0.7" right="0.7" top="0.75" bottom="0.75" header="0.3" footer="0.3"/>
  <pageSetup scale="63" orientation="landscape" r:id="rId1"/>
  <colBreaks count="1" manualBreakCount="1">
    <brk id="2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F1" zoomScale="80" zoomScaleNormal="80" zoomScaleSheetLayoutView="112" workbookViewId="0">
      <selection activeCell="X31" sqref="X31"/>
    </sheetView>
  </sheetViews>
  <sheetFormatPr defaultColWidth="9.109375" defaultRowHeight="14.4"/>
  <cols>
    <col min="1" max="1" width="15.88671875" style="1719" hidden="1" customWidth="1"/>
    <col min="2" max="2" width="13.44140625" style="1719" hidden="1" customWidth="1"/>
    <col min="3" max="3" width="14.88671875" style="1719" hidden="1" customWidth="1"/>
    <col min="4" max="4" width="7.109375" style="1719" hidden="1" customWidth="1"/>
    <col min="5" max="5" width="84" style="1719" hidden="1" customWidth="1"/>
    <col min="6" max="6" width="4.44140625" style="1719" customWidth="1"/>
    <col min="7" max="7" width="22.44140625" style="1719" customWidth="1"/>
    <col min="8" max="8" width="16.5546875" style="1719" customWidth="1"/>
    <col min="9" max="9" width="13.109375" style="1719" bestFit="1" customWidth="1"/>
    <col min="10" max="10" width="12.44140625" style="1719" bestFit="1" customWidth="1"/>
    <col min="11" max="11" width="5.5546875" style="1719" customWidth="1"/>
    <col min="12" max="16384" width="9.109375" style="1719"/>
  </cols>
  <sheetData>
    <row r="1" spans="1:11">
      <c r="A1" s="1717" t="s">
        <v>639</v>
      </c>
      <c r="B1" s="1718"/>
      <c r="C1" s="1718"/>
      <c r="D1" s="1718"/>
      <c r="E1" s="1718"/>
      <c r="F1" s="1718"/>
      <c r="G1" s="1717"/>
      <c r="H1" s="1718"/>
      <c r="I1" s="1718"/>
      <c r="J1" s="1718"/>
      <c r="K1" s="1718"/>
    </row>
    <row r="2" spans="1:11" ht="15" thickBot="1">
      <c r="A2" s="1718"/>
      <c r="B2" s="1718"/>
      <c r="C2" s="1718"/>
      <c r="D2" s="1718"/>
      <c r="E2" s="1718"/>
      <c r="F2" s="1718"/>
      <c r="G2" s="1718" t="s">
        <v>566</v>
      </c>
      <c r="H2" s="1718"/>
      <c r="I2" s="1718"/>
      <c r="J2" s="1718"/>
      <c r="K2" s="1718"/>
    </row>
    <row r="3" spans="1:11" ht="15" thickBot="1">
      <c r="A3" s="2558" t="s">
        <v>640</v>
      </c>
      <c r="B3" s="2559"/>
      <c r="C3" s="2559"/>
      <c r="D3" s="2559"/>
      <c r="E3" s="2560"/>
      <c r="F3" s="1718"/>
      <c r="G3" s="2561" t="s">
        <v>641</v>
      </c>
      <c r="H3" s="2562"/>
      <c r="I3" s="2562"/>
      <c r="J3" s="2563"/>
      <c r="K3" s="1718"/>
    </row>
    <row r="4" spans="1:11">
      <c r="A4" s="2575"/>
      <c r="B4" s="2566" t="s">
        <v>261</v>
      </c>
      <c r="C4" s="2566" t="s">
        <v>249</v>
      </c>
      <c r="D4" s="2566" t="s">
        <v>613</v>
      </c>
      <c r="E4" s="2568" t="s">
        <v>614</v>
      </c>
      <c r="F4" s="1718"/>
      <c r="G4" s="1720"/>
      <c r="H4" s="1721"/>
      <c r="I4" s="1722" t="s">
        <v>573</v>
      </c>
      <c r="J4" s="1723">
        <v>10</v>
      </c>
      <c r="K4" s="1718"/>
    </row>
    <row r="5" spans="1:11" ht="15" thickBot="1">
      <c r="A5" s="2576"/>
      <c r="B5" s="2567"/>
      <c r="C5" s="2567"/>
      <c r="D5" s="2567"/>
      <c r="E5" s="2569"/>
      <c r="F5" s="1718"/>
      <c r="G5" s="1720"/>
      <c r="H5" s="1721"/>
      <c r="I5" s="1722" t="s">
        <v>574</v>
      </c>
      <c r="J5" s="1723">
        <v>365</v>
      </c>
      <c r="K5" s="1718"/>
    </row>
    <row r="6" spans="1:11">
      <c r="A6" s="1947"/>
      <c r="B6" s="1948"/>
      <c r="C6" s="1949"/>
      <c r="D6" s="1949"/>
      <c r="E6" s="1950"/>
      <c r="F6" s="1718"/>
      <c r="G6" s="1865"/>
      <c r="H6" s="1730" t="s">
        <v>253</v>
      </c>
      <c r="I6" s="1730" t="s">
        <v>6</v>
      </c>
      <c r="J6" s="1731" t="s">
        <v>7</v>
      </c>
      <c r="K6" s="1718"/>
    </row>
    <row r="7" spans="1:11">
      <c r="A7" s="1951" t="s">
        <v>642</v>
      </c>
      <c r="B7" s="1952">
        <f>I7</f>
        <v>0.27</v>
      </c>
      <c r="C7" s="1949">
        <v>65763</v>
      </c>
      <c r="D7" s="1949"/>
      <c r="E7" s="1735" t="s">
        <v>576</v>
      </c>
      <c r="F7" s="1718"/>
      <c r="G7" s="1740" t="s">
        <v>642</v>
      </c>
      <c r="H7" s="1736">
        <f>C7</f>
        <v>65763</v>
      </c>
      <c r="I7" s="1737">
        <v>0.27</v>
      </c>
      <c r="J7" s="1738">
        <f>I7*H7</f>
        <v>17756.010000000002</v>
      </c>
      <c r="K7" s="1718"/>
    </row>
    <row r="8" spans="1:11">
      <c r="A8" s="1951" t="s">
        <v>293</v>
      </c>
      <c r="B8" s="1952">
        <f>I8</f>
        <v>1.8</v>
      </c>
      <c r="C8" s="1949">
        <f>'[41]BLS salary Chart'!C12</f>
        <v>43971.200000000004</v>
      </c>
      <c r="D8" s="1949"/>
      <c r="E8" s="1953" t="s">
        <v>578</v>
      </c>
      <c r="F8" s="1718"/>
      <c r="G8" s="1740" t="str">
        <f>A8</f>
        <v>Case Worker</v>
      </c>
      <c r="H8" s="1736">
        <f>C8</f>
        <v>43971.200000000004</v>
      </c>
      <c r="I8" s="1737">
        <v>1.8</v>
      </c>
      <c r="J8" s="1738">
        <f>I8*H8</f>
        <v>79148.160000000003</v>
      </c>
      <c r="K8" s="1718"/>
    </row>
    <row r="9" spans="1:11" ht="15" customHeight="1">
      <c r="A9" s="1954"/>
      <c r="B9" s="1955"/>
      <c r="C9" s="1956"/>
      <c r="D9" s="1956"/>
      <c r="E9" s="1957" t="s">
        <v>643</v>
      </c>
      <c r="F9" s="1718"/>
      <c r="G9" s="1740" t="s">
        <v>319</v>
      </c>
      <c r="H9" s="1736">
        <f>H8</f>
        <v>43971.200000000004</v>
      </c>
      <c r="I9" s="1737">
        <f>I8*C37</f>
        <v>0.32538461538461538</v>
      </c>
      <c r="J9" s="1738">
        <f>I9*H9</f>
        <v>14307.552000000001</v>
      </c>
      <c r="K9" s="1718"/>
    </row>
    <row r="10" spans="1:11">
      <c r="A10" s="1954"/>
      <c r="B10" s="1955"/>
      <c r="C10" s="1956" t="s">
        <v>274</v>
      </c>
      <c r="D10" s="1955"/>
      <c r="E10" s="1958"/>
      <c r="F10" s="1718"/>
      <c r="G10" s="1745" t="s">
        <v>579</v>
      </c>
      <c r="H10" s="1746"/>
      <c r="I10" s="1747">
        <f>SUM(I7:I9)</f>
        <v>2.3953846153846157</v>
      </c>
      <c r="J10" s="1748">
        <f>SUM(J7:J9)</f>
        <v>111211.72200000001</v>
      </c>
      <c r="K10" s="1718"/>
    </row>
    <row r="11" spans="1:11">
      <c r="A11" s="1959"/>
      <c r="B11" s="1952"/>
      <c r="C11" s="1952"/>
      <c r="D11" s="1960"/>
      <c r="E11" s="1953"/>
      <c r="F11" s="1718"/>
      <c r="G11" s="1740"/>
      <c r="H11" s="1751"/>
      <c r="I11" s="1737"/>
      <c r="J11" s="1752"/>
      <c r="K11" s="1718"/>
    </row>
    <row r="12" spans="1:11" ht="15" thickBot="1">
      <c r="A12" s="1961" t="s">
        <v>494</v>
      </c>
      <c r="B12" s="1962"/>
      <c r="C12" s="1960">
        <v>0.224</v>
      </c>
      <c r="D12" s="1949"/>
      <c r="E12" s="1891" t="s">
        <v>581</v>
      </c>
      <c r="F12" s="1718"/>
      <c r="G12" s="1720" t="s">
        <v>580</v>
      </c>
      <c r="H12" s="1755"/>
      <c r="I12" s="1963">
        <f>C12</f>
        <v>0.224</v>
      </c>
      <c r="J12" s="1964">
        <f>I12*J10</f>
        <v>24911.425728000002</v>
      </c>
      <c r="K12" s="1718"/>
    </row>
    <row r="13" spans="1:11" ht="15" thickBot="1">
      <c r="A13" s="1951"/>
      <c r="B13" s="1952"/>
      <c r="C13" s="1949"/>
      <c r="D13" s="1949"/>
      <c r="E13" s="1953"/>
      <c r="F13" s="1718"/>
      <c r="G13" s="2185" t="s">
        <v>280</v>
      </c>
      <c r="H13" s="2178"/>
      <c r="I13" s="1965">
        <f>C20</f>
        <v>3.7000000000000002E-3</v>
      </c>
      <c r="J13" s="2186">
        <f>J10*I13</f>
        <v>411.48337140000007</v>
      </c>
      <c r="K13" s="1718"/>
    </row>
    <row r="14" spans="1:11">
      <c r="A14" s="1947"/>
      <c r="B14" s="1952"/>
      <c r="C14" s="1956" t="s">
        <v>583</v>
      </c>
      <c r="D14" s="1949"/>
      <c r="E14" s="1953"/>
      <c r="F14" s="1718"/>
      <c r="G14" s="1762" t="s">
        <v>582</v>
      </c>
      <c r="H14" s="1763"/>
      <c r="I14" s="1966"/>
      <c r="J14" s="1764">
        <f>SUM(J10:J13)</f>
        <v>136534.63109940002</v>
      </c>
      <c r="K14" s="1718"/>
    </row>
    <row r="15" spans="1:11">
      <c r="A15" s="1967" t="s">
        <v>299</v>
      </c>
      <c r="B15" s="1952"/>
      <c r="C15" s="1949">
        <f>'[41]FY15 UFR Benchmarks'!C39*(1+C23)*(1+C24)</f>
        <v>507.87740809101615</v>
      </c>
      <c r="D15" s="1949"/>
      <c r="E15" s="1953" t="s">
        <v>623</v>
      </c>
      <c r="F15" s="1718"/>
      <c r="G15" s="1740"/>
      <c r="H15" s="1766" t="s">
        <v>584</v>
      </c>
      <c r="I15" s="1766" t="s">
        <v>585</v>
      </c>
      <c r="J15" s="1767" t="s">
        <v>7</v>
      </c>
      <c r="K15" s="1718"/>
    </row>
    <row r="16" spans="1:11">
      <c r="A16" s="1967" t="s">
        <v>591</v>
      </c>
      <c r="B16" s="1952"/>
      <c r="C16" s="1949">
        <f>('[41]Other Benchmarks'!B13*'[41]Other Benchmarks'!B7*'SCM 4956 Low Thresh'!I8)+('[41]Other Benchmarks'!B10*'[41]Other Benchmarks'!B7*'SCM 4956 Low Thresh'!I7)*(1+C23)*(1+C24)</f>
        <v>7636.9052744999717</v>
      </c>
      <c r="D16" s="1968"/>
      <c r="E16" s="1953" t="s">
        <v>624</v>
      </c>
      <c r="F16" s="1718"/>
      <c r="G16" s="1740"/>
      <c r="H16" s="1766"/>
      <c r="I16" s="1769" t="s">
        <v>588</v>
      </c>
      <c r="J16" s="1767"/>
      <c r="K16" s="1718"/>
    </row>
    <row r="17" spans="1:11">
      <c r="A17" s="1967" t="s">
        <v>625</v>
      </c>
      <c r="B17" s="1952"/>
      <c r="C17" s="1949">
        <f>'[41]Other Benchmarks'!C22*(1+C23)*(1+C24)</f>
        <v>14190.460112499817</v>
      </c>
      <c r="D17" s="1968"/>
      <c r="E17" s="1953" t="s">
        <v>626</v>
      </c>
      <c r="F17" s="1718"/>
      <c r="G17" s="1720" t="s">
        <v>299</v>
      </c>
      <c r="H17" s="1751">
        <f>C15</f>
        <v>507.87740809101615</v>
      </c>
      <c r="I17" s="1769"/>
      <c r="J17" s="1774">
        <f>H17*$I$10</f>
        <v>1216.5617298426341</v>
      </c>
      <c r="K17" s="1718"/>
    </row>
    <row r="18" spans="1:11">
      <c r="A18" s="1967" t="s">
        <v>593</v>
      </c>
      <c r="B18" s="1952"/>
      <c r="C18" s="1969">
        <f>'[41]Other Benchmarks'!B4*(1+C23)*(1+C24)</f>
        <v>227.12773701155714</v>
      </c>
      <c r="D18" s="1949"/>
      <c r="E18" s="1953" t="s">
        <v>630</v>
      </c>
      <c r="F18" s="1718"/>
      <c r="G18" s="1720" t="s">
        <v>591</v>
      </c>
      <c r="H18" s="1781"/>
      <c r="I18" s="1782">
        <f>'[41]Other Benchmarks'!B7*(1+C23)*(1+C24)</f>
        <v>27.029447833332984</v>
      </c>
      <c r="J18" s="1783">
        <f>C16</f>
        <v>7636.9052744999717</v>
      </c>
      <c r="K18" s="1718"/>
    </row>
    <row r="19" spans="1:11" ht="15" thickBot="1">
      <c r="A19" s="1967" t="s">
        <v>595</v>
      </c>
      <c r="B19" s="1952"/>
      <c r="C19" s="1949">
        <f>'[41]Program Supplies'!J4*(1+C23)*(1+C24)</f>
        <v>535.87327187416702</v>
      </c>
      <c r="D19" s="1952"/>
      <c r="E19" s="1873" t="s">
        <v>631</v>
      </c>
      <c r="F19" s="1718"/>
      <c r="G19" s="1720" t="s">
        <v>625</v>
      </c>
      <c r="H19" s="1781"/>
      <c r="I19" s="1782">
        <f>'[41]Other Benchmarks'!B7*(1+C23)*(1+C24)</f>
        <v>27.029447833332984</v>
      </c>
      <c r="J19" s="1783">
        <f>C17</f>
        <v>14190.460112499817</v>
      </c>
      <c r="K19" s="1718"/>
    </row>
    <row r="20" spans="1:11" ht="15" customHeight="1" thickBot="1">
      <c r="A20" s="1970" t="str">
        <f>[41]Permanent!A29</f>
        <v>PFMLA Trust Contribution</v>
      </c>
      <c r="B20" s="1915"/>
      <c r="C20" s="1916">
        <v>3.7000000000000002E-3</v>
      </c>
      <c r="D20" s="1915"/>
      <c r="E20" s="1971" t="str">
        <f>[41]Permanent!E29</f>
        <v>Effective 7/1/19</v>
      </c>
      <c r="F20" s="1718"/>
      <c r="G20" s="1720" t="s">
        <v>593</v>
      </c>
      <c r="H20" s="1751">
        <f>C18</f>
        <v>227.12773701155714</v>
      </c>
      <c r="I20" s="1785"/>
      <c r="J20" s="1774">
        <f>H20*$I$10</f>
        <v>544.05828696460696</v>
      </c>
      <c r="K20" s="1718"/>
    </row>
    <row r="21" spans="1:11">
      <c r="A21" s="1951" t="s">
        <v>634</v>
      </c>
      <c r="B21" s="1952"/>
      <c r="C21" s="1972">
        <v>0.12</v>
      </c>
      <c r="D21" s="1952"/>
      <c r="E21" s="1891" t="s">
        <v>581</v>
      </c>
      <c r="F21" s="1718"/>
      <c r="G21" s="1720" t="s">
        <v>597</v>
      </c>
      <c r="H21" s="1751">
        <f>C19</f>
        <v>535.87327187416702</v>
      </c>
      <c r="I21" s="1785"/>
      <c r="J21" s="1774">
        <f>H21*$I$10</f>
        <v>1283.6225912431971</v>
      </c>
      <c r="K21" s="1718"/>
    </row>
    <row r="22" spans="1:11">
      <c r="A22" s="1951"/>
      <c r="B22" s="1952"/>
      <c r="C22" s="1952"/>
      <c r="D22" s="1952"/>
      <c r="E22" s="1953"/>
      <c r="F22" s="1718"/>
      <c r="G22" s="1720"/>
      <c r="H22" s="1721"/>
      <c r="I22" s="1790"/>
      <c r="J22" s="1789"/>
      <c r="K22" s="1718"/>
    </row>
    <row r="23" spans="1:11">
      <c r="A23" s="1869" t="s">
        <v>604</v>
      </c>
      <c r="B23" s="1952"/>
      <c r="C23" s="1972">
        <f>'[41]CAF Spring 2016 '!BM25</f>
        <v>4.3768475255077849E-2</v>
      </c>
      <c r="D23" s="1952"/>
      <c r="E23" s="1953" t="s">
        <v>605</v>
      </c>
      <c r="F23" s="1718"/>
      <c r="G23" s="1762" t="s">
        <v>16</v>
      </c>
      <c r="H23" s="1763"/>
      <c r="I23" s="1763"/>
      <c r="J23" s="1791">
        <f>SUM(J14:J22)</f>
        <v>161406.23909445023</v>
      </c>
      <c r="K23" s="1718"/>
    </row>
    <row r="24" spans="1:11" ht="15" thickBot="1">
      <c r="A24" s="1818" t="s">
        <v>635</v>
      </c>
      <c r="B24" s="1819"/>
      <c r="C24" s="1846">
        <f>'[41]CAF Spring 2018'!BQ27</f>
        <v>2.6804860614724868E-2</v>
      </c>
      <c r="D24" s="1819"/>
      <c r="E24" s="1847" t="s">
        <v>608</v>
      </c>
      <c r="F24" s="1718"/>
      <c r="G24" s="1745" t="s">
        <v>602</v>
      </c>
      <c r="H24" s="1794"/>
      <c r="I24" s="1796">
        <f>C21</f>
        <v>0.12</v>
      </c>
      <c r="J24" s="1795">
        <f>I24*J23</f>
        <v>19368.748691334025</v>
      </c>
      <c r="K24" s="1718"/>
    </row>
    <row r="25" spans="1:11" ht="15" thickBot="1">
      <c r="A25" s="1455" t="s">
        <v>636</v>
      </c>
      <c r="B25" s="1819"/>
      <c r="C25" s="1846">
        <f>'[41]CAF Fall 2020'!BY24</f>
        <v>1.9959404600811814E-2</v>
      </c>
      <c r="D25" s="1915"/>
      <c r="E25" s="1529"/>
      <c r="F25" s="1718"/>
      <c r="G25" s="1807" t="s">
        <v>18</v>
      </c>
      <c r="H25" s="1808"/>
      <c r="I25" s="1809"/>
      <c r="J25" s="1811">
        <f>SUM(J23:J24)</f>
        <v>180774.98778578424</v>
      </c>
      <c r="K25" s="1718"/>
    </row>
    <row r="26" spans="1:11" ht="15" thickBot="1">
      <c r="A26" s="1973"/>
      <c r="B26" s="1848"/>
      <c r="C26" s="1849"/>
      <c r="D26" s="1848"/>
      <c r="E26" s="1974"/>
      <c r="F26" s="1718"/>
      <c r="G26" s="1812" t="str">
        <f>A25</f>
        <v>Rate review CAF FY22 (ESTIMATE)</v>
      </c>
      <c r="H26" s="1813"/>
      <c r="I26" s="1814">
        <f>C25</f>
        <v>1.9959404600811814E-2</v>
      </c>
      <c r="J26" s="1815">
        <f>(J25-J10)*I26</f>
        <v>1388.4413671722768</v>
      </c>
      <c r="K26" s="1718"/>
    </row>
    <row r="27" spans="1:11" ht="15" thickBot="1">
      <c r="A27" s="1973"/>
      <c r="B27" s="1848"/>
      <c r="C27" s="1849"/>
      <c r="D27" s="1848"/>
      <c r="E27" s="1974"/>
      <c r="F27" s="1718"/>
      <c r="G27" s="1944" t="s">
        <v>18</v>
      </c>
      <c r="H27" s="1945"/>
      <c r="I27" s="1975"/>
      <c r="J27" s="1976">
        <f>SUM(J25:J26)</f>
        <v>182163.42915295652</v>
      </c>
      <c r="K27" s="1718"/>
    </row>
    <row r="28" spans="1:11" ht="15" thickBot="1">
      <c r="A28" s="1718"/>
      <c r="B28" s="1718"/>
      <c r="C28" s="1718"/>
      <c r="D28" s="1718"/>
      <c r="E28" s="1718"/>
      <c r="F28" s="1718"/>
      <c r="G28" s="1944" t="s">
        <v>638</v>
      </c>
      <c r="H28" s="1945"/>
      <c r="I28" s="1945"/>
      <c r="J28" s="1831">
        <f>J27/J4/J5</f>
        <v>49.907788809029185</v>
      </c>
      <c r="K28" s="1718"/>
    </row>
    <row r="29" spans="1:11">
      <c r="A29" s="2570" t="s">
        <v>644</v>
      </c>
      <c r="B29" s="2571"/>
      <c r="C29" s="2571"/>
      <c r="D29" s="2572"/>
      <c r="E29" s="1718"/>
      <c r="F29" s="1718"/>
      <c r="G29" s="1718"/>
      <c r="H29" s="1718"/>
      <c r="I29" s="1718"/>
      <c r="J29" s="1718"/>
      <c r="K29" s="1718"/>
    </row>
    <row r="30" spans="1:11">
      <c r="A30" s="1977"/>
      <c r="B30" s="1763"/>
      <c r="C30" s="1978" t="s">
        <v>337</v>
      </c>
      <c r="D30" s="1979" t="s">
        <v>367</v>
      </c>
      <c r="E30" s="1718"/>
      <c r="F30" s="1718"/>
      <c r="G30" s="1718"/>
      <c r="H30" s="1718"/>
      <c r="I30" s="1718"/>
      <c r="J30" s="1844"/>
      <c r="K30" s="1718"/>
    </row>
    <row r="31" spans="1:11">
      <c r="A31" s="1760" t="s">
        <v>425</v>
      </c>
      <c r="B31" s="1721"/>
      <c r="C31" s="1721">
        <v>120</v>
      </c>
      <c r="D31" s="1891">
        <f>C31/8</f>
        <v>15</v>
      </c>
      <c r="E31" s="1718"/>
      <c r="F31" s="1718"/>
      <c r="G31" s="1718"/>
      <c r="H31" s="1718"/>
      <c r="I31" s="1718"/>
      <c r="J31" s="1718"/>
      <c r="K31" s="1718"/>
    </row>
    <row r="32" spans="1:11">
      <c r="A32" s="1760" t="s">
        <v>427</v>
      </c>
      <c r="B32" s="1721"/>
      <c r="C32" s="1721">
        <v>80</v>
      </c>
      <c r="D32" s="1891">
        <f>C32/8</f>
        <v>10</v>
      </c>
      <c r="E32" s="1718"/>
      <c r="F32" s="1718"/>
      <c r="G32" s="1718"/>
      <c r="H32" s="1718"/>
      <c r="I32" s="1718"/>
      <c r="J32" s="1718"/>
      <c r="K32" s="1718"/>
    </row>
    <row r="33" spans="1:11">
      <c r="A33" s="1760" t="s">
        <v>429</v>
      </c>
      <c r="B33" s="1721"/>
      <c r="C33" s="1721">
        <v>96</v>
      </c>
      <c r="D33" s="1891">
        <f>C33/8</f>
        <v>12</v>
      </c>
      <c r="E33" s="1718"/>
      <c r="F33" s="1980"/>
      <c r="G33" s="1718"/>
      <c r="H33" s="1718"/>
      <c r="I33" s="1718"/>
      <c r="J33" s="1718"/>
      <c r="K33" s="1718"/>
    </row>
    <row r="34" spans="1:11" ht="15" thickBot="1">
      <c r="A34" s="1981" t="s">
        <v>431</v>
      </c>
      <c r="B34" s="1982"/>
      <c r="C34" s="1982">
        <v>80</v>
      </c>
      <c r="D34" s="1983">
        <f>C34/8</f>
        <v>10</v>
      </c>
      <c r="E34" s="1718"/>
      <c r="F34" s="1718"/>
      <c r="G34" s="1718"/>
      <c r="H34" s="1718"/>
      <c r="I34" s="1718"/>
      <c r="J34" s="1718"/>
      <c r="K34" s="1718"/>
    </row>
    <row r="35" spans="1:11" ht="15" thickTop="1">
      <c r="A35" s="1760"/>
      <c r="B35" s="1721"/>
      <c r="C35" s="1721"/>
      <c r="D35" s="1891"/>
      <c r="E35" s="1718"/>
      <c r="F35" s="1980"/>
      <c r="G35" s="1718"/>
      <c r="H35" s="1718"/>
      <c r="I35" s="1718"/>
      <c r="J35" s="1718"/>
      <c r="K35" s="1718"/>
    </row>
    <row r="36" spans="1:11">
      <c r="A36" s="1740" t="s">
        <v>645</v>
      </c>
      <c r="B36" s="1721"/>
      <c r="C36" s="1721">
        <f>SUM(C31:C34)</f>
        <v>376</v>
      </c>
      <c r="D36" s="1891">
        <f>SUM(D31:D34)</f>
        <v>47</v>
      </c>
      <c r="E36" s="1718"/>
      <c r="F36" s="1718"/>
      <c r="G36" s="1718"/>
      <c r="H36" s="1718"/>
      <c r="I36" s="1718"/>
      <c r="J36" s="1718"/>
      <c r="K36" s="1718"/>
    </row>
    <row r="37" spans="1:11" ht="15" thickBot="1">
      <c r="A37" s="1984" t="s">
        <v>439</v>
      </c>
      <c r="B37" s="1819"/>
      <c r="C37" s="2573">
        <f>C36/2080</f>
        <v>0.18076923076923077</v>
      </c>
      <c r="D37" s="2574"/>
      <c r="E37" s="1718"/>
      <c r="F37" s="1980"/>
      <c r="G37" s="1718"/>
      <c r="H37" s="1718"/>
      <c r="I37" s="1718"/>
      <c r="J37" s="1718"/>
      <c r="K37" s="1718"/>
    </row>
    <row r="38" spans="1:11">
      <c r="A38" s="1718"/>
      <c r="B38" s="1718"/>
      <c r="C38" s="1718"/>
      <c r="D38" s="1718"/>
      <c r="E38" s="1718"/>
      <c r="F38" s="1718"/>
      <c r="G38" s="1718"/>
      <c r="H38" s="1718"/>
      <c r="I38" s="1718"/>
      <c r="J38" s="1718"/>
      <c r="K38" s="1718"/>
    </row>
    <row r="39" spans="1:11" ht="15.6">
      <c r="A39" s="1946"/>
      <c r="B39" s="1718"/>
      <c r="C39" s="1718"/>
      <c r="D39" s="1718"/>
      <c r="E39" s="1718"/>
      <c r="F39" s="1980"/>
      <c r="G39" s="1718"/>
      <c r="H39" s="1718"/>
      <c r="I39" s="1718"/>
      <c r="J39" s="1718"/>
      <c r="K39" s="1718"/>
    </row>
    <row r="41" spans="1:11">
      <c r="A41" s="1921"/>
      <c r="B41" s="1921"/>
      <c r="C41" s="1921"/>
      <c r="D41" s="1921"/>
      <c r="E41" s="1921"/>
    </row>
    <row r="42" spans="1:11">
      <c r="A42" s="1859"/>
      <c r="B42" s="1922"/>
      <c r="C42" s="1922"/>
      <c r="D42" s="1922"/>
      <c r="E42" s="1922"/>
    </row>
    <row r="43" spans="1:11">
      <c r="A43" s="1856"/>
      <c r="B43" s="1923"/>
      <c r="C43" s="1923"/>
      <c r="D43" s="1923"/>
      <c r="E43" s="1923"/>
    </row>
    <row r="44" spans="1:11">
      <c r="A44" s="1856"/>
      <c r="B44" s="1923"/>
      <c r="C44" s="1923"/>
      <c r="D44" s="1923"/>
      <c r="E44" s="1923"/>
    </row>
    <row r="45" spans="1:11">
      <c r="A45" s="1859"/>
      <c r="B45" s="1922"/>
      <c r="C45" s="1922"/>
      <c r="D45" s="1922"/>
      <c r="E45" s="1922"/>
    </row>
    <row r="46" spans="1:11">
      <c r="A46" s="1856"/>
      <c r="B46" s="1923"/>
      <c r="C46" s="1923"/>
      <c r="D46" s="1923"/>
      <c r="E46" s="1923"/>
    </row>
    <row r="47" spans="1:11">
      <c r="A47" s="1856"/>
      <c r="B47" s="1923"/>
      <c r="C47" s="1923"/>
      <c r="D47" s="1923"/>
      <c r="E47" s="1923"/>
    </row>
    <row r="48" spans="1:11" ht="15" thickBot="1">
      <c r="A48" s="1860"/>
      <c r="B48" s="1860"/>
      <c r="C48" s="1860"/>
      <c r="D48" s="1860"/>
      <c r="E48" s="1860"/>
    </row>
  </sheetData>
  <mergeCells count="9">
    <mergeCell ref="A29:D29"/>
    <mergeCell ref="C37:D37"/>
    <mergeCell ref="A3:E3"/>
    <mergeCell ref="G3:J3"/>
    <mergeCell ref="A4:A5"/>
    <mergeCell ref="B4:B5"/>
    <mergeCell ref="C4:C5"/>
    <mergeCell ref="D4:D5"/>
    <mergeCell ref="E4:E5"/>
  </mergeCells>
  <pageMargins left="0.7" right="0.7" top="0.75" bottom="0.75" header="0.3" footer="0.3"/>
  <pageSetup scale="67" orientation="landscape" r:id="rId1"/>
  <colBreaks count="2" manualBreakCount="2">
    <brk id="10" max="35" man="1"/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opLeftCell="F1" zoomScale="75" zoomScaleNormal="75" zoomScaleSheetLayoutView="106" workbookViewId="0">
      <selection activeCell="X31" sqref="X31"/>
    </sheetView>
  </sheetViews>
  <sheetFormatPr defaultColWidth="9.109375" defaultRowHeight="15.6"/>
  <cols>
    <col min="1" max="1" width="29.5546875" style="1987" hidden="1" customWidth="1"/>
    <col min="2" max="2" width="13.44140625" style="1987" hidden="1" customWidth="1"/>
    <col min="3" max="3" width="14.88671875" style="1987" hidden="1" customWidth="1"/>
    <col min="4" max="4" width="7.109375" style="1987" hidden="1" customWidth="1"/>
    <col min="5" max="5" width="50.6640625" style="1987" hidden="1" customWidth="1"/>
    <col min="6" max="6" width="2.44140625" style="1987" customWidth="1"/>
    <col min="7" max="7" width="22.44140625" style="1987" customWidth="1"/>
    <col min="8" max="8" width="14.88671875" style="1987" customWidth="1"/>
    <col min="9" max="9" width="13.109375" style="1987" bestFit="1" customWidth="1"/>
    <col min="10" max="10" width="13" style="1987" customWidth="1"/>
    <col min="11" max="16384" width="9.109375" style="1987"/>
  </cols>
  <sheetData>
    <row r="1" spans="1:11">
      <c r="A1" s="1985" t="s">
        <v>646</v>
      </c>
      <c r="B1" s="1986"/>
      <c r="C1" s="1986"/>
      <c r="D1" s="1986"/>
      <c r="E1" s="1986"/>
      <c r="F1" s="1986"/>
      <c r="G1" s="1985"/>
      <c r="H1" s="1986"/>
      <c r="I1" s="1986"/>
      <c r="J1" s="1986"/>
      <c r="K1" s="1986"/>
    </row>
    <row r="2" spans="1:11" ht="16.2" thickBot="1">
      <c r="A2" s="1986"/>
      <c r="B2" s="1986"/>
      <c r="C2" s="1986"/>
      <c r="D2" s="1986"/>
      <c r="E2" s="1986"/>
      <c r="F2" s="1986"/>
      <c r="G2" s="1985" t="s">
        <v>647</v>
      </c>
      <c r="H2" s="1986"/>
      <c r="I2" s="1986"/>
      <c r="J2" s="1986"/>
      <c r="K2" s="1986"/>
    </row>
    <row r="3" spans="1:11" ht="16.2" thickBot="1">
      <c r="A3" s="2577" t="s">
        <v>648</v>
      </c>
      <c r="B3" s="2578"/>
      <c r="C3" s="2578"/>
      <c r="D3" s="2578"/>
      <c r="E3" s="2579"/>
      <c r="F3" s="1986"/>
      <c r="G3" s="2580" t="s">
        <v>646</v>
      </c>
      <c r="H3" s="2581"/>
      <c r="I3" s="2581"/>
      <c r="J3" s="2582"/>
      <c r="K3" s="1986"/>
    </row>
    <row r="4" spans="1:11" ht="15" customHeight="1">
      <c r="A4" s="2583"/>
      <c r="B4" s="1988"/>
      <c r="C4" s="1988"/>
      <c r="D4" s="1988"/>
      <c r="E4" s="1989"/>
      <c r="F4" s="1986"/>
      <c r="G4" s="1990" t="s">
        <v>649</v>
      </c>
      <c r="H4" s="1991"/>
      <c r="I4" s="1992"/>
      <c r="J4" s="1993"/>
      <c r="K4" s="1986"/>
    </row>
    <row r="5" spans="1:11" ht="15" customHeight="1">
      <c r="A5" s="2584"/>
      <c r="B5" s="2585" t="s">
        <v>261</v>
      </c>
      <c r="C5" s="2585" t="s">
        <v>249</v>
      </c>
      <c r="D5" s="2585"/>
      <c r="E5" s="2586" t="s">
        <v>572</v>
      </c>
      <c r="F5" s="1986"/>
      <c r="G5" s="1990"/>
      <c r="H5" s="1991"/>
      <c r="I5" s="1992" t="s">
        <v>650</v>
      </c>
      <c r="J5" s="1994">
        <v>0.5</v>
      </c>
      <c r="K5" s="1986"/>
    </row>
    <row r="6" spans="1:11" ht="16.2" thickBot="1">
      <c r="A6" s="1995"/>
      <c r="B6" s="2585"/>
      <c r="C6" s="2585"/>
      <c r="D6" s="2585"/>
      <c r="E6" s="2586"/>
      <c r="F6" s="1986"/>
      <c r="G6" s="1990"/>
      <c r="H6" s="1991"/>
      <c r="I6" s="1992" t="s">
        <v>615</v>
      </c>
      <c r="J6" s="1993">
        <v>12</v>
      </c>
      <c r="K6" s="1986"/>
    </row>
    <row r="7" spans="1:11">
      <c r="A7" s="1996"/>
      <c r="B7" s="1997"/>
      <c r="C7" s="1998"/>
      <c r="D7" s="1999"/>
      <c r="E7" s="2000"/>
      <c r="F7" s="1986"/>
      <c r="G7" s="2001"/>
      <c r="H7" s="2002" t="s">
        <v>253</v>
      </c>
      <c r="I7" s="2002" t="s">
        <v>6</v>
      </c>
      <c r="J7" s="2003" t="s">
        <v>7</v>
      </c>
      <c r="K7" s="1986"/>
    </row>
    <row r="8" spans="1:11">
      <c r="A8" s="2004" t="s">
        <v>486</v>
      </c>
      <c r="B8" s="1997">
        <v>0.25</v>
      </c>
      <c r="C8" s="1999">
        <f>'[42]BLS salary Chart'!C6</f>
        <v>32198.400000000001</v>
      </c>
      <c r="D8" s="1999"/>
      <c r="E8" s="2000" t="s">
        <v>651</v>
      </c>
      <c r="F8" s="1986"/>
      <c r="G8" s="2005" t="s">
        <v>486</v>
      </c>
      <c r="H8" s="2006">
        <f>C8</f>
        <v>32198.400000000001</v>
      </c>
      <c r="I8" s="2007">
        <f>B8</f>
        <v>0.25</v>
      </c>
      <c r="J8" s="2008">
        <f>I8*H8</f>
        <v>8049.6</v>
      </c>
      <c r="K8" s="1986"/>
    </row>
    <row r="9" spans="1:11">
      <c r="A9" s="2004" t="s">
        <v>310</v>
      </c>
      <c r="B9" s="1997">
        <v>0.25</v>
      </c>
      <c r="C9" s="1999">
        <f>'[42]BLS salary Chart'!C8</f>
        <v>41516.800000000003</v>
      </c>
      <c r="D9" s="1999"/>
      <c r="E9" s="2000" t="s">
        <v>652</v>
      </c>
      <c r="F9" s="1986"/>
      <c r="G9" s="2005" t="str">
        <f>A9</f>
        <v>Direct Care III</v>
      </c>
      <c r="H9" s="2006">
        <f>C9</f>
        <v>41516.800000000003</v>
      </c>
      <c r="I9" s="2007">
        <f>B9</f>
        <v>0.25</v>
      </c>
      <c r="J9" s="2008">
        <f>I9*H9</f>
        <v>10379.200000000001</v>
      </c>
      <c r="K9" s="1986"/>
    </row>
    <row r="10" spans="1:11">
      <c r="A10" s="2004" t="s">
        <v>252</v>
      </c>
      <c r="B10" s="1997">
        <f t="shared" ref="B10" si="0">I10</f>
        <v>0.15</v>
      </c>
      <c r="C10" s="1999">
        <v>65763</v>
      </c>
      <c r="D10" s="1999"/>
      <c r="E10" s="1735" t="s">
        <v>576</v>
      </c>
      <c r="F10" s="1986"/>
      <c r="G10" s="2005" t="s">
        <v>252</v>
      </c>
      <c r="H10" s="2006">
        <f>C10</f>
        <v>65763</v>
      </c>
      <c r="I10" s="2007">
        <v>0.15</v>
      </c>
      <c r="J10" s="2008">
        <f>I10*H10</f>
        <v>9864.4499999999989</v>
      </c>
      <c r="K10" s="1986"/>
    </row>
    <row r="11" spans="1:11">
      <c r="A11" s="2009"/>
      <c r="B11" s="2010"/>
      <c r="C11" s="2011"/>
      <c r="D11" s="2011"/>
      <c r="E11" s="2000"/>
      <c r="F11" s="1986"/>
      <c r="G11" s="2012" t="s">
        <v>579</v>
      </c>
      <c r="H11" s="2013"/>
      <c r="I11" s="2014">
        <f>SUM(I8:I10)</f>
        <v>0.65</v>
      </c>
      <c r="J11" s="2015">
        <f>SUM(J8:J10)</f>
        <v>28293.25</v>
      </c>
      <c r="K11" s="1986"/>
    </row>
    <row r="12" spans="1:11">
      <c r="A12" s="2016" t="s">
        <v>274</v>
      </c>
      <c r="B12" s="2017"/>
      <c r="C12" s="2018"/>
      <c r="D12" s="2010"/>
      <c r="E12" s="2019"/>
      <c r="F12" s="1986"/>
      <c r="G12" s="2005"/>
      <c r="H12" s="2020"/>
      <c r="I12" s="2021"/>
      <c r="J12" s="2022"/>
      <c r="K12" s="1986"/>
    </row>
    <row r="13" spans="1:11">
      <c r="A13" s="2023"/>
      <c r="B13" s="2024"/>
      <c r="C13" s="1997"/>
      <c r="D13" s="2025"/>
      <c r="E13" s="2000"/>
      <c r="F13" s="1986"/>
      <c r="G13" s="1990" t="s">
        <v>653</v>
      </c>
      <c r="H13" s="2026"/>
      <c r="I13" s="2027">
        <f>C14</f>
        <v>0.224</v>
      </c>
      <c r="J13" s="2028">
        <f>I13*J11</f>
        <v>6337.6880000000001</v>
      </c>
      <c r="K13" s="1986"/>
    </row>
    <row r="14" spans="1:11">
      <c r="A14" s="2029" t="s">
        <v>494</v>
      </c>
      <c r="B14" s="2030"/>
      <c r="C14" s="2025">
        <f>'[42]BLS salary Chart'!C30</f>
        <v>0.224</v>
      </c>
      <c r="D14" s="1999"/>
      <c r="E14" s="2031" t="s">
        <v>581</v>
      </c>
      <c r="F14" s="1986"/>
      <c r="G14" s="2032" t="str">
        <f>A28</f>
        <v>PFMLA Trust Contribution</v>
      </c>
      <c r="H14" s="1991"/>
      <c r="I14" s="2027">
        <f>C28</f>
        <v>3.7000000000000002E-3</v>
      </c>
      <c r="J14" s="2033">
        <f>J11*I14</f>
        <v>104.68502500000001</v>
      </c>
      <c r="K14" s="1986"/>
    </row>
    <row r="15" spans="1:11">
      <c r="A15" s="2034"/>
      <c r="B15" s="2024"/>
      <c r="C15" s="1999"/>
      <c r="D15" s="1999"/>
      <c r="E15" s="2000"/>
      <c r="F15" s="1986"/>
      <c r="G15" s="2035" t="s">
        <v>582</v>
      </c>
      <c r="H15" s="2036"/>
      <c r="I15" s="2036"/>
      <c r="J15" s="2037">
        <f>SUM(J11:J14)</f>
        <v>34735.623025000001</v>
      </c>
      <c r="K15" s="1986"/>
    </row>
    <row r="16" spans="1:11">
      <c r="A16" s="2016" t="s">
        <v>583</v>
      </c>
      <c r="B16" s="2024"/>
      <c r="C16" s="2018"/>
      <c r="D16" s="1999"/>
      <c r="E16" s="2000"/>
      <c r="F16" s="1986"/>
      <c r="G16" s="2005"/>
      <c r="H16" s="2038" t="s">
        <v>584</v>
      </c>
      <c r="I16" s="2039"/>
      <c r="J16" s="2028"/>
      <c r="K16" s="1986"/>
    </row>
    <row r="17" spans="1:11">
      <c r="A17" s="2040" t="s">
        <v>654</v>
      </c>
      <c r="B17" s="2024"/>
      <c r="C17" s="2018"/>
      <c r="D17" s="1999"/>
      <c r="E17" s="2000"/>
      <c r="F17" s="1986"/>
      <c r="G17" s="1990" t="s">
        <v>299</v>
      </c>
      <c r="H17" s="2041">
        <f>C19</f>
        <v>2580.1757482732155</v>
      </c>
      <c r="I17" s="2042"/>
      <c r="J17" s="2043">
        <f>I11*H17</f>
        <v>1677.11423637759</v>
      </c>
      <c r="K17" s="1986"/>
    </row>
    <row r="18" spans="1:11">
      <c r="A18" s="2023"/>
      <c r="B18" s="2024"/>
      <c r="C18" s="1998"/>
      <c r="D18" s="1999"/>
      <c r="E18" s="2000"/>
      <c r="F18" s="1986"/>
      <c r="G18" s="1990" t="s">
        <v>361</v>
      </c>
      <c r="H18" s="2041">
        <f>C20</f>
        <v>3148.8952417498076</v>
      </c>
      <c r="I18" s="2044"/>
      <c r="J18" s="2043">
        <f>H18*I11</f>
        <v>2046.7819071373751</v>
      </c>
      <c r="K18" s="1986"/>
    </row>
    <row r="19" spans="1:11">
      <c r="A19" s="2045" t="s">
        <v>299</v>
      </c>
      <c r="B19" s="1997"/>
      <c r="C19" s="1999">
        <f>'[42]FY19 UFR 3382 + 4633'!G16+'[42]FY19 UFR 3382 + 4633'!I16</f>
        <v>2580.1757482732155</v>
      </c>
      <c r="D19" s="1999"/>
      <c r="E19" s="2000" t="s">
        <v>297</v>
      </c>
      <c r="F19" s="1986"/>
      <c r="G19" s="1990" t="s">
        <v>593</v>
      </c>
      <c r="H19" s="2041">
        <f>C21</f>
        <v>1720.3718342287027</v>
      </c>
      <c r="I19" s="2046"/>
      <c r="J19" s="2043">
        <f>H19*I11</f>
        <v>1118.2416922486568</v>
      </c>
      <c r="K19" s="1986"/>
    </row>
    <row r="20" spans="1:11">
      <c r="A20" s="2047" t="s">
        <v>655</v>
      </c>
      <c r="B20" s="2048"/>
      <c r="C20" s="2049">
        <f>'[42]FY19 UFR 3382 + 4633'!E16</f>
        <v>3148.8952417498076</v>
      </c>
      <c r="D20" s="2050"/>
      <c r="E20" s="2000" t="s">
        <v>297</v>
      </c>
      <c r="F20" s="1986"/>
      <c r="G20" s="1990" t="s">
        <v>597</v>
      </c>
      <c r="H20" s="2041">
        <f>C22</f>
        <v>401.28587874136605</v>
      </c>
      <c r="I20" s="2046"/>
      <c r="J20" s="2043">
        <f>H20*I11</f>
        <v>260.83582118188792</v>
      </c>
      <c r="K20" s="1986"/>
    </row>
    <row r="21" spans="1:11">
      <c r="A21" s="2045" t="s">
        <v>593</v>
      </c>
      <c r="B21" s="1997"/>
      <c r="C21" s="2051">
        <f>'[42]FY19 UFR 3382 + 4633'!K16</f>
        <v>1720.3718342287027</v>
      </c>
      <c r="D21" s="1999"/>
      <c r="E21" s="2000" t="s">
        <v>297</v>
      </c>
      <c r="F21" s="1986"/>
      <c r="G21" s="1990"/>
      <c r="H21" s="1991"/>
      <c r="I21" s="2052"/>
      <c r="J21" s="2053"/>
      <c r="K21" s="1986"/>
    </row>
    <row r="22" spans="1:11">
      <c r="A22" s="2045" t="s">
        <v>656</v>
      </c>
      <c r="B22" s="1997"/>
      <c r="C22" s="1999">
        <f>'[42]FY19 UFR 3382 + 4633'!M16</f>
        <v>401.28587874136605</v>
      </c>
      <c r="D22" s="1997"/>
      <c r="E22" s="2000" t="s">
        <v>297</v>
      </c>
      <c r="F22" s="1986"/>
      <c r="G22" s="2035" t="s">
        <v>16</v>
      </c>
      <c r="H22" s="2054"/>
      <c r="I22" s="2054"/>
      <c r="J22" s="2055">
        <f>SUM(J15:J21)</f>
        <v>39838.596681945506</v>
      </c>
      <c r="K22" s="1986"/>
    </row>
    <row r="23" spans="1:11">
      <c r="A23" s="2045"/>
      <c r="B23" s="1997"/>
      <c r="C23" s="2056"/>
      <c r="D23" s="1997"/>
      <c r="E23" s="2000"/>
      <c r="F23" s="1986"/>
      <c r="G23" s="2057"/>
      <c r="H23" s="1991"/>
      <c r="I23" s="2058"/>
      <c r="J23" s="2059"/>
      <c r="K23" s="1986"/>
    </row>
    <row r="24" spans="1:11">
      <c r="A24" s="2045"/>
      <c r="B24" s="1997"/>
      <c r="C24" s="1998"/>
      <c r="D24" s="1997"/>
      <c r="E24" s="2000"/>
      <c r="F24" s="1986"/>
      <c r="G24" s="2012" t="s">
        <v>634</v>
      </c>
      <c r="H24" s="2058"/>
      <c r="I24" s="2060">
        <f>C26</f>
        <v>0.12</v>
      </c>
      <c r="J24" s="2059">
        <f>I24*J22</f>
        <v>4780.631601833461</v>
      </c>
      <c r="K24" s="1986"/>
    </row>
    <row r="25" spans="1:11" ht="16.2" thickBot="1">
      <c r="A25" s="2061"/>
      <c r="B25" s="1997"/>
      <c r="C25" s="1997"/>
      <c r="D25" s="1997"/>
      <c r="E25" s="2062"/>
      <c r="F25" s="1986"/>
      <c r="G25" s="2063" t="s">
        <v>18</v>
      </c>
      <c r="H25" s="2064"/>
      <c r="I25" s="2065"/>
      <c r="J25" s="2066">
        <f>SUM(J22:J24)</f>
        <v>44619.228283778968</v>
      </c>
      <c r="K25" s="1986"/>
    </row>
    <row r="26" spans="1:11" ht="16.8" thickTop="1" thickBot="1">
      <c r="A26" s="2004" t="s">
        <v>634</v>
      </c>
      <c r="B26" s="1997"/>
      <c r="C26" s="2067">
        <f>'[42]BLS salary Chart'!C36</f>
        <v>0.12</v>
      </c>
      <c r="D26" s="1997"/>
      <c r="E26" s="2031" t="s">
        <v>581</v>
      </c>
      <c r="F26" s="1986"/>
      <c r="G26" s="2032" t="str">
        <f>A29</f>
        <v>Rate review CAF FY22 (ESTIMATE)</v>
      </c>
      <c r="H26" s="2068"/>
      <c r="I26" s="2069">
        <f>C29</f>
        <v>1.9959404600811814E-2</v>
      </c>
      <c r="J26" s="2033">
        <f>(J25-J11)*I26</f>
        <v>325.85680607001171</v>
      </c>
      <c r="K26" s="1986"/>
    </row>
    <row r="27" spans="1:11" ht="16.2" thickBot="1">
      <c r="A27" s="2004"/>
      <c r="B27" s="1997"/>
      <c r="C27" s="1997"/>
      <c r="D27" s="1997"/>
      <c r="E27" s="2000"/>
      <c r="F27" s="1986"/>
      <c r="G27" s="2070" t="s">
        <v>18</v>
      </c>
      <c r="H27" s="2071"/>
      <c r="I27" s="2072"/>
      <c r="J27" s="2073">
        <f>SUM(J25:J26)</f>
        <v>44945.085089848981</v>
      </c>
      <c r="K27" s="1986"/>
    </row>
    <row r="28" spans="1:11" ht="16.2" thickBot="1">
      <c r="A28" s="2074" t="str">
        <f>'[41]Low Threshold'!A25</f>
        <v>PFMLA Trust Contribution</v>
      </c>
      <c r="B28" s="2075"/>
      <c r="C28" s="2076">
        <f>'[42]BLS salary Chart'!C34</f>
        <v>3.7000000000000002E-3</v>
      </c>
      <c r="D28" s="2075"/>
      <c r="E28" s="2077" t="s">
        <v>609</v>
      </c>
      <c r="F28" s="1986"/>
      <c r="G28" s="2078" t="s">
        <v>638</v>
      </c>
      <c r="H28" s="2079"/>
      <c r="I28" s="2079"/>
      <c r="J28" s="2080">
        <f>J27/J6</f>
        <v>3745.4237574874151</v>
      </c>
      <c r="K28" s="1986"/>
    </row>
    <row r="29" spans="1:11" ht="16.2" thickBot="1">
      <c r="A29" s="2081" t="s">
        <v>636</v>
      </c>
      <c r="B29" s="2082"/>
      <c r="C29" s="2083">
        <f>'[42]BLS salary Chart'!C32</f>
        <v>1.9959404600811814E-2</v>
      </c>
      <c r="D29" s="2084"/>
      <c r="E29" s="2085" t="s">
        <v>657</v>
      </c>
      <c r="F29" s="1986"/>
      <c r="G29" s="2086"/>
      <c r="H29" s="2086"/>
      <c r="I29" s="2086"/>
      <c r="J29" s="2059"/>
      <c r="K29" s="1986"/>
    </row>
    <row r="30" spans="1:11">
      <c r="A30" s="2086"/>
      <c r="B30" s="2086"/>
      <c r="C30" s="2086"/>
      <c r="D30" s="2086"/>
      <c r="E30" s="2086"/>
      <c r="F30" s="1986"/>
      <c r="G30" s="2086"/>
      <c r="H30" s="2086"/>
      <c r="I30" s="2086"/>
      <c r="J30" s="2087"/>
      <c r="K30" s="1986"/>
    </row>
    <row r="31" spans="1:11">
      <c r="A31" s="2086"/>
      <c r="B31" s="2086"/>
      <c r="C31" s="2086"/>
      <c r="D31" s="2086"/>
      <c r="E31" s="2086"/>
      <c r="F31" s="2086"/>
      <c r="G31" s="2086"/>
      <c r="H31" s="2086"/>
      <c r="I31" s="2086"/>
      <c r="J31" s="2086"/>
      <c r="K31" s="2086"/>
    </row>
    <row r="32" spans="1:11">
      <c r="A32" s="2086"/>
      <c r="B32" s="2086"/>
      <c r="C32" s="2086"/>
      <c r="D32" s="2086"/>
      <c r="E32" s="2086"/>
      <c r="F32" s="2086"/>
      <c r="G32" s="2086"/>
      <c r="H32" s="2086"/>
      <c r="I32" s="2086"/>
      <c r="J32" s="2086"/>
      <c r="K32" s="2086"/>
    </row>
    <row r="33" spans="1:11">
      <c r="A33" s="2086"/>
      <c r="B33" s="2086"/>
      <c r="C33" s="2086"/>
      <c r="D33" s="2086"/>
      <c r="E33" s="2086"/>
      <c r="F33" s="2086"/>
      <c r="G33" s="2086"/>
      <c r="H33" s="2086"/>
      <c r="I33" s="2086"/>
      <c r="J33" s="2086"/>
      <c r="K33" s="2086"/>
    </row>
    <row r="34" spans="1:11">
      <c r="A34" s="2088"/>
      <c r="B34" s="2088"/>
      <c r="C34" s="2088"/>
      <c r="D34" s="2088"/>
      <c r="E34" s="2088"/>
      <c r="F34" s="2086"/>
      <c r="G34" s="2086"/>
      <c r="H34" s="2086"/>
      <c r="I34" s="2086"/>
      <c r="J34" s="2086"/>
      <c r="K34" s="2086"/>
    </row>
    <row r="35" spans="1:11">
      <c r="A35" s="2089"/>
      <c r="B35" s="2090"/>
      <c r="C35" s="2090"/>
      <c r="D35" s="2090"/>
      <c r="E35" s="2090"/>
      <c r="F35" s="2086"/>
      <c r="G35" s="2086"/>
      <c r="H35" s="2086"/>
      <c r="I35" s="2086"/>
      <c r="J35" s="2086"/>
      <c r="K35" s="2086"/>
    </row>
    <row r="36" spans="1:11">
      <c r="A36" s="2091"/>
      <c r="B36" s="2092"/>
      <c r="C36" s="2092"/>
      <c r="D36" s="2092"/>
      <c r="E36" s="2092"/>
      <c r="F36" s="2086"/>
      <c r="G36" s="2086"/>
      <c r="H36" s="2086"/>
      <c r="I36" s="2086"/>
      <c r="J36" s="2086"/>
      <c r="K36" s="2086"/>
    </row>
    <row r="37" spans="1:11">
      <c r="A37" s="2091"/>
      <c r="B37" s="2092"/>
      <c r="C37" s="2092"/>
      <c r="D37" s="2092"/>
      <c r="E37" s="2092"/>
      <c r="F37" s="2086"/>
      <c r="G37" s="2086"/>
      <c r="H37" s="2086"/>
      <c r="I37" s="2086"/>
      <c r="J37" s="2086"/>
      <c r="K37" s="2086"/>
    </row>
    <row r="38" spans="1:11">
      <c r="A38" s="2091"/>
      <c r="B38" s="2092"/>
      <c r="C38" s="2092"/>
      <c r="D38" s="2092"/>
      <c r="E38" s="2092"/>
      <c r="F38" s="2086"/>
      <c r="G38" s="2086"/>
      <c r="H38" s="2086"/>
      <c r="I38" s="2086"/>
      <c r="J38" s="2086"/>
      <c r="K38" s="2086"/>
    </row>
    <row r="39" spans="1:11">
      <c r="A39" s="2089"/>
      <c r="B39" s="2090"/>
      <c r="C39" s="2090"/>
      <c r="D39" s="2090"/>
      <c r="E39" s="2090"/>
      <c r="F39" s="2086"/>
      <c r="G39" s="2086"/>
      <c r="H39" s="2086"/>
      <c r="I39" s="2086"/>
      <c r="J39" s="2086"/>
      <c r="K39" s="2086"/>
    </row>
    <row r="40" spans="1:11">
      <c r="A40" s="2091"/>
      <c r="B40" s="2092"/>
      <c r="C40" s="2092"/>
      <c r="D40" s="2092"/>
      <c r="E40" s="2092"/>
      <c r="F40" s="2086"/>
      <c r="G40" s="2086"/>
      <c r="H40" s="2086"/>
      <c r="I40" s="2086"/>
      <c r="J40" s="2086"/>
      <c r="K40" s="2086"/>
    </row>
    <row r="41" spans="1:11">
      <c r="A41" s="2091"/>
      <c r="B41" s="2092"/>
      <c r="C41" s="2092"/>
      <c r="D41" s="2092"/>
      <c r="E41" s="2092"/>
      <c r="F41" s="2086"/>
      <c r="G41" s="2086"/>
      <c r="H41" s="2086"/>
      <c r="I41" s="2086"/>
      <c r="J41" s="2086"/>
      <c r="K41" s="2086"/>
    </row>
    <row r="42" spans="1:11" ht="16.2" thickBot="1">
      <c r="A42" s="2093"/>
      <c r="B42" s="2093"/>
      <c r="C42" s="2093"/>
      <c r="D42" s="2093"/>
      <c r="E42" s="2093"/>
      <c r="F42" s="2086"/>
      <c r="G42" s="2086"/>
      <c r="H42" s="2086"/>
      <c r="I42" s="2086"/>
      <c r="J42" s="2086"/>
      <c r="K42" s="2086"/>
    </row>
    <row r="43" spans="1:11">
      <c r="F43" s="2086"/>
      <c r="G43" s="2086"/>
      <c r="H43" s="2086"/>
      <c r="I43" s="2086"/>
      <c r="J43" s="2086"/>
      <c r="K43" s="2086"/>
    </row>
    <row r="44" spans="1:11">
      <c r="A44" s="2086"/>
      <c r="B44" s="2086"/>
      <c r="C44" s="2086"/>
      <c r="D44" s="2086"/>
      <c r="E44" s="2086"/>
      <c r="F44" s="2086"/>
      <c r="G44" s="2086"/>
      <c r="H44" s="2086"/>
      <c r="I44" s="2086"/>
      <c r="J44" s="2086"/>
      <c r="K44" s="2086"/>
    </row>
    <row r="45" spans="1:11">
      <c r="F45" s="2086"/>
      <c r="K45" s="2086"/>
    </row>
    <row r="46" spans="1:11">
      <c r="F46" s="2086"/>
      <c r="K46" s="2086"/>
    </row>
  </sheetData>
  <mergeCells count="7">
    <mergeCell ref="A3:E3"/>
    <mergeCell ref="G3:J3"/>
    <mergeCell ref="A4:A5"/>
    <mergeCell ref="B5:B6"/>
    <mergeCell ref="C5:C6"/>
    <mergeCell ref="D5:D6"/>
    <mergeCell ref="E5:E6"/>
  </mergeCells>
  <pageMargins left="0.7" right="0.7" top="0.75" bottom="0.75" header="0.3" footer="0.3"/>
  <pageSetup scale="6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F1" zoomScale="80" zoomScaleNormal="80" workbookViewId="0">
      <selection activeCell="V31" sqref="V31"/>
    </sheetView>
  </sheetViews>
  <sheetFormatPr defaultColWidth="9.109375" defaultRowHeight="14.4"/>
  <cols>
    <col min="1" max="1" width="17" style="2096" hidden="1" customWidth="1"/>
    <col min="2" max="2" width="13.44140625" style="2096" hidden="1" customWidth="1"/>
    <col min="3" max="3" width="14.88671875" style="2096" hidden="1" customWidth="1"/>
    <col min="4" max="4" width="7.109375" style="2096" hidden="1" customWidth="1"/>
    <col min="5" max="5" width="44.88671875" style="2096" hidden="1" customWidth="1"/>
    <col min="6" max="6" width="3.109375" style="2096" customWidth="1"/>
    <col min="7" max="7" width="35.88671875" style="2096" customWidth="1"/>
    <col min="8" max="8" width="10.109375" style="2096" customWidth="1"/>
    <col min="9" max="9" width="10" style="2096" bestFit="1" customWidth="1"/>
    <col min="10" max="11" width="10.5546875" style="2096" customWidth="1"/>
    <col min="12" max="12" width="2.88671875" style="2096" customWidth="1"/>
    <col min="13" max="16384" width="9.109375" style="2096"/>
  </cols>
  <sheetData>
    <row r="1" spans="1:12">
      <c r="A1" s="2094" t="s">
        <v>658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</row>
    <row r="2" spans="1:12" ht="15" thickBot="1">
      <c r="A2" s="2095"/>
      <c r="B2" s="2095"/>
      <c r="C2" s="2095"/>
      <c r="D2" s="2095"/>
      <c r="E2" s="2095"/>
      <c r="F2" s="2095"/>
      <c r="G2" s="2095" t="s">
        <v>659</v>
      </c>
      <c r="H2" s="2095"/>
      <c r="I2" s="2095"/>
      <c r="J2" s="2095"/>
      <c r="K2" s="2095"/>
      <c r="L2" s="2095"/>
    </row>
    <row r="3" spans="1:12" ht="15" thickBot="1">
      <c r="A3" s="2587" t="s">
        <v>660</v>
      </c>
      <c r="B3" s="2588"/>
      <c r="C3" s="2588"/>
      <c r="D3" s="2588"/>
      <c r="E3" s="2589"/>
      <c r="F3" s="2095"/>
      <c r="G3" s="2590" t="s">
        <v>661</v>
      </c>
      <c r="H3" s="2591"/>
      <c r="I3" s="2591"/>
      <c r="J3" s="2591"/>
      <c r="K3" s="2592"/>
      <c r="L3" s="2095"/>
    </row>
    <row r="4" spans="1:12">
      <c r="A4" s="2575"/>
      <c r="B4" s="2593" t="s">
        <v>261</v>
      </c>
      <c r="C4" s="2593" t="s">
        <v>249</v>
      </c>
      <c r="D4" s="2593" t="s">
        <v>613</v>
      </c>
      <c r="E4" s="2595" t="s">
        <v>614</v>
      </c>
      <c r="F4" s="2095"/>
      <c r="G4" s="2097"/>
      <c r="H4" s="2098"/>
      <c r="I4" s="2098"/>
      <c r="J4" s="2099" t="s">
        <v>479</v>
      </c>
      <c r="K4" s="2100">
        <v>12</v>
      </c>
      <c r="L4" s="2095"/>
    </row>
    <row r="5" spans="1:12">
      <c r="A5" s="2576"/>
      <c r="B5" s="2594"/>
      <c r="C5" s="2594"/>
      <c r="D5" s="2594"/>
      <c r="E5" s="2596"/>
      <c r="F5" s="2095"/>
      <c r="G5" s="2101"/>
      <c r="H5" s="2102"/>
      <c r="I5" s="2103"/>
      <c r="J5" s="2597" t="s">
        <v>662</v>
      </c>
      <c r="K5" s="2598"/>
      <c r="L5" s="2095"/>
    </row>
    <row r="6" spans="1:12">
      <c r="A6" s="2104"/>
      <c r="B6" s="2105"/>
      <c r="C6" s="2106"/>
      <c r="D6" s="2106"/>
      <c r="E6" s="2107"/>
      <c r="F6" s="2095"/>
      <c r="G6" s="2108" t="s">
        <v>253</v>
      </c>
      <c r="H6" s="2109"/>
      <c r="I6" s="2109"/>
      <c r="J6" s="2110" t="s">
        <v>6</v>
      </c>
      <c r="K6" s="2111" t="s">
        <v>7</v>
      </c>
      <c r="L6" s="2095"/>
    </row>
    <row r="7" spans="1:12">
      <c r="A7" s="2112" t="s">
        <v>663</v>
      </c>
      <c r="B7" s="2113">
        <f>J7</f>
        <v>0.5</v>
      </c>
      <c r="C7" s="2103">
        <v>65763</v>
      </c>
      <c r="D7" s="2114"/>
      <c r="E7" s="1735" t="s">
        <v>576</v>
      </c>
      <c r="F7" s="2115"/>
      <c r="G7" s="2112" t="s">
        <v>663</v>
      </c>
      <c r="H7" s="2103">
        <f>C7</f>
        <v>65763</v>
      </c>
      <c r="I7" s="2116"/>
      <c r="J7" s="2117">
        <v>0.5</v>
      </c>
      <c r="K7" s="2118">
        <f>H7*J7</f>
        <v>32881.5</v>
      </c>
      <c r="L7" s="2095"/>
    </row>
    <row r="8" spans="1:12">
      <c r="A8" s="2112" t="s">
        <v>293</v>
      </c>
      <c r="B8" s="2113">
        <v>1.5</v>
      </c>
      <c r="C8" s="2103">
        <f>'[42]BLS salary Chart'!C12</f>
        <v>43971.200000000004</v>
      </c>
      <c r="D8" s="2114"/>
      <c r="E8" s="1735" t="s">
        <v>132</v>
      </c>
      <c r="F8" s="2115"/>
      <c r="G8" s="2112" t="str">
        <f>A8</f>
        <v>Case Worker</v>
      </c>
      <c r="H8" s="2103">
        <f>C8</f>
        <v>43971.200000000004</v>
      </c>
      <c r="I8" s="2116"/>
      <c r="J8" s="2117">
        <f>B8</f>
        <v>1.5</v>
      </c>
      <c r="K8" s="2118">
        <f>H8*J8</f>
        <v>65956.800000000003</v>
      </c>
      <c r="L8" s="2095"/>
    </row>
    <row r="9" spans="1:12">
      <c r="A9" s="2112" t="s">
        <v>257</v>
      </c>
      <c r="B9" s="2113">
        <v>0.5</v>
      </c>
      <c r="C9" s="2114">
        <f>'[42]BLS salary Chart'!C14</f>
        <v>52665.599999999999</v>
      </c>
      <c r="D9" s="2114"/>
      <c r="E9" s="1735" t="s">
        <v>132</v>
      </c>
      <c r="F9" s="2095"/>
      <c r="G9" s="2112" t="str">
        <f>A9</f>
        <v>Case Manager</v>
      </c>
      <c r="H9" s="2103">
        <f>C9</f>
        <v>52665.599999999999</v>
      </c>
      <c r="I9" s="2116"/>
      <c r="J9" s="2117">
        <f>B9</f>
        <v>0.5</v>
      </c>
      <c r="K9" s="2118">
        <f>H9*J9</f>
        <v>26332.799999999999</v>
      </c>
      <c r="L9" s="2095"/>
    </row>
    <row r="10" spans="1:12">
      <c r="A10" s="2119"/>
      <c r="B10" s="2120"/>
      <c r="C10" s="2121"/>
      <c r="D10" s="2121"/>
      <c r="E10" s="2122"/>
      <c r="F10" s="2095"/>
      <c r="G10" s="2112"/>
      <c r="H10" s="2123"/>
      <c r="I10" s="2103"/>
      <c r="J10" s="2117"/>
      <c r="K10" s="2118"/>
      <c r="L10" s="2095"/>
    </row>
    <row r="11" spans="1:12">
      <c r="A11" s="2124" t="s">
        <v>274</v>
      </c>
      <c r="B11" s="2125"/>
      <c r="C11" s="2126"/>
      <c r="D11" s="2120"/>
      <c r="E11" s="2127"/>
      <c r="F11" s="2095"/>
      <c r="G11" s="2128" t="s">
        <v>664</v>
      </c>
      <c r="H11" s="2129"/>
      <c r="I11" s="2129"/>
      <c r="J11" s="2130">
        <f t="shared" ref="J11:K11" si="0">SUM(J7:J9)</f>
        <v>2.5</v>
      </c>
      <c r="K11" s="2131">
        <f t="shared" si="0"/>
        <v>125171.1</v>
      </c>
      <c r="L11" s="2095"/>
    </row>
    <row r="12" spans="1:12">
      <c r="A12" s="2132"/>
      <c r="B12" s="2113"/>
      <c r="C12" s="2113"/>
      <c r="D12" s="2133"/>
      <c r="E12" s="1735"/>
      <c r="F12" s="2095"/>
      <c r="G12" s="2134" t="s">
        <v>13</v>
      </c>
      <c r="H12" s="2135"/>
      <c r="I12" s="2136"/>
      <c r="J12" s="2137"/>
      <c r="K12" s="2138"/>
      <c r="L12" s="2095"/>
    </row>
    <row r="13" spans="1:12">
      <c r="A13" s="2139" t="s">
        <v>494</v>
      </c>
      <c r="B13" s="2133"/>
      <c r="C13" s="2133">
        <f>'[42]BLS salary Chart'!C30</f>
        <v>0.224</v>
      </c>
      <c r="D13" s="2114"/>
      <c r="E13" s="2140" t="s">
        <v>581</v>
      </c>
      <c r="F13" s="2095"/>
      <c r="G13" s="2141" t="s">
        <v>13</v>
      </c>
      <c r="H13" s="2142">
        <f>C13</f>
        <v>0.224</v>
      </c>
      <c r="I13" s="2143"/>
      <c r="J13" s="2144"/>
      <c r="K13" s="2118">
        <f>H13*K11</f>
        <v>28038.326400000002</v>
      </c>
      <c r="L13" s="2095"/>
    </row>
    <row r="14" spans="1:12">
      <c r="A14" s="2139"/>
      <c r="B14" s="2113"/>
      <c r="C14" s="2114"/>
      <c r="D14" s="2114"/>
      <c r="E14" s="1735"/>
      <c r="F14" s="2095"/>
      <c r="G14" s="2141" t="str">
        <f>A23</f>
        <v>PFMLA Trust Contribution</v>
      </c>
      <c r="H14" s="2142">
        <f>C23</f>
        <v>3.7000000000000002E-3</v>
      </c>
      <c r="I14" s="2143"/>
      <c r="J14" s="2141"/>
      <c r="K14" s="2145">
        <f>K11*H14</f>
        <v>463.13307000000003</v>
      </c>
      <c r="L14" s="2095"/>
    </row>
    <row r="15" spans="1:12">
      <c r="A15" s="2146" t="s">
        <v>583</v>
      </c>
      <c r="B15" s="2147"/>
      <c r="C15" s="2126"/>
      <c r="D15" s="2114"/>
      <c r="E15" s="1735"/>
      <c r="F15" s="2095"/>
      <c r="G15" s="2128" t="s">
        <v>14</v>
      </c>
      <c r="H15" s="2129"/>
      <c r="I15" s="2148"/>
      <c r="J15" s="2149"/>
      <c r="K15" s="2131">
        <f>SUM(K11:K14)</f>
        <v>153672.55947000001</v>
      </c>
      <c r="L15" s="2095"/>
    </row>
    <row r="16" spans="1:12">
      <c r="A16" s="2150"/>
      <c r="B16" s="2113"/>
      <c r="C16" s="2151"/>
      <c r="D16" s="2114"/>
      <c r="E16" s="1735"/>
      <c r="F16" s="2095"/>
      <c r="G16" s="2108" t="s">
        <v>665</v>
      </c>
      <c r="H16" s="2152"/>
      <c r="I16" s="2153"/>
      <c r="J16" s="2137"/>
      <c r="K16" s="2138"/>
      <c r="L16" s="2095"/>
    </row>
    <row r="17" spans="1:12">
      <c r="A17" s="2141" t="s">
        <v>361</v>
      </c>
      <c r="B17" s="2113"/>
      <c r="C17" s="2114">
        <f>'[42]FY19 UFR 4936'!E5</f>
        <v>2058.3583040262415</v>
      </c>
      <c r="D17" s="2154"/>
      <c r="E17" s="1735" t="s">
        <v>666</v>
      </c>
      <c r="F17" s="2095"/>
      <c r="G17" s="2141" t="s">
        <v>361</v>
      </c>
      <c r="H17" s="2155">
        <f>C17</f>
        <v>2058.3583040262415</v>
      </c>
      <c r="I17" s="2143"/>
      <c r="J17" s="2144"/>
      <c r="K17" s="2118">
        <f>H17*J11</f>
        <v>5145.895760065604</v>
      </c>
      <c r="L17" s="2095"/>
    </row>
    <row r="18" spans="1:12">
      <c r="A18" s="2141" t="s">
        <v>298</v>
      </c>
      <c r="B18" s="2113"/>
      <c r="C18" s="2114">
        <f>'[42]FY19 UFR 4936'!AQ5</f>
        <v>5910.870200936999</v>
      </c>
      <c r="D18" s="2154"/>
      <c r="E18" s="1735" t="s">
        <v>666</v>
      </c>
      <c r="F18" s="2095"/>
      <c r="G18" s="2141" t="s">
        <v>298</v>
      </c>
      <c r="H18" s="2155">
        <f>C18</f>
        <v>5910.870200936999</v>
      </c>
      <c r="I18" s="2143"/>
      <c r="J18" s="2144"/>
      <c r="K18" s="2156">
        <f>H18*J11</f>
        <v>14777.175502342498</v>
      </c>
      <c r="L18" s="2095"/>
    </row>
    <row r="19" spans="1:12">
      <c r="A19" s="2150"/>
      <c r="B19" s="2113"/>
      <c r="C19" s="2157"/>
      <c r="D19" s="2114"/>
      <c r="E19" s="1735"/>
      <c r="F19" s="2095"/>
      <c r="G19" s="2158" t="s">
        <v>16</v>
      </c>
      <c r="H19" s="2159"/>
      <c r="I19" s="2160"/>
      <c r="J19" s="2161"/>
      <c r="K19" s="2162">
        <f>SUM(K15:K18)</f>
        <v>173595.63073240811</v>
      </c>
      <c r="L19" s="2095"/>
    </row>
    <row r="20" spans="1:12">
      <c r="A20" s="2139" t="s">
        <v>602</v>
      </c>
      <c r="B20" s="2113"/>
      <c r="C20" s="2133">
        <f>'[42]BLS salary Chart'!C36</f>
        <v>0.12</v>
      </c>
      <c r="D20" s="2113"/>
      <c r="E20" s="2140" t="s">
        <v>581</v>
      </c>
      <c r="F20" s="2095"/>
      <c r="G20" s="2141" t="s">
        <v>667</v>
      </c>
      <c r="H20" s="2163">
        <f>C20</f>
        <v>0.12</v>
      </c>
      <c r="I20" s="2143"/>
      <c r="J20" s="2144"/>
      <c r="K20" s="2118">
        <f>H20*K19</f>
        <v>20831.475687888971</v>
      </c>
      <c r="L20" s="2095"/>
    </row>
    <row r="21" spans="1:12" ht="15" thickBot="1">
      <c r="A21" s="2150"/>
      <c r="B21" s="2113"/>
      <c r="C21" s="2164"/>
      <c r="D21" s="2113"/>
      <c r="E21" s="1735"/>
      <c r="F21" s="2095"/>
      <c r="G21" s="2165" t="s">
        <v>18</v>
      </c>
      <c r="H21" s="2166"/>
      <c r="I21" s="2167"/>
      <c r="J21" s="2165"/>
      <c r="K21" s="2168">
        <f>SUM(K19:K20)</f>
        <v>194427.10642029709</v>
      </c>
      <c r="L21" s="2095"/>
    </row>
    <row r="22" spans="1:12" ht="15.6" thickTop="1" thickBot="1">
      <c r="A22" s="2139"/>
      <c r="B22" s="2113"/>
      <c r="C22" s="2169"/>
      <c r="D22" s="2113"/>
      <c r="E22" s="1735"/>
      <c r="F22" s="2095"/>
      <c r="G22" s="2141" t="str">
        <f>A24</f>
        <v>CAF</v>
      </c>
      <c r="H22" s="2142">
        <f>C24</f>
        <v>1.9959404600811814E-2</v>
      </c>
      <c r="I22" s="2170"/>
      <c r="J22" s="2141"/>
      <c r="K22" s="2156">
        <f>(K21-K11)*H22</f>
        <v>1382.30865317913</v>
      </c>
      <c r="L22" s="2095"/>
    </row>
    <row r="23" spans="1:12" ht="15" thickBot="1">
      <c r="A23" s="2171" t="s">
        <v>280</v>
      </c>
      <c r="B23" s="2172"/>
      <c r="C23" s="2173">
        <f>'[42]BLS salary Chart'!C34</f>
        <v>3.7000000000000002E-3</v>
      </c>
      <c r="D23" s="2172"/>
      <c r="E23" s="2174" t="s">
        <v>609</v>
      </c>
      <c r="F23" s="2095"/>
      <c r="G23" s="1936" t="s">
        <v>18</v>
      </c>
      <c r="H23" s="2175"/>
      <c r="I23" s="1975"/>
      <c r="J23" s="2176"/>
      <c r="K23" s="1939">
        <f>SUM(K21:K22)</f>
        <v>195809.41507347621</v>
      </c>
      <c r="L23" s="2095"/>
    </row>
    <row r="24" spans="1:12" ht="15" thickBot="1">
      <c r="A24" s="2177" t="s">
        <v>131</v>
      </c>
      <c r="B24" s="2178"/>
      <c r="C24" s="2179">
        <f>'[42]BLS salary Chart'!C32</f>
        <v>1.9959404600811814E-2</v>
      </c>
      <c r="D24" s="2172"/>
      <c r="E24" s="2174" t="s">
        <v>328</v>
      </c>
      <c r="F24" s="2095"/>
      <c r="G24" s="2180" t="s">
        <v>668</v>
      </c>
      <c r="H24" s="2181"/>
      <c r="I24" s="2182"/>
      <c r="J24" s="2180"/>
      <c r="K24" s="2183">
        <f>K23/K4</f>
        <v>16317.451256123017</v>
      </c>
      <c r="L24" s="2095"/>
    </row>
    <row r="25" spans="1:12">
      <c r="A25" s="2095"/>
      <c r="B25" s="2095"/>
      <c r="C25" s="2095"/>
      <c r="D25" s="2095"/>
      <c r="E25" s="2095"/>
      <c r="F25" s="2095"/>
      <c r="G25" s="2095"/>
      <c r="H25" s="2095"/>
      <c r="I25" s="2095"/>
      <c r="J25" s="1428"/>
      <c r="K25" s="1795"/>
      <c r="L25" s="2095"/>
    </row>
    <row r="26" spans="1:12">
      <c r="F26" s="2095"/>
      <c r="G26" s="2095"/>
      <c r="H26" s="2095"/>
      <c r="I26" s="2095"/>
      <c r="J26" s="1428"/>
      <c r="K26" s="2184"/>
      <c r="L26" s="2095"/>
    </row>
    <row r="27" spans="1:12">
      <c r="F27" s="2095"/>
      <c r="G27" s="2095"/>
      <c r="H27" s="2095"/>
      <c r="I27" s="2095"/>
      <c r="J27" s="2095"/>
      <c r="K27" s="2095"/>
      <c r="L27" s="2095"/>
    </row>
    <row r="31" spans="1:12">
      <c r="A31" s="1921"/>
      <c r="B31" s="1921"/>
      <c r="C31" s="1921"/>
      <c r="D31" s="1921"/>
      <c r="E31" s="1921"/>
    </row>
    <row r="32" spans="1:12">
      <c r="A32" s="1859"/>
      <c r="B32" s="1922"/>
      <c r="C32" s="1922"/>
      <c r="D32" s="1922"/>
      <c r="E32" s="1922"/>
    </row>
    <row r="33" spans="1:5">
      <c r="A33" s="1856"/>
      <c r="B33" s="1923"/>
      <c r="C33" s="1923"/>
      <c r="D33" s="1923"/>
      <c r="E33" s="1923"/>
    </row>
    <row r="34" spans="1:5">
      <c r="A34" s="1859"/>
      <c r="B34" s="1922"/>
      <c r="C34" s="1922"/>
      <c r="D34" s="1922"/>
      <c r="E34" s="1922"/>
    </row>
    <row r="35" spans="1:5">
      <c r="A35" s="1856"/>
      <c r="B35" s="1923"/>
      <c r="C35" s="1923"/>
      <c r="D35" s="1923"/>
      <c r="E35" s="1923"/>
    </row>
    <row r="36" spans="1:5">
      <c r="A36" s="1856"/>
      <c r="B36" s="1923"/>
      <c r="C36" s="1923"/>
      <c r="D36" s="1923"/>
      <c r="E36" s="1923"/>
    </row>
    <row r="37" spans="1:5" ht="15" thickBot="1">
      <c r="A37" s="1860"/>
      <c r="B37" s="1860"/>
      <c r="C37" s="1860"/>
      <c r="D37" s="1860"/>
      <c r="E37" s="1860"/>
    </row>
  </sheetData>
  <mergeCells count="8">
    <mergeCell ref="A3:E3"/>
    <mergeCell ref="G3:K3"/>
    <mergeCell ref="A4:A5"/>
    <mergeCell ref="B4:B5"/>
    <mergeCell ref="C4:C5"/>
    <mergeCell ref="D4:D5"/>
    <mergeCell ref="E4:E5"/>
    <mergeCell ref="J5:K5"/>
  </mergeCells>
  <pageMargins left="0.25" right="0.25" top="0.75" bottom="0.75" header="0.3" footer="0.3"/>
  <pageSetup scale="63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opLeftCell="A19" zoomScale="90" zoomScaleNormal="90" workbookViewId="0">
      <selection activeCell="G37" sqref="G37"/>
    </sheetView>
  </sheetViews>
  <sheetFormatPr defaultColWidth="8.6640625" defaultRowHeight="14.4"/>
  <cols>
    <col min="1" max="1" width="5.44140625" style="73" customWidth="1"/>
    <col min="2" max="2" width="58" style="73" customWidth="1"/>
    <col min="3" max="3" width="16.33203125" style="73" customWidth="1"/>
    <col min="4" max="4" width="10" style="73" hidden="1" customWidth="1"/>
    <col min="5" max="5" width="1.6640625" style="73" customWidth="1"/>
    <col min="6" max="6" width="57.33203125" style="73" customWidth="1"/>
    <col min="7" max="7" width="62.33203125" style="75" customWidth="1"/>
    <col min="8" max="8" width="14.6640625" style="73" hidden="1" customWidth="1"/>
    <col min="9" max="9" width="0" style="73" hidden="1" customWidth="1"/>
    <col min="10" max="10" width="11" style="73" hidden="1" customWidth="1"/>
    <col min="11" max="11" width="0" style="73" hidden="1" customWidth="1"/>
    <col min="12" max="16384" width="8.6640625" style="73"/>
  </cols>
  <sheetData>
    <row r="1" spans="2:10">
      <c r="C1" s="74" t="s">
        <v>21</v>
      </c>
    </row>
    <row r="2" spans="2:10">
      <c r="C2" s="76" t="s">
        <v>22</v>
      </c>
    </row>
    <row r="3" spans="2:10" ht="21">
      <c r="B3" s="77"/>
      <c r="C3" s="78" t="s">
        <v>23</v>
      </c>
      <c r="D3" s="78" t="s">
        <v>24</v>
      </c>
      <c r="E3" s="79"/>
      <c r="F3" s="79"/>
      <c r="G3" s="80"/>
    </row>
    <row r="4" spans="2:10" ht="42.6" thickBot="1">
      <c r="B4" s="81" t="s">
        <v>25</v>
      </c>
      <c r="C4" s="82" t="s">
        <v>26</v>
      </c>
      <c r="D4" s="78" t="s">
        <v>27</v>
      </c>
      <c r="E4" s="79"/>
      <c r="F4" s="81" t="s">
        <v>28</v>
      </c>
      <c r="G4" s="83" t="s">
        <v>29</v>
      </c>
      <c r="H4" s="76" t="s">
        <v>30</v>
      </c>
      <c r="J4" s="73" t="s">
        <v>31</v>
      </c>
    </row>
    <row r="5" spans="2:10" ht="31.2" customHeight="1">
      <c r="B5" s="84" t="s">
        <v>32</v>
      </c>
      <c r="C5" s="85">
        <v>15.48</v>
      </c>
      <c r="D5" s="85" t="e">
        <f>'[28]Direct Care'!#REF!</f>
        <v>#REF!</v>
      </c>
      <c r="E5" s="86"/>
      <c r="F5" s="2405" t="s">
        <v>33</v>
      </c>
      <c r="G5" s="2407" t="s">
        <v>34</v>
      </c>
      <c r="H5" s="87">
        <f>H6/2080</f>
        <v>15.480288461538462</v>
      </c>
      <c r="J5" s="88" t="e">
        <f>D5-H5</f>
        <v>#REF!</v>
      </c>
    </row>
    <row r="6" spans="2:10" ht="31.2" customHeight="1" thickBot="1">
      <c r="B6" s="89" t="s">
        <v>35</v>
      </c>
      <c r="C6" s="90">
        <f>C5*2080</f>
        <v>32198.400000000001</v>
      </c>
      <c r="D6" s="90" t="e">
        <f>D5*2080</f>
        <v>#REF!</v>
      </c>
      <c r="E6" s="79"/>
      <c r="F6" s="2406"/>
      <c r="G6" s="2408"/>
      <c r="H6" s="91">
        <v>32199</v>
      </c>
      <c r="J6" s="88"/>
    </row>
    <row r="7" spans="2:10" ht="21">
      <c r="B7" s="84" t="s">
        <v>36</v>
      </c>
      <c r="C7" s="85">
        <v>19.96</v>
      </c>
      <c r="D7" s="85" t="e">
        <f>'[28]Direct Care III '!#REF!</f>
        <v>#REF!</v>
      </c>
      <c r="E7" s="86"/>
      <c r="F7" s="86" t="s">
        <v>37</v>
      </c>
      <c r="G7" s="2407" t="s">
        <v>38</v>
      </c>
      <c r="H7" s="87">
        <f>H8/2080</f>
        <v>18.400480769230768</v>
      </c>
      <c r="J7" s="88" t="e">
        <f>D7-H7</f>
        <v>#REF!</v>
      </c>
    </row>
    <row r="8" spans="2:10" ht="21.6" thickBot="1">
      <c r="B8" s="92" t="s">
        <v>39</v>
      </c>
      <c r="C8" s="93">
        <f>C7*2080</f>
        <v>41516.800000000003</v>
      </c>
      <c r="D8" s="93" t="e">
        <f>D7*2080</f>
        <v>#REF!</v>
      </c>
      <c r="E8" s="94"/>
      <c r="F8" s="94"/>
      <c r="G8" s="2408"/>
      <c r="H8" s="91">
        <v>38273</v>
      </c>
      <c r="J8" s="88"/>
    </row>
    <row r="9" spans="2:10" ht="21">
      <c r="B9" s="84" t="s">
        <v>40</v>
      </c>
      <c r="C9" s="85">
        <v>15.53</v>
      </c>
      <c r="D9" s="85" t="e">
        <f>[28]CNA!#REF!</f>
        <v>#REF!</v>
      </c>
      <c r="E9" s="86"/>
      <c r="F9" s="86"/>
      <c r="G9" s="2407" t="s">
        <v>41</v>
      </c>
      <c r="H9" s="87">
        <f>H10/2080</f>
        <v>20.43028846153846</v>
      </c>
      <c r="J9" s="95" t="e">
        <f>D9-H9</f>
        <v>#REF!</v>
      </c>
    </row>
    <row r="10" spans="2:10" ht="21.6" thickBot="1">
      <c r="B10" s="92" t="s">
        <v>42</v>
      </c>
      <c r="C10" s="93">
        <f>C9*2080</f>
        <v>32302.399999999998</v>
      </c>
      <c r="D10" s="93" t="e">
        <f>D9*2080</f>
        <v>#REF!</v>
      </c>
      <c r="E10" s="94"/>
      <c r="F10" s="94"/>
      <c r="G10" s="2408"/>
      <c r="H10" s="91">
        <v>42495</v>
      </c>
      <c r="J10" s="88"/>
    </row>
    <row r="11" spans="2:10" ht="21">
      <c r="B11" s="84" t="s">
        <v>43</v>
      </c>
      <c r="C11" s="85">
        <v>21.14</v>
      </c>
      <c r="D11" s="85" t="e">
        <f>'[28]Caseworker BA'!#REF!</f>
        <v>#REF!</v>
      </c>
      <c r="E11" s="86"/>
      <c r="F11" s="86" t="s">
        <v>44</v>
      </c>
      <c r="G11" s="2407" t="s">
        <v>45</v>
      </c>
      <c r="H11" s="2403" t="s">
        <v>46</v>
      </c>
      <c r="J11" s="88"/>
    </row>
    <row r="12" spans="2:10" ht="21.6" thickBot="1">
      <c r="B12" s="92" t="s">
        <v>47</v>
      </c>
      <c r="C12" s="93">
        <f>C11*2080</f>
        <v>43971.200000000004</v>
      </c>
      <c r="D12" s="93" t="e">
        <f>D11*2080</f>
        <v>#REF!</v>
      </c>
      <c r="E12" s="94"/>
      <c r="F12" s="94" t="s">
        <v>48</v>
      </c>
      <c r="G12" s="2408"/>
      <c r="H12" s="2404"/>
      <c r="J12" s="88"/>
    </row>
    <row r="13" spans="2:10" ht="42">
      <c r="B13" s="96" t="s">
        <v>49</v>
      </c>
      <c r="C13" s="97">
        <v>25.32</v>
      </c>
      <c r="D13" s="97" t="e">
        <f>'[28]Casemanager MA '!#REF!</f>
        <v>#REF!</v>
      </c>
      <c r="E13" s="79"/>
      <c r="F13" s="79" t="s">
        <v>50</v>
      </c>
      <c r="G13" s="2409" t="s">
        <v>51</v>
      </c>
      <c r="H13" s="87">
        <f>H14/2080</f>
        <v>19.703365384615385</v>
      </c>
      <c r="J13" s="88" t="e">
        <f>D13-H13</f>
        <v>#REF!</v>
      </c>
    </row>
    <row r="14" spans="2:10" ht="42.6" thickBot="1">
      <c r="B14" s="96" t="s">
        <v>52</v>
      </c>
      <c r="C14" s="93">
        <f>C13*2080</f>
        <v>52665.599999999999</v>
      </c>
      <c r="D14" s="93" t="e">
        <f>D13*2080</f>
        <v>#REF!</v>
      </c>
      <c r="E14" s="94"/>
      <c r="F14" s="94" t="s">
        <v>53</v>
      </c>
      <c r="G14" s="2408"/>
      <c r="H14" s="91">
        <v>40983</v>
      </c>
      <c r="J14" s="88"/>
    </row>
    <row r="15" spans="2:10" ht="21">
      <c r="B15" s="84" t="s">
        <v>54</v>
      </c>
      <c r="C15" s="85">
        <v>29.29</v>
      </c>
      <c r="D15" s="85" t="e">
        <f>'[28]Clinician w indep Lic'!#REF!</f>
        <v>#REF!</v>
      </c>
      <c r="E15" s="86"/>
      <c r="F15" s="86" t="s">
        <v>55</v>
      </c>
      <c r="G15" s="2407" t="s">
        <v>56</v>
      </c>
      <c r="H15" s="87">
        <f>H16/2080</f>
        <v>27.190865384615385</v>
      </c>
      <c r="J15" s="88" t="e">
        <f>D15-H15</f>
        <v>#REF!</v>
      </c>
    </row>
    <row r="16" spans="2:10" ht="21.6" thickBot="1">
      <c r="B16" s="92" t="s">
        <v>57</v>
      </c>
      <c r="C16" s="93">
        <f>C15*2080</f>
        <v>60923.199999999997</v>
      </c>
      <c r="D16" s="93" t="e">
        <f>D15*2080</f>
        <v>#REF!</v>
      </c>
      <c r="E16" s="94"/>
      <c r="F16" s="94"/>
      <c r="G16" s="2408"/>
      <c r="H16" s="91">
        <v>56557</v>
      </c>
      <c r="J16" s="88"/>
    </row>
    <row r="17" spans="2:10" ht="21">
      <c r="B17" s="84" t="s">
        <v>58</v>
      </c>
      <c r="C17" s="85">
        <v>40.06</v>
      </c>
      <c r="D17" s="85" t="e">
        <f>'[28]Clinical Manager'!#REF!</f>
        <v>#REF!</v>
      </c>
      <c r="E17" s="86"/>
      <c r="F17" s="2410" t="s">
        <v>59</v>
      </c>
      <c r="G17" s="2407" t="s">
        <v>60</v>
      </c>
      <c r="H17" s="87">
        <f>H18/2080</f>
        <v>33.217788461538461</v>
      </c>
      <c r="J17" s="88" t="e">
        <f>D17-H17</f>
        <v>#REF!</v>
      </c>
    </row>
    <row r="18" spans="2:10" ht="21.6" thickBot="1">
      <c r="B18" s="92" t="s">
        <v>61</v>
      </c>
      <c r="C18" s="93">
        <f>C17*2080</f>
        <v>83324.800000000003</v>
      </c>
      <c r="D18" s="93" t="e">
        <f>D17*2080</f>
        <v>#REF!</v>
      </c>
      <c r="E18" s="94"/>
      <c r="F18" s="2411"/>
      <c r="G18" s="2408"/>
      <c r="H18" s="91">
        <v>69093</v>
      </c>
      <c r="J18" s="88"/>
    </row>
    <row r="19" spans="2:10" ht="21">
      <c r="B19" s="84" t="s">
        <v>62</v>
      </c>
      <c r="C19" s="85">
        <v>27.62</v>
      </c>
      <c r="D19" s="85" t="e">
        <f>[28]LPN!#REF!</f>
        <v>#REF!</v>
      </c>
      <c r="E19" s="86"/>
      <c r="F19" s="86"/>
      <c r="G19" s="2407" t="s">
        <v>63</v>
      </c>
      <c r="H19" s="87">
        <f>H20/2080</f>
        <v>25.143750000000001</v>
      </c>
      <c r="J19" s="88" t="e">
        <f>D19-H19</f>
        <v>#REF!</v>
      </c>
    </row>
    <row r="20" spans="2:10" ht="21.6" thickBot="1">
      <c r="B20" s="92" t="s">
        <v>64</v>
      </c>
      <c r="C20" s="93">
        <f>C19*2080</f>
        <v>57449.599999999999</v>
      </c>
      <c r="D20" s="93" t="e">
        <f>D19*2080</f>
        <v>#REF!</v>
      </c>
      <c r="E20" s="94"/>
      <c r="F20" s="94"/>
      <c r="G20" s="2408"/>
      <c r="H20" s="91">
        <v>52299</v>
      </c>
      <c r="J20" s="88"/>
    </row>
    <row r="21" spans="2:10" ht="21">
      <c r="B21" s="84" t="s">
        <v>65</v>
      </c>
      <c r="C21" s="85">
        <v>41.76</v>
      </c>
      <c r="D21" s="85" t="e">
        <f>'[28]BS RN'!#REF!</f>
        <v>#REF!</v>
      </c>
      <c r="E21" s="86"/>
      <c r="F21" s="86"/>
      <c r="G21" s="2407" t="s">
        <v>66</v>
      </c>
      <c r="H21" s="98">
        <f>H22/2080</f>
        <v>33.460576923076921</v>
      </c>
      <c r="J21" s="88" t="e">
        <f>D21-H21</f>
        <v>#REF!</v>
      </c>
    </row>
    <row r="22" spans="2:10" ht="21.6" thickBot="1">
      <c r="B22" s="92" t="s">
        <v>67</v>
      </c>
      <c r="C22" s="93">
        <f>C21*2080</f>
        <v>86860.800000000003</v>
      </c>
      <c r="D22" s="93" t="e">
        <f>D21*2080</f>
        <v>#REF!</v>
      </c>
      <c r="E22" s="94"/>
      <c r="F22" s="94"/>
      <c r="G22" s="2408"/>
      <c r="H22" s="91">
        <v>69598</v>
      </c>
      <c r="J22" s="88"/>
    </row>
    <row r="23" spans="2:10" ht="21">
      <c r="B23" s="84" t="s">
        <v>68</v>
      </c>
      <c r="C23" s="85">
        <v>57.41</v>
      </c>
      <c r="D23" s="85" t="e">
        <f>'[28]MA RN. APRN'!#REF!</f>
        <v>#REF!</v>
      </c>
      <c r="E23" s="86"/>
      <c r="F23" s="86"/>
      <c r="G23" s="2407" t="s">
        <v>69</v>
      </c>
      <c r="H23" s="87">
        <f>H24/2080</f>
        <v>48.354326923076925</v>
      </c>
      <c r="J23" s="88" t="e">
        <f>D23-H23</f>
        <v>#REF!</v>
      </c>
    </row>
    <row r="24" spans="2:10" ht="21.6" thickBot="1">
      <c r="B24" s="92" t="s">
        <v>70</v>
      </c>
      <c r="C24" s="93">
        <f>C23*2080</f>
        <v>119412.79999999999</v>
      </c>
      <c r="D24" s="93" t="e">
        <f>D23*2080</f>
        <v>#REF!</v>
      </c>
      <c r="E24" s="94"/>
      <c r="F24" s="94"/>
      <c r="G24" s="2408"/>
      <c r="H24" s="91">
        <v>100577</v>
      </c>
      <c r="J24" s="88"/>
    </row>
    <row r="25" spans="2:10" ht="21">
      <c r="B25" s="79"/>
      <c r="C25" s="79"/>
      <c r="D25" s="79"/>
      <c r="E25" s="79"/>
      <c r="F25" s="79"/>
      <c r="G25" s="80"/>
    </row>
    <row r="26" spans="2:10" ht="42">
      <c r="B26" s="99" t="s">
        <v>71</v>
      </c>
      <c r="C26" s="90">
        <v>32198</v>
      </c>
      <c r="D26" s="79"/>
      <c r="E26" s="79"/>
      <c r="F26" s="79"/>
      <c r="G26" s="80"/>
    </row>
    <row r="27" spans="2:10" ht="21">
      <c r="B27" s="79"/>
      <c r="C27" s="79"/>
      <c r="D27" s="79"/>
      <c r="E27" s="79"/>
      <c r="F27" s="79"/>
      <c r="G27" s="80"/>
    </row>
    <row r="28" spans="2:10" ht="42">
      <c r="B28" s="99" t="s">
        <v>72</v>
      </c>
      <c r="C28" s="90">
        <v>29640</v>
      </c>
      <c r="D28" s="79"/>
      <c r="E28" s="79"/>
      <c r="F28" s="79" t="s">
        <v>73</v>
      </c>
      <c r="G28" s="80"/>
    </row>
    <row r="29" spans="2:10" ht="21">
      <c r="B29" s="79"/>
      <c r="C29" s="79"/>
      <c r="D29" s="79"/>
      <c r="E29" s="79"/>
      <c r="F29" s="79"/>
      <c r="G29" s="80"/>
    </row>
    <row r="30" spans="2:10" ht="21">
      <c r="B30" s="100" t="s">
        <v>74</v>
      </c>
      <c r="C30" s="101">
        <v>0.224</v>
      </c>
      <c r="D30" s="79"/>
      <c r="E30" s="79"/>
      <c r="F30" s="79" t="s">
        <v>76</v>
      </c>
      <c r="G30" s="80"/>
    </row>
    <row r="31" spans="2:10" ht="21">
      <c r="B31" s="100"/>
      <c r="C31" s="101"/>
      <c r="D31" s="79"/>
      <c r="E31" s="79"/>
      <c r="F31" s="79" t="s">
        <v>75</v>
      </c>
      <c r="G31" s="80"/>
    </row>
    <row r="32" spans="2:10" ht="21">
      <c r="B32" s="100"/>
      <c r="C32" s="101"/>
      <c r="D32" s="79"/>
      <c r="E32" s="79"/>
      <c r="F32" s="79"/>
      <c r="G32" s="80"/>
    </row>
    <row r="33" spans="2:2" ht="21">
      <c r="B33" s="100"/>
    </row>
    <row r="34" spans="2:2" ht="21">
      <c r="B34" s="100"/>
    </row>
  </sheetData>
  <mergeCells count="13">
    <mergeCell ref="G23:G24"/>
    <mergeCell ref="G13:G14"/>
    <mergeCell ref="G15:G16"/>
    <mergeCell ref="F17:F18"/>
    <mergeCell ref="G17:G18"/>
    <mergeCell ref="G19:G20"/>
    <mergeCell ref="G21:G22"/>
    <mergeCell ref="H11:H12"/>
    <mergeCell ref="F5:F6"/>
    <mergeCell ref="G5:G6"/>
    <mergeCell ref="G7:G8"/>
    <mergeCell ref="G9:G10"/>
    <mergeCell ref="G11:G12"/>
  </mergeCells>
  <pageMargins left="0.25" right="0.25" top="0.25" bottom="0.25" header="0.05" footer="0.05"/>
  <pageSetup scale="66" fitToHeight="0" orientation="landscape" cellComments="asDisplayed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6"/>
  <sheetViews>
    <sheetView topLeftCell="J37" zoomScale="85" zoomScaleNormal="85" workbookViewId="0">
      <selection sqref="A1:XFD1048576"/>
    </sheetView>
  </sheetViews>
  <sheetFormatPr defaultColWidth="9.109375" defaultRowHeight="15" customHeight="1"/>
  <cols>
    <col min="1" max="1" width="4.88671875" style="2200" customWidth="1"/>
    <col min="2" max="2" width="30.5546875" style="2200" customWidth="1"/>
    <col min="3" max="3" width="13.44140625" style="2200" customWidth="1"/>
    <col min="4" max="4" width="14.88671875" style="2200" customWidth="1"/>
    <col min="5" max="5" width="25.88671875" style="2200" customWidth="1"/>
    <col min="6" max="6" width="14.109375" style="2200" customWidth="1"/>
    <col min="7" max="7" width="15.33203125" style="2200" customWidth="1"/>
    <col min="8" max="8" width="25.33203125" style="2200" customWidth="1"/>
    <col min="9" max="9" width="14" style="2200" customWidth="1"/>
    <col min="10" max="10" width="24.5546875" style="2200" customWidth="1"/>
    <col min="11" max="11" width="13.44140625" style="2200" customWidth="1"/>
    <col min="12" max="12" width="11.6640625" style="2200" customWidth="1"/>
    <col min="13" max="13" width="13.33203125" style="2200" customWidth="1"/>
    <col min="14" max="14" width="4" style="2200" customWidth="1"/>
    <col min="15" max="15" width="21.88671875" style="2200" customWidth="1"/>
    <col min="16" max="16" width="15.6640625" style="2200" customWidth="1"/>
    <col min="17" max="17" width="13.44140625" style="2200" customWidth="1"/>
    <col min="18" max="18" width="13.33203125" style="2200" customWidth="1"/>
    <col min="19" max="19" width="5.5546875" style="2200" customWidth="1"/>
    <col min="20" max="20" width="14.6640625" style="2200" customWidth="1"/>
    <col min="21" max="21" width="11.33203125" style="2200" customWidth="1"/>
    <col min="22" max="22" width="11.44140625" style="2200" customWidth="1"/>
    <col min="23" max="23" width="12.6640625" style="2200" customWidth="1"/>
    <col min="24" max="24" width="13.33203125" style="2200" customWidth="1"/>
    <col min="25" max="16384" width="9.109375" style="2200"/>
  </cols>
  <sheetData>
    <row r="2" spans="2:24" ht="15" customHeight="1" thickBot="1">
      <c r="B2" s="2206"/>
      <c r="E2" s="1750"/>
      <c r="F2" s="1750"/>
      <c r="G2" s="1750"/>
      <c r="H2" s="1750"/>
      <c r="I2" s="1750"/>
      <c r="W2" s="2207"/>
      <c r="X2" s="2207"/>
    </row>
    <row r="3" spans="2:24" ht="21" customHeight="1" thickBot="1">
      <c r="B3" s="2601" t="s">
        <v>669</v>
      </c>
      <c r="C3" s="2602"/>
      <c r="D3" s="2602"/>
      <c r="E3" s="2602"/>
      <c r="F3" s="2602"/>
      <c r="G3" s="2602"/>
      <c r="H3" s="2603"/>
      <c r="I3" s="2187"/>
      <c r="J3" s="2604" t="s">
        <v>670</v>
      </c>
      <c r="K3" s="2605"/>
      <c r="L3" s="2605"/>
      <c r="M3" s="2606"/>
      <c r="O3" s="2604" t="s">
        <v>671</v>
      </c>
      <c r="P3" s="2605"/>
      <c r="Q3" s="2605"/>
      <c r="R3" s="2606"/>
      <c r="T3" s="2208" t="s">
        <v>672</v>
      </c>
      <c r="U3" s="2209" t="s">
        <v>478</v>
      </c>
      <c r="V3" s="2208" t="s">
        <v>673</v>
      </c>
      <c r="W3" s="2208" t="s">
        <v>558</v>
      </c>
      <c r="X3" s="2208" t="s">
        <v>674</v>
      </c>
    </row>
    <row r="4" spans="2:24" ht="15" customHeight="1">
      <c r="B4" s="2607" t="s">
        <v>249</v>
      </c>
      <c r="C4" s="2608"/>
      <c r="D4" s="2609" t="s">
        <v>135</v>
      </c>
      <c r="E4" s="2610"/>
      <c r="F4" s="2610"/>
      <c r="G4" s="2610"/>
      <c r="H4" s="2611"/>
      <c r="I4" s="2210"/>
      <c r="J4" s="2211" t="s">
        <v>675</v>
      </c>
      <c r="K4" s="2212" t="s">
        <v>676</v>
      </c>
      <c r="L4" s="2212" t="s">
        <v>677</v>
      </c>
      <c r="M4" s="2213">
        <v>12</v>
      </c>
      <c r="O4" s="2211" t="s">
        <v>675</v>
      </c>
      <c r="P4" s="2212" t="s">
        <v>676</v>
      </c>
      <c r="Q4" s="2212" t="s">
        <v>677</v>
      </c>
      <c r="R4" s="2213">
        <v>12</v>
      </c>
      <c r="T4" s="2214" t="s">
        <v>678</v>
      </c>
      <c r="U4" s="2215" t="s">
        <v>679</v>
      </c>
      <c r="V4" s="2216">
        <v>0.2</v>
      </c>
      <c r="W4" s="2217">
        <f>M26</f>
        <v>2313.653544655388</v>
      </c>
      <c r="X4" s="2217">
        <f>W4*12</f>
        <v>27763.842535864656</v>
      </c>
    </row>
    <row r="5" spans="2:24" ht="15" customHeight="1">
      <c r="B5" s="2188" t="s">
        <v>252</v>
      </c>
      <c r="C5" s="2218">
        <f>'[44]FTEs by category'!F9</f>
        <v>69995</v>
      </c>
      <c r="D5" s="2219" t="s">
        <v>680</v>
      </c>
      <c r="E5" s="2220"/>
      <c r="F5" s="2220"/>
      <c r="G5" s="2220"/>
      <c r="H5" s="2221"/>
      <c r="I5" s="2222"/>
      <c r="J5" s="2223"/>
      <c r="K5" s="2224"/>
      <c r="L5" s="2225"/>
      <c r="M5" s="2226"/>
      <c r="O5" s="2223"/>
      <c r="P5" s="2224"/>
      <c r="Q5" s="2225"/>
      <c r="R5" s="2226"/>
      <c r="T5" s="2227" t="s">
        <v>681</v>
      </c>
      <c r="U5" s="2228" t="s">
        <v>682</v>
      </c>
      <c r="V5" s="2229">
        <v>0.4</v>
      </c>
      <c r="W5" s="2217">
        <f>R26</f>
        <v>3189.6740234228114</v>
      </c>
      <c r="X5" s="2217">
        <f t="shared" ref="X5:X14" si="0">W5*12</f>
        <v>38276.088281073738</v>
      </c>
    </row>
    <row r="6" spans="2:24" ht="15" customHeight="1">
      <c r="B6" s="2188" t="s">
        <v>683</v>
      </c>
      <c r="C6" s="2230">
        <v>34800</v>
      </c>
      <c r="D6" s="2231" t="s">
        <v>132</v>
      </c>
      <c r="E6" s="2222"/>
      <c r="F6" s="2220"/>
      <c r="G6" s="2220"/>
      <c r="H6" s="2221"/>
      <c r="I6" s="2222"/>
      <c r="J6" s="2232" t="s">
        <v>25</v>
      </c>
      <c r="K6" s="2233" t="s">
        <v>253</v>
      </c>
      <c r="L6" s="2233" t="s">
        <v>6</v>
      </c>
      <c r="M6" s="2234" t="s">
        <v>7</v>
      </c>
      <c r="O6" s="2232" t="s">
        <v>25</v>
      </c>
      <c r="P6" s="2233" t="s">
        <v>253</v>
      </c>
      <c r="Q6" s="2233" t="s">
        <v>6</v>
      </c>
      <c r="R6" s="2234" t="s">
        <v>7</v>
      </c>
      <c r="T6" s="2227" t="s">
        <v>684</v>
      </c>
      <c r="U6" s="2228" t="s">
        <v>685</v>
      </c>
      <c r="V6" s="2229">
        <v>0.6</v>
      </c>
      <c r="W6" s="2217">
        <f>H54</f>
        <v>4065.6945021902338</v>
      </c>
      <c r="X6" s="2217">
        <f t="shared" si="0"/>
        <v>48788.334026282806</v>
      </c>
    </row>
    <row r="7" spans="2:24" ht="15" customHeight="1">
      <c r="B7" s="2189" t="s">
        <v>686</v>
      </c>
      <c r="C7" s="2235">
        <f>[44]Chart!C6</f>
        <v>32198.400000000001</v>
      </c>
      <c r="D7" s="2231" t="s">
        <v>132</v>
      </c>
      <c r="E7" s="2220"/>
      <c r="F7" s="2220"/>
      <c r="G7" s="2220"/>
      <c r="H7" s="2221"/>
      <c r="I7" s="2222"/>
      <c r="J7" s="2190" t="str">
        <f>$B$5</f>
        <v>Program Manager</v>
      </c>
      <c r="K7" s="2236">
        <f>$C$5</f>
        <v>69995</v>
      </c>
      <c r="L7" s="2237">
        <f>$C$9</f>
        <v>0.05</v>
      </c>
      <c r="M7" s="2238">
        <f>K7*L7</f>
        <v>3499.75</v>
      </c>
      <c r="O7" s="2190" t="str">
        <f>$B$5</f>
        <v>Program Manager</v>
      </c>
      <c r="P7" s="2236">
        <f>$C$5</f>
        <v>69995</v>
      </c>
      <c r="Q7" s="2237">
        <f>$C$9</f>
        <v>0.05</v>
      </c>
      <c r="R7" s="2238">
        <f>P7*Q7</f>
        <v>3499.75</v>
      </c>
      <c r="T7" s="2227" t="s">
        <v>687</v>
      </c>
      <c r="U7" s="2228" t="s">
        <v>688</v>
      </c>
      <c r="V7" s="2229">
        <v>0.8</v>
      </c>
      <c r="W7" s="2217">
        <f>M54</f>
        <v>4941.7149809576586</v>
      </c>
      <c r="X7" s="2217">
        <f t="shared" si="0"/>
        <v>59300.579771491903</v>
      </c>
    </row>
    <row r="8" spans="2:24" ht="15" customHeight="1">
      <c r="B8" s="2599" t="s">
        <v>689</v>
      </c>
      <c r="C8" s="2600"/>
      <c r="D8" s="2239"/>
      <c r="E8" s="2240"/>
      <c r="F8" s="2240"/>
      <c r="G8" s="2240"/>
      <c r="H8" s="2241"/>
      <c r="I8" s="2242"/>
      <c r="J8" s="2190" t="str">
        <f>$B$6</f>
        <v xml:space="preserve">Medical Assistant </v>
      </c>
      <c r="K8" s="2243">
        <f>$C$6</f>
        <v>34800</v>
      </c>
      <c r="L8" s="2237">
        <f>V4</f>
        <v>0.2</v>
      </c>
      <c r="M8" s="2238">
        <f>K8*L8</f>
        <v>6960</v>
      </c>
      <c r="O8" s="2190" t="str">
        <f>$B$6</f>
        <v xml:space="preserve">Medical Assistant </v>
      </c>
      <c r="P8" s="2243">
        <f>$C$6</f>
        <v>34800</v>
      </c>
      <c r="Q8" s="2237">
        <f>V5</f>
        <v>0.4</v>
      </c>
      <c r="R8" s="2238">
        <f>P8*Q8</f>
        <v>13920</v>
      </c>
      <c r="T8" s="2244" t="s">
        <v>690</v>
      </c>
      <c r="U8" s="2245" t="s">
        <v>691</v>
      </c>
      <c r="V8" s="2246">
        <v>1</v>
      </c>
      <c r="W8" s="2247">
        <f>R54</f>
        <v>5817.7354597250824</v>
      </c>
      <c r="X8" s="2247">
        <f t="shared" si="0"/>
        <v>69812.825516700992</v>
      </c>
    </row>
    <row r="9" spans="2:24" ht="15" customHeight="1">
      <c r="B9" s="2191" t="str">
        <f>B5</f>
        <v>Program Manager</v>
      </c>
      <c r="C9" s="2248">
        <v>0.05</v>
      </c>
      <c r="D9" s="2249" t="s">
        <v>289</v>
      </c>
      <c r="E9" s="2250"/>
      <c r="F9" s="2250"/>
      <c r="G9" s="2250"/>
      <c r="H9" s="2251"/>
      <c r="I9" s="2242"/>
      <c r="J9" s="2190" t="str">
        <f>$B$7</f>
        <v>Clerical Support</v>
      </c>
      <c r="K9" s="2236">
        <f>$C$7</f>
        <v>32198.400000000001</v>
      </c>
      <c r="L9" s="2237">
        <f>$C$11</f>
        <v>0.25</v>
      </c>
      <c r="M9" s="2238">
        <f>K9*L9</f>
        <v>8049.6</v>
      </c>
      <c r="O9" s="2190" t="str">
        <f>$B$7</f>
        <v>Clerical Support</v>
      </c>
      <c r="P9" s="2236">
        <f>$C$7</f>
        <v>32198.400000000001</v>
      </c>
      <c r="Q9" s="2237">
        <f>$C$11</f>
        <v>0.25</v>
      </c>
      <c r="R9" s="2238">
        <f>P9*Q9</f>
        <v>8049.6</v>
      </c>
      <c r="T9" s="2227" t="s">
        <v>692</v>
      </c>
      <c r="U9" s="2228" t="s">
        <v>693</v>
      </c>
      <c r="V9" s="2229">
        <v>1.2</v>
      </c>
      <c r="W9" s="2217">
        <f>$R$54*V9</f>
        <v>6981.2825516700987</v>
      </c>
      <c r="X9" s="2217">
        <f t="shared" si="0"/>
        <v>83775.390620041188</v>
      </c>
    </row>
    <row r="10" spans="2:24" ht="15" customHeight="1">
      <c r="B10" s="2191" t="str">
        <f t="shared" ref="B10:B11" si="1">B6</f>
        <v xml:space="preserve">Medical Assistant </v>
      </c>
      <c r="C10" s="2252">
        <v>1</v>
      </c>
      <c r="D10" s="2249" t="s">
        <v>289</v>
      </c>
      <c r="E10" s="2250"/>
      <c r="F10" s="2250"/>
      <c r="G10" s="2250"/>
      <c r="H10" s="2251"/>
      <c r="I10" s="2242"/>
      <c r="J10" s="2232" t="s">
        <v>12</v>
      </c>
      <c r="K10" s="2253"/>
      <c r="L10" s="2254">
        <f>SUM(L7:L9)</f>
        <v>0.5</v>
      </c>
      <c r="M10" s="2255">
        <f>SUM(M7:M9)</f>
        <v>18509.349999999999</v>
      </c>
      <c r="O10" s="2232" t="s">
        <v>12</v>
      </c>
      <c r="P10" s="2253"/>
      <c r="Q10" s="2254">
        <f>SUM(Q7:Q9)</f>
        <v>0.7</v>
      </c>
      <c r="R10" s="2255">
        <f>SUM(R7:R9)</f>
        <v>25469.35</v>
      </c>
      <c r="T10" s="2227" t="s">
        <v>694</v>
      </c>
      <c r="U10" s="2228" t="s">
        <v>695</v>
      </c>
      <c r="V10" s="2229">
        <v>1.4</v>
      </c>
      <c r="W10" s="2217">
        <f t="shared" ref="W10:W13" si="2">$R$54*V10</f>
        <v>8144.8296436151149</v>
      </c>
      <c r="X10" s="2217">
        <f t="shared" si="0"/>
        <v>97737.955723381383</v>
      </c>
    </row>
    <row r="11" spans="2:24" ht="15" customHeight="1">
      <c r="B11" s="2191" t="str">
        <f t="shared" si="1"/>
        <v>Clerical Support</v>
      </c>
      <c r="C11" s="2256">
        <v>0.25</v>
      </c>
      <c r="D11" s="2257" t="s">
        <v>289</v>
      </c>
      <c r="E11" s="2258"/>
      <c r="F11" s="2258"/>
      <c r="G11" s="2258"/>
      <c r="H11" s="2259"/>
      <c r="I11" s="2242"/>
      <c r="J11" s="2260"/>
      <c r="K11" s="2261"/>
      <c r="L11" s="2262"/>
      <c r="M11" s="2263"/>
      <c r="O11" s="2260"/>
      <c r="P11" s="2261"/>
      <c r="Q11" s="2262"/>
      <c r="R11" s="2263"/>
      <c r="T11" s="2227" t="s">
        <v>696</v>
      </c>
      <c r="U11" s="2228" t="s">
        <v>697</v>
      </c>
      <c r="V11" s="2229">
        <v>1.6</v>
      </c>
      <c r="W11" s="2217">
        <f t="shared" si="2"/>
        <v>9308.3767355601321</v>
      </c>
      <c r="X11" s="2217">
        <f t="shared" si="0"/>
        <v>111700.52082672159</v>
      </c>
    </row>
    <row r="12" spans="2:24" ht="15" customHeight="1">
      <c r="B12" s="2599" t="s">
        <v>274</v>
      </c>
      <c r="C12" s="2612"/>
      <c r="D12" s="2249"/>
      <c r="E12" s="2250"/>
      <c r="F12" s="2250"/>
      <c r="G12" s="2250"/>
      <c r="H12" s="2251"/>
      <c r="I12" s="2242"/>
      <c r="J12" s="2264" t="s">
        <v>494</v>
      </c>
      <c r="K12" s="2265">
        <f>C13</f>
        <v>0.224</v>
      </c>
      <c r="L12" s="2261"/>
      <c r="M12" s="2238">
        <f>K12*M10</f>
        <v>4146.0944</v>
      </c>
      <c r="O12" s="2264" t="s">
        <v>494</v>
      </c>
      <c r="P12" s="2265">
        <f>C13</f>
        <v>0.224</v>
      </c>
      <c r="Q12" s="2261"/>
      <c r="R12" s="2238">
        <f>P12*R10</f>
        <v>5705.1343999999999</v>
      </c>
      <c r="T12" s="2227" t="s">
        <v>698</v>
      </c>
      <c r="U12" s="2228" t="s">
        <v>699</v>
      </c>
      <c r="V12" s="2229">
        <v>1.8</v>
      </c>
      <c r="W12" s="2217">
        <f t="shared" si="2"/>
        <v>10471.923827505148</v>
      </c>
      <c r="X12" s="2217">
        <f t="shared" si="0"/>
        <v>125663.08593006179</v>
      </c>
    </row>
    <row r="13" spans="2:24" ht="15" customHeight="1">
      <c r="B13" s="2192" t="s">
        <v>13</v>
      </c>
      <c r="C13" s="2266">
        <v>0.224</v>
      </c>
      <c r="D13" s="2140" t="s">
        <v>603</v>
      </c>
      <c r="E13" s="2267"/>
      <c r="F13" s="2267"/>
      <c r="G13" s="2267"/>
      <c r="H13" s="2268"/>
      <c r="I13" s="2269"/>
      <c r="J13" s="2270" t="str">
        <f>B21</f>
        <v>Trust fund contribution for PFMLA</v>
      </c>
      <c r="K13" s="2271"/>
      <c r="L13" s="2272">
        <f>C21</f>
        <v>3.7000000000000002E-3</v>
      </c>
      <c r="M13" s="2273">
        <f>M10*L13</f>
        <v>68.484594999999999</v>
      </c>
      <c r="O13" s="2274" t="str">
        <f>J13</f>
        <v>Trust fund contribution for PFMLA</v>
      </c>
      <c r="P13" s="2272"/>
      <c r="Q13" s="2275">
        <f>L13</f>
        <v>3.7000000000000002E-3</v>
      </c>
      <c r="R13" s="2273">
        <f>R10*Q13</f>
        <v>94.236594999999994</v>
      </c>
      <c r="T13" s="2227" t="s">
        <v>700</v>
      </c>
      <c r="U13" s="2228" t="s">
        <v>701</v>
      </c>
      <c r="V13" s="2229">
        <v>2</v>
      </c>
      <c r="W13" s="2217">
        <f t="shared" si="2"/>
        <v>11635.470919450165</v>
      </c>
      <c r="X13" s="2217">
        <f t="shared" si="0"/>
        <v>139625.65103340198</v>
      </c>
    </row>
    <row r="14" spans="2:24" ht="15" customHeight="1" thickBot="1">
      <c r="B14" s="2191" t="s">
        <v>702</v>
      </c>
      <c r="C14" s="2276">
        <f>'[44]Below the line'!E6</f>
        <v>2544.7981429623774</v>
      </c>
      <c r="D14" s="2219" t="s">
        <v>680</v>
      </c>
      <c r="E14" s="2250"/>
      <c r="F14" s="2250"/>
      <c r="G14" s="2250"/>
      <c r="H14" s="2251"/>
      <c r="I14" s="2242"/>
      <c r="J14" s="2277" t="s">
        <v>263</v>
      </c>
      <c r="K14" s="2278"/>
      <c r="L14" s="2279"/>
      <c r="M14" s="2280">
        <f>SUM(M10:M13)</f>
        <v>22723.928995000002</v>
      </c>
      <c r="O14" s="2277" t="s">
        <v>263</v>
      </c>
      <c r="P14" s="2278"/>
      <c r="Q14" s="2279"/>
      <c r="R14" s="2280">
        <f>SUM(R10:R13)</f>
        <v>31268.720994999996</v>
      </c>
      <c r="T14" s="2613" t="s">
        <v>703</v>
      </c>
      <c r="U14" s="2614"/>
      <c r="V14" s="2281">
        <f>V4</f>
        <v>0.2</v>
      </c>
      <c r="W14" s="2217">
        <f>X54</f>
        <v>1163.5470919450163</v>
      </c>
      <c r="X14" s="2282">
        <f t="shared" si="0"/>
        <v>13962.565103340195</v>
      </c>
    </row>
    <row r="15" spans="2:24" ht="15" customHeight="1" thickTop="1">
      <c r="B15" s="2191" t="s">
        <v>704</v>
      </c>
      <c r="C15" s="2276">
        <f>'[44]Below the line'!O4</f>
        <v>147.23528922373018</v>
      </c>
      <c r="D15" s="2219" t="s">
        <v>680</v>
      </c>
      <c r="E15" s="2250"/>
      <c r="F15" s="2250"/>
      <c r="G15" s="2250"/>
      <c r="H15" s="2251"/>
      <c r="I15" s="2242"/>
      <c r="J15" s="2260"/>
      <c r="K15" s="2283"/>
      <c r="L15" s="2284" t="s">
        <v>384</v>
      </c>
      <c r="M15" s="2285"/>
      <c r="O15" s="2260"/>
      <c r="P15" s="2283"/>
      <c r="Q15" s="2284" t="s">
        <v>384</v>
      </c>
      <c r="R15" s="2285"/>
    </row>
    <row r="16" spans="2:24" ht="15" customHeight="1">
      <c r="B16" s="2192" t="s">
        <v>705</v>
      </c>
      <c r="C16" s="2276">
        <f>'[44]Below the line'!AK5</f>
        <v>1203.3479899266183</v>
      </c>
      <c r="D16" s="2219" t="s">
        <v>680</v>
      </c>
      <c r="E16" s="2250"/>
      <c r="F16" s="2250"/>
      <c r="G16" s="2250"/>
      <c r="H16" s="2251"/>
      <c r="I16" s="2242"/>
      <c r="J16" s="2264" t="str">
        <f>$B$14</f>
        <v>Occupancy (Per FTE)</v>
      </c>
      <c r="K16" s="2283"/>
      <c r="L16" s="2286">
        <f>$C$14</f>
        <v>2544.7981429623774</v>
      </c>
      <c r="M16" s="2238">
        <f>L16*L10</f>
        <v>1272.3990714811887</v>
      </c>
      <c r="O16" s="2264" t="str">
        <f>$B$14</f>
        <v>Occupancy (Per FTE)</v>
      </c>
      <c r="P16" s="2283"/>
      <c r="Q16" s="2286">
        <f>$C$14</f>
        <v>2544.7981429623774</v>
      </c>
      <c r="R16" s="2238">
        <f>Q16*Q10</f>
        <v>1781.3587000736641</v>
      </c>
    </row>
    <row r="17" spans="2:24" ht="15" customHeight="1">
      <c r="B17" s="2193" t="s">
        <v>497</v>
      </c>
      <c r="C17" s="2287">
        <v>0.12</v>
      </c>
      <c r="D17" s="2140" t="s">
        <v>603</v>
      </c>
      <c r="E17" s="2288"/>
      <c r="F17" s="2288"/>
      <c r="G17" s="2288"/>
      <c r="H17" s="2289"/>
      <c r="I17" s="2269"/>
      <c r="J17" s="2264" t="str">
        <f>$B$15</f>
        <v>Staff Training (per MA FTE)</v>
      </c>
      <c r="K17" s="2290"/>
      <c r="L17" s="2286">
        <f>$C$15</f>
        <v>147.23528922373018</v>
      </c>
      <c r="M17" s="2238">
        <f>L17*SUM(L8:L8)</f>
        <v>29.447057844746038</v>
      </c>
      <c r="O17" s="2264" t="str">
        <f>$B$15</f>
        <v>Staff Training (per MA FTE)</v>
      </c>
      <c r="P17" s="2290"/>
      <c r="Q17" s="2286">
        <f>$C$15</f>
        <v>147.23528922373018</v>
      </c>
      <c r="R17" s="2238">
        <f>Q17*SUM(Q8:Q8)</f>
        <v>58.894115689492075</v>
      </c>
    </row>
    <row r="18" spans="2:24" ht="15" customHeight="1" thickBot="1">
      <c r="B18" s="2194" t="s">
        <v>706</v>
      </c>
      <c r="C18" s="2291">
        <f>[44]CAF!BD40</f>
        <v>4.3768475255077849E-2</v>
      </c>
      <c r="D18" s="2292" t="s">
        <v>707</v>
      </c>
      <c r="E18" s="2293"/>
      <c r="F18" s="2293"/>
      <c r="G18" s="2293"/>
      <c r="H18" s="2294"/>
      <c r="I18" s="2242"/>
      <c r="J18" s="2264" t="str">
        <f>$B$16</f>
        <v>Program Supplies and Materials (per FTE)</v>
      </c>
      <c r="K18" s="2290"/>
      <c r="L18" s="2286">
        <f>$C$16</f>
        <v>1203.3479899266183</v>
      </c>
      <c r="M18" s="2238">
        <f>L18*L10</f>
        <v>601.67399496330916</v>
      </c>
      <c r="O18" s="2264" t="str">
        <f>$B$16</f>
        <v>Program Supplies and Materials (per FTE)</v>
      </c>
      <c r="P18" s="2290"/>
      <c r="Q18" s="2286">
        <f>$C$16</f>
        <v>1203.3479899266183</v>
      </c>
      <c r="R18" s="2238">
        <f>Q18*Q10</f>
        <v>842.34359294863282</v>
      </c>
    </row>
    <row r="19" spans="2:24" ht="15" customHeight="1">
      <c r="B19" s="2192" t="s">
        <v>708</v>
      </c>
      <c r="C19" s="2295">
        <f>'[44]CAF Fall 2018'!BQ23</f>
        <v>2.3531493276716206E-2</v>
      </c>
      <c r="D19" s="2249" t="s">
        <v>709</v>
      </c>
      <c r="E19" s="2250"/>
      <c r="F19" s="2250"/>
      <c r="G19" s="2250"/>
      <c r="H19" s="2251"/>
      <c r="I19" s="2195"/>
      <c r="J19" s="2264"/>
      <c r="K19" s="2296"/>
      <c r="L19" s="2297"/>
      <c r="M19" s="2238"/>
      <c r="O19" s="2264"/>
      <c r="P19" s="2296"/>
      <c r="Q19" s="2297"/>
      <c r="R19" s="2238"/>
    </row>
    <row r="20" spans="2:24" ht="15" customHeight="1" thickBot="1">
      <c r="B20" s="2192" t="s">
        <v>710</v>
      </c>
      <c r="C20" s="2295">
        <f>'[44]CAF Fall 2020'!BY24</f>
        <v>1.9959404600811814E-2</v>
      </c>
      <c r="D20" s="2249" t="s">
        <v>711</v>
      </c>
      <c r="E20" s="2250"/>
      <c r="F20" s="2250"/>
      <c r="G20" s="2250"/>
      <c r="H20" s="2251"/>
      <c r="I20" s="2196"/>
      <c r="J20" s="2277" t="s">
        <v>496</v>
      </c>
      <c r="K20" s="2278"/>
      <c r="L20" s="2298"/>
      <c r="M20" s="2280">
        <f>SUM(M14:M19)</f>
        <v>24627.449119289246</v>
      </c>
      <c r="O20" s="2277" t="s">
        <v>496</v>
      </c>
      <c r="P20" s="2278"/>
      <c r="Q20" s="2298"/>
      <c r="R20" s="2280">
        <f>SUM(R14:R19)</f>
        <v>33951.317403711786</v>
      </c>
    </row>
    <row r="21" spans="2:24" ht="15" customHeight="1" thickTop="1" thickBot="1">
      <c r="B21" s="2299" t="s">
        <v>712</v>
      </c>
      <c r="C21" s="2300">
        <v>3.7000000000000002E-3</v>
      </c>
      <c r="D21" s="2301" t="s">
        <v>609</v>
      </c>
      <c r="E21" s="2197"/>
      <c r="F21" s="2197"/>
      <c r="G21" s="2197"/>
      <c r="H21" s="2198"/>
      <c r="I21" s="2196"/>
      <c r="J21" s="2264" t="s">
        <v>497</v>
      </c>
      <c r="K21" s="2265">
        <f>C17</f>
        <v>0.12</v>
      </c>
      <c r="L21" s="2261"/>
      <c r="M21" s="2238">
        <f>M20*K21</f>
        <v>2955.2938943147092</v>
      </c>
      <c r="O21" s="2264" t="s">
        <v>497</v>
      </c>
      <c r="P21" s="2265">
        <f>C17</f>
        <v>0.12</v>
      </c>
      <c r="Q21" s="2261"/>
      <c r="R21" s="2238">
        <f>R20*P21</f>
        <v>4074.1580884454143</v>
      </c>
    </row>
    <row r="22" spans="2:24" ht="15" customHeight="1">
      <c r="B22" s="2196" t="s">
        <v>713</v>
      </c>
      <c r="C22" s="2196"/>
      <c r="D22" s="2196"/>
      <c r="E22" s="2196"/>
      <c r="F22" s="2196"/>
      <c r="G22" s="2196"/>
      <c r="H22" s="2196"/>
      <c r="I22" s="2196"/>
      <c r="J22" s="2264"/>
      <c r="K22" s="2265"/>
      <c r="L22" s="2261"/>
      <c r="M22" s="2238"/>
      <c r="O22" s="2264"/>
      <c r="P22" s="2265"/>
      <c r="Q22" s="2261"/>
      <c r="R22" s="2238"/>
    </row>
    <row r="23" spans="2:24" ht="15" customHeight="1" thickBot="1">
      <c r="B23" s="2196"/>
      <c r="C23" s="2196" t="s">
        <v>714</v>
      </c>
      <c r="D23" s="2196"/>
      <c r="E23" s="2196"/>
      <c r="F23" s="2196"/>
      <c r="G23" s="2196"/>
      <c r="H23" s="2196"/>
      <c r="J23" s="2302" t="s">
        <v>18</v>
      </c>
      <c r="K23" s="2303"/>
      <c r="L23" s="2304"/>
      <c r="M23" s="2305">
        <f>M21+M20</f>
        <v>27582.743013603955</v>
      </c>
      <c r="O23" s="2302" t="s">
        <v>18</v>
      </c>
      <c r="P23" s="2303"/>
      <c r="Q23" s="2304"/>
      <c r="R23" s="2305">
        <f>R21+R20</f>
        <v>38025.475492157202</v>
      </c>
    </row>
    <row r="24" spans="2:24" ht="15" customHeight="1" thickTop="1" thickBot="1">
      <c r="C24" s="2306" t="s">
        <v>715</v>
      </c>
      <c r="J24" s="2307" t="s">
        <v>131</v>
      </c>
      <c r="K24" s="2271">
        <f>C20</f>
        <v>1.9959404600811814E-2</v>
      </c>
      <c r="L24" s="2308"/>
      <c r="M24" s="2273">
        <f>(M23-M10)*K24</f>
        <v>181.09952226070058</v>
      </c>
      <c r="O24" s="2307" t="s">
        <v>131</v>
      </c>
      <c r="P24" s="2271">
        <f>K24</f>
        <v>1.9959404600811814E-2</v>
      </c>
      <c r="Q24" s="2308"/>
      <c r="R24" s="2273">
        <f>(R23-R10)*P24</f>
        <v>250.61278891653299</v>
      </c>
    </row>
    <row r="25" spans="2:24" ht="15" customHeight="1">
      <c r="C25" s="2306" t="s">
        <v>716</v>
      </c>
      <c r="J25" s="2309" t="s">
        <v>674</v>
      </c>
      <c r="K25" s="2310"/>
      <c r="L25" s="2311"/>
      <c r="M25" s="2312">
        <f>SUM(M23:M24)</f>
        <v>27763.842535864656</v>
      </c>
      <c r="O25" s="2309" t="s">
        <v>674</v>
      </c>
      <c r="P25" s="2310"/>
      <c r="Q25" s="2311"/>
      <c r="R25" s="2312">
        <f>SUM(R23:R24)</f>
        <v>38276.088281073738</v>
      </c>
    </row>
    <row r="26" spans="2:24" ht="15" customHeight="1" thickBot="1">
      <c r="C26" s="2306"/>
      <c r="J26" s="2313" t="s">
        <v>717</v>
      </c>
      <c r="K26" s="2314"/>
      <c r="L26" s="2315"/>
      <c r="M26" s="2316">
        <f>M25/M4</f>
        <v>2313.653544655388</v>
      </c>
      <c r="O26" s="2313" t="s">
        <v>717</v>
      </c>
      <c r="P26" s="2314"/>
      <c r="Q26" s="2315"/>
      <c r="R26" s="2316">
        <f>R25/R4</f>
        <v>3189.6740234228114</v>
      </c>
    </row>
    <row r="27" spans="2:24" ht="15" customHeight="1">
      <c r="C27" s="2306"/>
      <c r="J27" s="2317"/>
      <c r="K27" s="2271"/>
      <c r="L27" s="2199"/>
      <c r="M27" s="2199"/>
      <c r="N27" s="1750"/>
      <c r="O27" s="2318"/>
      <c r="P27" s="2271"/>
      <c r="Q27" s="2199"/>
      <c r="R27" s="2199"/>
    </row>
    <row r="28" spans="2:24" ht="15" customHeight="1">
      <c r="L28" s="2199"/>
      <c r="M28" s="2319"/>
      <c r="Q28" s="2199"/>
      <c r="R28" s="2319"/>
    </row>
    <row r="29" spans="2:24" ht="15" customHeight="1" thickBot="1">
      <c r="M29" s="2320"/>
    </row>
    <row r="30" spans="2:24" ht="15" customHeight="1" thickBot="1">
      <c r="E30" s="2604" t="s">
        <v>718</v>
      </c>
      <c r="F30" s="2605"/>
      <c r="G30" s="2605"/>
      <c r="H30" s="2606"/>
      <c r="J30" s="2604" t="s">
        <v>719</v>
      </c>
      <c r="K30" s="2605"/>
      <c r="L30" s="2605"/>
      <c r="M30" s="2606"/>
      <c r="O30" s="2604" t="s">
        <v>720</v>
      </c>
      <c r="P30" s="2605"/>
      <c r="Q30" s="2605"/>
      <c r="R30" s="2606"/>
      <c r="T30" s="2615" t="s">
        <v>721</v>
      </c>
      <c r="U30" s="2616"/>
      <c r="V30" s="2616"/>
      <c r="W30" s="2616"/>
      <c r="X30" s="2617"/>
    </row>
    <row r="31" spans="2:24" ht="15" customHeight="1">
      <c r="E31" s="2211" t="s">
        <v>675</v>
      </c>
      <c r="F31" s="2212" t="s">
        <v>676</v>
      </c>
      <c r="G31" s="2212" t="s">
        <v>677</v>
      </c>
      <c r="H31" s="2213">
        <v>12</v>
      </c>
      <c r="J31" s="2211" t="s">
        <v>675</v>
      </c>
      <c r="K31" s="2212" t="s">
        <v>676</v>
      </c>
      <c r="L31" s="2212" t="s">
        <v>677</v>
      </c>
      <c r="M31" s="2213">
        <v>12</v>
      </c>
      <c r="O31" s="2211" t="s">
        <v>675</v>
      </c>
      <c r="P31" s="2212" t="s">
        <v>676</v>
      </c>
      <c r="Q31" s="2212" t="s">
        <v>677</v>
      </c>
      <c r="R31" s="2213">
        <v>12</v>
      </c>
      <c r="T31" s="2211" t="s">
        <v>675</v>
      </c>
      <c r="U31" s="2321"/>
      <c r="V31" s="2212" t="s">
        <v>676</v>
      </c>
      <c r="W31" s="2212" t="s">
        <v>677</v>
      </c>
      <c r="X31" s="2213">
        <v>12</v>
      </c>
    </row>
    <row r="32" spans="2:24" ht="15" customHeight="1">
      <c r="E32" s="2223"/>
      <c r="F32" s="2224"/>
      <c r="G32" s="2225"/>
      <c r="H32" s="2226"/>
      <c r="J32" s="2223"/>
      <c r="K32" s="2224"/>
      <c r="L32" s="2225"/>
      <c r="M32" s="2226"/>
      <c r="O32" s="2223"/>
      <c r="P32" s="2224"/>
      <c r="Q32" s="2225"/>
      <c r="R32" s="2226"/>
      <c r="T32" s="2223"/>
      <c r="U32" s="2283"/>
      <c r="V32" s="2224"/>
      <c r="W32" s="2225"/>
      <c r="X32" s="2226"/>
    </row>
    <row r="33" spans="5:24" ht="15" customHeight="1">
      <c r="E33" s="2232" t="s">
        <v>25</v>
      </c>
      <c r="F33" s="2233" t="s">
        <v>253</v>
      </c>
      <c r="G33" s="2233" t="s">
        <v>6</v>
      </c>
      <c r="H33" s="2234" t="s">
        <v>7</v>
      </c>
      <c r="J33" s="2232" t="s">
        <v>25</v>
      </c>
      <c r="K33" s="2233" t="s">
        <v>253</v>
      </c>
      <c r="L33" s="2233" t="s">
        <v>6</v>
      </c>
      <c r="M33" s="2234" t="s">
        <v>7</v>
      </c>
      <c r="O33" s="2232" t="s">
        <v>25</v>
      </c>
      <c r="P33" s="2233" t="s">
        <v>253</v>
      </c>
      <c r="Q33" s="2233" t="s">
        <v>6</v>
      </c>
      <c r="R33" s="2234" t="s">
        <v>7</v>
      </c>
      <c r="T33" s="2232" t="s">
        <v>25</v>
      </c>
      <c r="U33" s="2253"/>
      <c r="V33" s="2233" t="s">
        <v>253</v>
      </c>
      <c r="W33" s="2233" t="s">
        <v>6</v>
      </c>
      <c r="X33" s="2234" t="s">
        <v>7</v>
      </c>
    </row>
    <row r="34" spans="5:24" ht="18.75" customHeight="1">
      <c r="E34" s="2190" t="str">
        <f>$B$5</f>
        <v>Program Manager</v>
      </c>
      <c r="F34" s="2236">
        <f>$C$5</f>
        <v>69995</v>
      </c>
      <c r="G34" s="2237">
        <f>$C$9</f>
        <v>0.05</v>
      </c>
      <c r="H34" s="2238">
        <f>F34*G34</f>
        <v>3499.75</v>
      </c>
      <c r="J34" s="2190" t="str">
        <f>$B$5</f>
        <v>Program Manager</v>
      </c>
      <c r="K34" s="2236">
        <f>$C$5</f>
        <v>69995</v>
      </c>
      <c r="L34" s="2237">
        <f>$C$9</f>
        <v>0.05</v>
      </c>
      <c r="M34" s="2238">
        <f>K34*L34</f>
        <v>3499.75</v>
      </c>
      <c r="O34" s="2190" t="str">
        <f>$B$5</f>
        <v>Program Manager</v>
      </c>
      <c r="P34" s="2236">
        <f>$C$5</f>
        <v>69995</v>
      </c>
      <c r="Q34" s="2237">
        <f>$C$9</f>
        <v>0.05</v>
      </c>
      <c r="R34" s="2238">
        <f>P34*Q34</f>
        <v>3499.75</v>
      </c>
      <c r="T34" s="2190" t="str">
        <f>$B$5</f>
        <v>Program Manager</v>
      </c>
      <c r="U34" s="2201"/>
      <c r="V34" s="2236">
        <f>$C$5</f>
        <v>69995</v>
      </c>
      <c r="W34" s="2237">
        <f>C9/5</f>
        <v>0.01</v>
      </c>
      <c r="X34" s="2238">
        <f>V34*W34</f>
        <v>699.95</v>
      </c>
    </row>
    <row r="35" spans="5:24" ht="15" customHeight="1">
      <c r="E35" s="2190" t="str">
        <f>$B$6</f>
        <v xml:space="preserve">Medical Assistant </v>
      </c>
      <c r="F35" s="2243">
        <f>$C$6</f>
        <v>34800</v>
      </c>
      <c r="G35" s="2237">
        <f>V6</f>
        <v>0.6</v>
      </c>
      <c r="H35" s="2238">
        <f>F35*G35</f>
        <v>20880</v>
      </c>
      <c r="J35" s="2190" t="str">
        <f>$B$6</f>
        <v xml:space="preserve">Medical Assistant </v>
      </c>
      <c r="K35" s="2243">
        <f>$C$6</f>
        <v>34800</v>
      </c>
      <c r="L35" s="2237">
        <f>V7</f>
        <v>0.8</v>
      </c>
      <c r="M35" s="2238">
        <f>K35*L35</f>
        <v>27840</v>
      </c>
      <c r="O35" s="2190" t="str">
        <f>$B$6</f>
        <v xml:space="preserve">Medical Assistant </v>
      </c>
      <c r="P35" s="2243">
        <f>$C$6</f>
        <v>34800</v>
      </c>
      <c r="Q35" s="2322">
        <f>V8</f>
        <v>1</v>
      </c>
      <c r="R35" s="2238">
        <f>P35*Q35</f>
        <v>34800</v>
      </c>
      <c r="T35" s="2190" t="str">
        <f>$B$6</f>
        <v xml:space="preserve">Medical Assistant </v>
      </c>
      <c r="U35" s="2201"/>
      <c r="V35" s="2243">
        <f>$C$6</f>
        <v>34800</v>
      </c>
      <c r="W35" s="2237">
        <f>C10/5</f>
        <v>0.2</v>
      </c>
      <c r="X35" s="2238">
        <f>V35*W35</f>
        <v>6960</v>
      </c>
    </row>
    <row r="36" spans="5:24" ht="15" customHeight="1">
      <c r="E36" s="2190" t="str">
        <f>$B$7</f>
        <v>Clerical Support</v>
      </c>
      <c r="F36" s="2236">
        <f>$C$7</f>
        <v>32198.400000000001</v>
      </c>
      <c r="G36" s="2237">
        <f>$C$11</f>
        <v>0.25</v>
      </c>
      <c r="H36" s="2238">
        <f>F36*G36</f>
        <v>8049.6</v>
      </c>
      <c r="J36" s="2190" t="str">
        <f>$B$7</f>
        <v>Clerical Support</v>
      </c>
      <c r="K36" s="2236">
        <f>$C$7</f>
        <v>32198.400000000001</v>
      </c>
      <c r="L36" s="2237">
        <f>$C$11</f>
        <v>0.25</v>
      </c>
      <c r="M36" s="2238">
        <f>K36*L36</f>
        <v>8049.6</v>
      </c>
      <c r="O36" s="2190" t="str">
        <f>$B$7</f>
        <v>Clerical Support</v>
      </c>
      <c r="P36" s="2236">
        <f>$C$7</f>
        <v>32198.400000000001</v>
      </c>
      <c r="Q36" s="2237">
        <f>$C$11</f>
        <v>0.25</v>
      </c>
      <c r="R36" s="2238">
        <f>P36*Q36</f>
        <v>8049.6</v>
      </c>
      <c r="T36" s="2190" t="str">
        <f>$B$7</f>
        <v>Clerical Support</v>
      </c>
      <c r="U36" s="2201"/>
      <c r="V36" s="2236">
        <f>$C$7</f>
        <v>32198.400000000001</v>
      </c>
      <c r="W36" s="2237">
        <f>C11/5</f>
        <v>0.05</v>
      </c>
      <c r="X36" s="2238">
        <f>V36*W36</f>
        <v>1609.92</v>
      </c>
    </row>
    <row r="37" spans="5:24" ht="15" customHeight="1">
      <c r="E37" s="2232" t="s">
        <v>12</v>
      </c>
      <c r="F37" s="2253"/>
      <c r="G37" s="2254">
        <f>SUM(G34:G36)</f>
        <v>0.9</v>
      </c>
      <c r="H37" s="2255">
        <f>SUM(H34:H36)</f>
        <v>32429.35</v>
      </c>
      <c r="J37" s="2232" t="s">
        <v>12</v>
      </c>
      <c r="K37" s="2253"/>
      <c r="L37" s="2254">
        <f>SUM(L34:L36)</f>
        <v>1.1000000000000001</v>
      </c>
      <c r="M37" s="2255">
        <f>SUM(M34:M36)</f>
        <v>39389.35</v>
      </c>
      <c r="O37" s="2232" t="s">
        <v>12</v>
      </c>
      <c r="P37" s="2253"/>
      <c r="Q37" s="2254">
        <f>SUM(Q34:Q36)</f>
        <v>1.3</v>
      </c>
      <c r="R37" s="2255">
        <f>SUM(R34:R36)</f>
        <v>46349.35</v>
      </c>
      <c r="T37" s="2232" t="s">
        <v>12</v>
      </c>
      <c r="U37" s="2253"/>
      <c r="V37" s="2253"/>
      <c r="W37" s="2254">
        <f>SUM(W34:W36)</f>
        <v>0.26</v>
      </c>
      <c r="X37" s="2255">
        <f>SUM(X34:X36)</f>
        <v>9269.869999999999</v>
      </c>
    </row>
    <row r="38" spans="5:24" ht="15" customHeight="1">
      <c r="E38" s="2260"/>
      <c r="F38" s="2261"/>
      <c r="G38" s="2262"/>
      <c r="H38" s="2263"/>
      <c r="J38" s="2260"/>
      <c r="K38" s="2261"/>
      <c r="L38" s="2262"/>
      <c r="M38" s="2263"/>
      <c r="O38" s="2260"/>
      <c r="P38" s="2261"/>
      <c r="Q38" s="2262"/>
      <c r="R38" s="2263"/>
      <c r="T38" s="2260"/>
      <c r="U38" s="2262"/>
      <c r="V38" s="2261"/>
      <c r="W38" s="2262"/>
      <c r="X38" s="2263"/>
    </row>
    <row r="39" spans="5:24" ht="15" customHeight="1">
      <c r="E39" s="2264" t="s">
        <v>494</v>
      </c>
      <c r="F39" s="2265">
        <f>C13</f>
        <v>0.224</v>
      </c>
      <c r="G39" s="2261"/>
      <c r="H39" s="2238">
        <f>F39*H37</f>
        <v>7264.1743999999999</v>
      </c>
      <c r="J39" s="2264" t="s">
        <v>494</v>
      </c>
      <c r="K39" s="2265">
        <f>C13</f>
        <v>0.224</v>
      </c>
      <c r="L39" s="2261"/>
      <c r="M39" s="2238">
        <f>K39*M37</f>
        <v>8823.2144000000008</v>
      </c>
      <c r="O39" s="2264" t="s">
        <v>494</v>
      </c>
      <c r="P39" s="2265">
        <f>C13</f>
        <v>0.224</v>
      </c>
      <c r="Q39" s="2261"/>
      <c r="R39" s="2238">
        <f>P39*R37</f>
        <v>10382.2544</v>
      </c>
      <c r="T39" s="2264" t="s">
        <v>494</v>
      </c>
      <c r="U39" s="2261"/>
      <c r="V39" s="2265">
        <f>C13</f>
        <v>0.224</v>
      </c>
      <c r="W39" s="2261"/>
      <c r="X39" s="2238">
        <f>V39*X37</f>
        <v>2076.4508799999999</v>
      </c>
    </row>
    <row r="40" spans="5:24" ht="15" customHeight="1">
      <c r="E40" s="2264" t="str">
        <f>$B$21</f>
        <v>Trust fund contribution for PFMLA</v>
      </c>
      <c r="F40" s="2265"/>
      <c r="G40" s="2323">
        <f>$C$21</f>
        <v>3.7000000000000002E-3</v>
      </c>
      <c r="H40" s="2238">
        <f>H37*G40</f>
        <v>119.988595</v>
      </c>
      <c r="J40" s="2264" t="str">
        <f>$B$21</f>
        <v>Trust fund contribution for PFMLA</v>
      </c>
      <c r="K40" s="2265"/>
      <c r="L40" s="2323">
        <f>$C$21</f>
        <v>3.7000000000000002E-3</v>
      </c>
      <c r="M40" s="2238">
        <f>M37*L40</f>
        <v>145.74059500000001</v>
      </c>
      <c r="O40" s="2264" t="str">
        <f>$B$21</f>
        <v>Trust fund contribution for PFMLA</v>
      </c>
      <c r="P40" s="2265"/>
      <c r="Q40" s="2323">
        <f>$C$21</f>
        <v>3.7000000000000002E-3</v>
      </c>
      <c r="R40" s="2324">
        <f>R37*Q40</f>
        <v>171.49259499999999</v>
      </c>
      <c r="T40" s="2264" t="str">
        <f>$B$21</f>
        <v>Trust fund contribution for PFMLA</v>
      </c>
      <c r="U40" s="2265"/>
      <c r="V40" s="2323">
        <f>$C$21</f>
        <v>3.7000000000000002E-3</v>
      </c>
      <c r="W40" s="2261"/>
      <c r="X40" s="2238">
        <f>X37*V40</f>
        <v>34.298518999999999</v>
      </c>
    </row>
    <row r="41" spans="5:24" ht="15" customHeight="1" thickBot="1">
      <c r="E41" s="2277" t="s">
        <v>263</v>
      </c>
      <c r="F41" s="2278"/>
      <c r="G41" s="2279"/>
      <c r="H41" s="2280">
        <f>SUM(H37:H40)</f>
        <v>39813.512994999997</v>
      </c>
      <c r="J41" s="2277" t="s">
        <v>263</v>
      </c>
      <c r="K41" s="2278"/>
      <c r="L41" s="2279"/>
      <c r="M41" s="2280">
        <f>SUM(M37:M40)</f>
        <v>48358.304995000006</v>
      </c>
      <c r="O41" s="2277" t="s">
        <v>263</v>
      </c>
      <c r="P41" s="2278"/>
      <c r="Q41" s="2279"/>
      <c r="R41" s="2280">
        <f>SUM(R37:R40)</f>
        <v>56903.096995</v>
      </c>
      <c r="T41" s="2277" t="s">
        <v>263</v>
      </c>
      <c r="U41" s="2298"/>
      <c r="V41" s="2278"/>
      <c r="W41" s="2279"/>
      <c r="X41" s="2280">
        <f>SUM(X37:X40)</f>
        <v>11380.619398999999</v>
      </c>
    </row>
    <row r="42" spans="5:24" ht="15" customHeight="1" thickTop="1">
      <c r="E42" s="2260"/>
      <c r="F42" s="2283"/>
      <c r="G42" s="2284" t="s">
        <v>384</v>
      </c>
      <c r="H42" s="2285"/>
      <c r="J42" s="2260"/>
      <c r="K42" s="2283"/>
      <c r="L42" s="2284" t="s">
        <v>384</v>
      </c>
      <c r="M42" s="2285"/>
      <c r="O42" s="2260"/>
      <c r="P42" s="2283"/>
      <c r="Q42" s="2284" t="s">
        <v>384</v>
      </c>
      <c r="R42" s="2285"/>
      <c r="T42" s="2260"/>
      <c r="U42" s="2262"/>
      <c r="V42" s="2283"/>
      <c r="W42" s="2284" t="s">
        <v>384</v>
      </c>
      <c r="X42" s="2285"/>
    </row>
    <row r="43" spans="5:24" ht="15" customHeight="1">
      <c r="E43" s="2264" t="str">
        <f>$B$14</f>
        <v>Occupancy (Per FTE)</v>
      </c>
      <c r="F43" s="2283"/>
      <c r="G43" s="2286">
        <f>$C$14</f>
        <v>2544.7981429623774</v>
      </c>
      <c r="H43" s="2238">
        <f>G43*G37</f>
        <v>2290.3183286661397</v>
      </c>
      <c r="J43" s="2264" t="str">
        <f>$B$14</f>
        <v>Occupancy (Per FTE)</v>
      </c>
      <c r="K43" s="2283"/>
      <c r="L43" s="2286">
        <f>$C$14</f>
        <v>2544.7981429623774</v>
      </c>
      <c r="M43" s="2238">
        <f>L43*L37</f>
        <v>2799.2779572586155</v>
      </c>
      <c r="O43" s="2264" t="str">
        <f>$B$14</f>
        <v>Occupancy (Per FTE)</v>
      </c>
      <c r="P43" s="2283"/>
      <c r="Q43" s="2286">
        <f>$C$14</f>
        <v>2544.7981429623774</v>
      </c>
      <c r="R43" s="2238">
        <f>Q43*Q37</f>
        <v>3308.2375858510909</v>
      </c>
      <c r="T43" s="2264" t="str">
        <f>$B$14</f>
        <v>Occupancy (Per FTE)</v>
      </c>
      <c r="U43" s="2261"/>
      <c r="V43" s="2283"/>
      <c r="W43" s="2286">
        <f>$C$14</f>
        <v>2544.7981429623774</v>
      </c>
      <c r="X43" s="2238">
        <f>W43*W37</f>
        <v>661.64751717021818</v>
      </c>
    </row>
    <row r="44" spans="5:24" ht="16.5" customHeight="1">
      <c r="E44" s="2264" t="str">
        <f>$B$15</f>
        <v>Staff Training (per MA FTE)</v>
      </c>
      <c r="F44" s="2290"/>
      <c r="G44" s="2286">
        <f>$C$15</f>
        <v>147.23528922373018</v>
      </c>
      <c r="H44" s="2238">
        <f>G44*SUM(G35:G35)</f>
        <v>88.341173534238109</v>
      </c>
      <c r="J44" s="2264" t="str">
        <f>$B$15</f>
        <v>Staff Training (per MA FTE)</v>
      </c>
      <c r="K44" s="2290"/>
      <c r="L44" s="2286">
        <f>$C$15</f>
        <v>147.23528922373018</v>
      </c>
      <c r="M44" s="2238">
        <f>L44*SUM(L35:L35)</f>
        <v>117.78823137898415</v>
      </c>
      <c r="O44" s="2264" t="str">
        <f>$B$15</f>
        <v>Staff Training (per MA FTE)</v>
      </c>
      <c r="P44" s="2290"/>
      <c r="Q44" s="2286">
        <f>$C$15</f>
        <v>147.23528922373018</v>
      </c>
      <c r="R44" s="2238">
        <f>Q44*SUM(Q35:Q35)</f>
        <v>147.23528922373018</v>
      </c>
      <c r="T44" s="2264" t="str">
        <f>$B$15</f>
        <v>Staff Training (per MA FTE)</v>
      </c>
      <c r="U44" s="2261"/>
      <c r="V44" s="2290"/>
      <c r="W44" s="2286">
        <f>$C$15</f>
        <v>147.23528922373018</v>
      </c>
      <c r="X44" s="2238">
        <f>W44*SUM(W35:W35)</f>
        <v>29.447057844746038</v>
      </c>
    </row>
    <row r="45" spans="5:24" ht="15" customHeight="1">
      <c r="E45" s="2264" t="str">
        <f>$B$16</f>
        <v>Program Supplies and Materials (per FTE)</v>
      </c>
      <c r="F45" s="2290"/>
      <c r="G45" s="2286">
        <f>$C$16</f>
        <v>1203.3479899266183</v>
      </c>
      <c r="H45" s="2238">
        <f>G45*G37</f>
        <v>1083.0131909339566</v>
      </c>
      <c r="J45" s="2264" t="str">
        <f>$B$16</f>
        <v>Program Supplies and Materials (per FTE)</v>
      </c>
      <c r="K45" s="2290"/>
      <c r="L45" s="2286">
        <f>$C$16</f>
        <v>1203.3479899266183</v>
      </c>
      <c r="M45" s="2238">
        <f>L45*L37</f>
        <v>1323.6827889192803</v>
      </c>
      <c r="O45" s="2264" t="str">
        <f>$B$16</f>
        <v>Program Supplies and Materials (per FTE)</v>
      </c>
      <c r="P45" s="2290"/>
      <c r="Q45" s="2286">
        <f>$C$16</f>
        <v>1203.3479899266183</v>
      </c>
      <c r="R45" s="2238">
        <f>Q45*Q37</f>
        <v>1564.3523869046039</v>
      </c>
      <c r="T45" s="2264" t="str">
        <f>$B$16</f>
        <v>Program Supplies and Materials (per FTE)</v>
      </c>
      <c r="U45" s="2261"/>
      <c r="V45" s="2290"/>
      <c r="W45" s="2286">
        <f>$C$16</f>
        <v>1203.3479899266183</v>
      </c>
      <c r="X45" s="2238">
        <f>W45*W37</f>
        <v>312.87047738092076</v>
      </c>
    </row>
    <row r="46" spans="5:24" ht="15" customHeight="1">
      <c r="E46" s="2264"/>
      <c r="F46" s="2296"/>
      <c r="G46" s="2297"/>
      <c r="H46" s="2238"/>
      <c r="J46" s="2264"/>
      <c r="K46" s="2296"/>
      <c r="L46" s="2297"/>
      <c r="M46" s="2238"/>
      <c r="O46" s="2264"/>
      <c r="P46" s="2296"/>
      <c r="Q46" s="2297"/>
      <c r="R46" s="2238"/>
      <c r="T46" s="2264"/>
      <c r="U46" s="2261"/>
      <c r="V46" s="2296"/>
      <c r="W46" s="2297"/>
      <c r="X46" s="2238"/>
    </row>
    <row r="47" spans="5:24" ht="15" customHeight="1" thickBot="1">
      <c r="E47" s="2277" t="s">
        <v>496</v>
      </c>
      <c r="F47" s="2278"/>
      <c r="G47" s="2298"/>
      <c r="H47" s="2280">
        <f>SUM(H41:H46)</f>
        <v>43275.185688134326</v>
      </c>
      <c r="J47" s="2277" t="s">
        <v>496</v>
      </c>
      <c r="K47" s="2278"/>
      <c r="L47" s="2298"/>
      <c r="M47" s="2280">
        <f>SUM(M41:M46)</f>
        <v>52599.053972556881</v>
      </c>
      <c r="O47" s="2277" t="s">
        <v>496</v>
      </c>
      <c r="P47" s="2278"/>
      <c r="Q47" s="2298"/>
      <c r="R47" s="2280">
        <f>SUM(R41:R46)</f>
        <v>61922.922256979429</v>
      </c>
      <c r="T47" s="2277" t="s">
        <v>496</v>
      </c>
      <c r="U47" s="2298"/>
      <c r="V47" s="2278"/>
      <c r="W47" s="2298"/>
      <c r="X47" s="2280">
        <f>SUM(X41:X46)</f>
        <v>12384.584451395884</v>
      </c>
    </row>
    <row r="48" spans="5:24" ht="15" customHeight="1" thickTop="1">
      <c r="E48" s="2264" t="s">
        <v>497</v>
      </c>
      <c r="F48" s="2265">
        <f>C17</f>
        <v>0.12</v>
      </c>
      <c r="G48" s="2261"/>
      <c r="H48" s="2238">
        <f>H47*F48</f>
        <v>5193.0222825761193</v>
      </c>
      <c r="J48" s="2264" t="s">
        <v>497</v>
      </c>
      <c r="K48" s="2265">
        <f>C17</f>
        <v>0.12</v>
      </c>
      <c r="L48" s="2261"/>
      <c r="M48" s="2238">
        <f>M47*K48</f>
        <v>6311.8864767068253</v>
      </c>
      <c r="O48" s="2264" t="s">
        <v>497</v>
      </c>
      <c r="P48" s="2265">
        <f>C17</f>
        <v>0.12</v>
      </c>
      <c r="Q48" s="2261"/>
      <c r="R48" s="2238">
        <f>R47*P48</f>
        <v>7430.7506708375313</v>
      </c>
      <c r="T48" s="2264" t="s">
        <v>497</v>
      </c>
      <c r="U48" s="2261"/>
      <c r="V48" s="2265">
        <f>C17</f>
        <v>0.12</v>
      </c>
      <c r="W48" s="2261"/>
      <c r="X48" s="2238">
        <f>X47*V48</f>
        <v>1486.1501341675059</v>
      </c>
    </row>
    <row r="49" spans="2:24" ht="15" customHeight="1">
      <c r="E49" s="2264"/>
      <c r="F49" s="2265"/>
      <c r="G49" s="2261"/>
      <c r="H49" s="2238"/>
      <c r="J49" s="2264"/>
      <c r="K49" s="2265"/>
      <c r="L49" s="2261"/>
      <c r="M49" s="2238"/>
      <c r="O49" s="2264"/>
      <c r="P49" s="2265"/>
      <c r="Q49" s="2261"/>
      <c r="R49" s="2238"/>
      <c r="T49" s="2264"/>
      <c r="U49" s="2261"/>
      <c r="V49" s="2265"/>
      <c r="W49" s="2261"/>
      <c r="X49" s="2238"/>
    </row>
    <row r="50" spans="2:24" ht="15" customHeight="1" thickBot="1">
      <c r="E50" s="2302" t="s">
        <v>18</v>
      </c>
      <c r="F50" s="2303"/>
      <c r="G50" s="2304"/>
      <c r="H50" s="2305">
        <f>H48+H47</f>
        <v>48468.207970710442</v>
      </c>
      <c r="J50" s="2302" t="s">
        <v>18</v>
      </c>
      <c r="K50" s="2303"/>
      <c r="L50" s="2304"/>
      <c r="M50" s="2305">
        <f>M48+M47</f>
        <v>58910.940449263704</v>
      </c>
      <c r="O50" s="2302" t="s">
        <v>18</v>
      </c>
      <c r="P50" s="2303"/>
      <c r="Q50" s="2304"/>
      <c r="R50" s="2305">
        <f>R48+R47</f>
        <v>69353.672927816966</v>
      </c>
      <c r="T50" s="2302" t="s">
        <v>18</v>
      </c>
      <c r="U50" s="2325"/>
      <c r="V50" s="2303"/>
      <c r="W50" s="2304"/>
      <c r="X50" s="2305">
        <f>X48+X47</f>
        <v>13870.73458556339</v>
      </c>
    </row>
    <row r="51" spans="2:24" s="2327" customFormat="1" ht="15" customHeight="1" thickTop="1">
      <c r="B51" s="2200"/>
      <c r="C51" s="2200"/>
      <c r="D51" s="2200"/>
      <c r="E51" s="2307" t="s">
        <v>131</v>
      </c>
      <c r="F51" s="2271"/>
      <c r="G51" s="2326">
        <f>C20</f>
        <v>1.9959404600811814E-2</v>
      </c>
      <c r="H51" s="2273">
        <f>(H50-H37)*K24</f>
        <v>320.12605557236526</v>
      </c>
      <c r="I51" s="2200"/>
      <c r="J51" s="2307" t="s">
        <v>131</v>
      </c>
      <c r="K51" s="2326">
        <f>C20</f>
        <v>1.9959404600811814E-2</v>
      </c>
      <c r="L51" s="2308"/>
      <c r="M51" s="2273">
        <f>(M50-M37)*K24</f>
        <v>389.63932222819795</v>
      </c>
      <c r="N51" s="2200"/>
      <c r="O51" s="2307" t="s">
        <v>131</v>
      </c>
      <c r="P51" s="2271">
        <f>C20</f>
        <v>1.9959404600811814E-2</v>
      </c>
      <c r="Q51" s="2308"/>
      <c r="R51" s="2273">
        <f>(R50-R37)*P51</f>
        <v>459.15258888403065</v>
      </c>
      <c r="S51" s="2200"/>
      <c r="T51" s="2307" t="s">
        <v>131</v>
      </c>
      <c r="U51" s="2317"/>
      <c r="V51" s="2271">
        <f>C20</f>
        <v>1.9959404600811814E-2</v>
      </c>
      <c r="W51" s="2308"/>
      <c r="X51" s="2273">
        <f>(X50-X37)*V51</f>
        <v>91.83051777680609</v>
      </c>
    </row>
    <row r="52" spans="2:24" ht="15" customHeight="1" thickBot="1">
      <c r="B52" s="2327"/>
      <c r="C52" s="2327"/>
      <c r="D52" s="2327"/>
      <c r="E52" s="2274"/>
      <c r="F52" s="2272"/>
      <c r="G52" s="2275"/>
      <c r="H52" s="2273"/>
      <c r="I52" s="2327"/>
      <c r="J52" s="2274"/>
      <c r="K52" s="2272"/>
      <c r="L52" s="2275"/>
      <c r="M52" s="2273"/>
      <c r="N52" s="2327"/>
      <c r="O52" s="2274"/>
      <c r="P52" s="2272"/>
      <c r="Q52" s="2328"/>
      <c r="R52" s="2273"/>
      <c r="S52" s="2327"/>
      <c r="T52" s="2274"/>
      <c r="U52" s="2317"/>
      <c r="V52" s="2272"/>
      <c r="W52" s="2275"/>
      <c r="X52" s="2273"/>
    </row>
    <row r="53" spans="2:24" ht="15" customHeight="1">
      <c r="E53" s="2309" t="s">
        <v>674</v>
      </c>
      <c r="F53" s="2310"/>
      <c r="G53" s="2311"/>
      <c r="H53" s="2312">
        <f>H50+H51+H52</f>
        <v>48788.334026282806</v>
      </c>
      <c r="J53" s="2309" t="s">
        <v>674</v>
      </c>
      <c r="K53" s="2310"/>
      <c r="L53" s="2311"/>
      <c r="M53" s="2312">
        <f>M50+M51+M52</f>
        <v>59300.579771491903</v>
      </c>
      <c r="O53" s="2309" t="s">
        <v>674</v>
      </c>
      <c r="P53" s="2310"/>
      <c r="Q53" s="2311"/>
      <c r="R53" s="2312">
        <f>R50+R51+R52</f>
        <v>69812.825516700992</v>
      </c>
      <c r="T53" s="2309" t="s">
        <v>674</v>
      </c>
      <c r="U53" s="2329"/>
      <c r="V53" s="2310"/>
      <c r="W53" s="2311"/>
      <c r="X53" s="2312">
        <f>X50+X51+X52</f>
        <v>13962.565103340195</v>
      </c>
    </row>
    <row r="54" spans="2:24" ht="15" customHeight="1" thickBot="1">
      <c r="E54" s="2313" t="s">
        <v>717</v>
      </c>
      <c r="F54" s="2314"/>
      <c r="G54" s="2315"/>
      <c r="H54" s="2316">
        <f>H53/H31</f>
        <v>4065.6945021902338</v>
      </c>
      <c r="J54" s="2313" t="s">
        <v>717</v>
      </c>
      <c r="K54" s="2314"/>
      <c r="L54" s="2315"/>
      <c r="M54" s="2316">
        <f>M53/M31</f>
        <v>4941.7149809576586</v>
      </c>
      <c r="O54" s="2313" t="s">
        <v>717</v>
      </c>
      <c r="P54" s="2314"/>
      <c r="Q54" s="2315"/>
      <c r="R54" s="2316">
        <f>R53/R31</f>
        <v>5817.7354597250824</v>
      </c>
      <c r="T54" s="2313" t="s">
        <v>717</v>
      </c>
      <c r="U54" s="2330"/>
      <c r="V54" s="2314"/>
      <c r="W54" s="2315"/>
      <c r="X54" s="2316">
        <f>X53/X31</f>
        <v>1163.5470919450163</v>
      </c>
    </row>
    <row r="55" spans="2:24" ht="15" customHeight="1">
      <c r="G55" s="2199"/>
      <c r="H55" s="2199"/>
      <c r="L55" s="2199"/>
      <c r="M55" s="2199"/>
      <c r="Q55" s="2199"/>
      <c r="R55" s="2199"/>
      <c r="W55" s="2199"/>
      <c r="X55" s="2199"/>
    </row>
    <row r="56" spans="2:24" ht="15" customHeight="1">
      <c r="G56" s="2199"/>
      <c r="H56" s="2319"/>
      <c r="L56" s="2199"/>
      <c r="M56" s="2319"/>
      <c r="Q56" s="2199"/>
      <c r="R56" s="2319"/>
      <c r="W56" s="2199"/>
      <c r="X56" s="2319"/>
    </row>
  </sheetData>
  <mergeCells count="12">
    <mergeCell ref="B12:C12"/>
    <mergeCell ref="T14:U14"/>
    <mergeCell ref="E30:H30"/>
    <mergeCell ref="J30:M30"/>
    <mergeCell ref="O30:R30"/>
    <mergeCell ref="T30:X30"/>
    <mergeCell ref="B8:C8"/>
    <mergeCell ref="B3:H3"/>
    <mergeCell ref="J3:M3"/>
    <mergeCell ref="O3:R3"/>
    <mergeCell ref="B4:C4"/>
    <mergeCell ref="D4:H4"/>
  </mergeCells>
  <pageMargins left="0.25" right="0.25" top="0.75" bottom="0.75" header="0.3" footer="0.3"/>
  <pageSetup scale="39" orientation="landscape" r:id="rId1"/>
  <headerFooter>
    <oddFooter>&amp;RDRAFT - FOR POLICY DISCUSSION ONLY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9"/>
  <sheetViews>
    <sheetView topLeftCell="F1" zoomScale="80" zoomScaleNormal="80" workbookViewId="0">
      <selection activeCell="V20" sqref="V20"/>
    </sheetView>
  </sheetViews>
  <sheetFormatPr defaultColWidth="9.109375" defaultRowHeight="15" customHeight="1"/>
  <cols>
    <col min="1" max="1" width="4.88671875" style="2200" customWidth="1"/>
    <col min="2" max="2" width="39" style="2200" customWidth="1"/>
    <col min="3" max="3" width="13.44140625" style="2200" customWidth="1"/>
    <col min="4" max="4" width="14.88671875" style="2200" customWidth="1"/>
    <col min="5" max="5" width="25.88671875" style="2200" customWidth="1"/>
    <col min="6" max="6" width="14.109375" style="2200" customWidth="1"/>
    <col min="7" max="7" width="15.33203125" style="2200" customWidth="1"/>
    <col min="8" max="8" width="16.88671875" style="2200" customWidth="1"/>
    <col min="9" max="9" width="3.6640625" style="2200" customWidth="1"/>
    <col min="10" max="10" width="24.5546875" style="2200" customWidth="1"/>
    <col min="11" max="11" width="13.44140625" style="2200" customWidth="1"/>
    <col min="12" max="12" width="11.6640625" style="2200" customWidth="1"/>
    <col min="13" max="13" width="13.33203125" style="2200" customWidth="1"/>
    <col min="14" max="14" width="4" style="2200" customWidth="1"/>
    <col min="15" max="15" width="21.88671875" style="2200" customWidth="1"/>
    <col min="16" max="16" width="15.6640625" style="2200" customWidth="1"/>
    <col min="17" max="17" width="21.6640625" style="2200" bestFit="1" customWidth="1"/>
    <col min="18" max="18" width="13.33203125" style="2200" customWidth="1"/>
    <col min="19" max="19" width="5.5546875" style="2200" customWidth="1"/>
    <col min="20" max="20" width="14.6640625" style="2200" customWidth="1"/>
    <col min="21" max="21" width="11.33203125" style="2200" customWidth="1"/>
    <col min="22" max="22" width="11.44140625" style="2200" customWidth="1"/>
    <col min="23" max="23" width="12.6640625" style="2200" customWidth="1"/>
    <col min="24" max="24" width="13.33203125" style="2200" customWidth="1"/>
    <col min="25" max="16384" width="9.109375" style="2200"/>
  </cols>
  <sheetData>
    <row r="2" spans="2:24" ht="15" customHeight="1" thickBot="1">
      <c r="B2" s="2206"/>
      <c r="E2" s="1750"/>
      <c r="F2" s="1750"/>
      <c r="G2" s="1750"/>
      <c r="H2" s="1750"/>
      <c r="I2" s="1750"/>
      <c r="W2" s="2207"/>
      <c r="X2" s="2207"/>
    </row>
    <row r="3" spans="2:24" ht="21" customHeight="1" thickBot="1">
      <c r="B3" s="2601" t="s">
        <v>722</v>
      </c>
      <c r="C3" s="2602"/>
      <c r="D3" s="2602"/>
      <c r="E3" s="2602"/>
      <c r="F3" s="2602"/>
      <c r="G3" s="2602"/>
      <c r="H3" s="2603"/>
      <c r="I3" s="2187"/>
      <c r="J3" s="2604" t="s">
        <v>723</v>
      </c>
      <c r="K3" s="2605"/>
      <c r="L3" s="2605"/>
      <c r="M3" s="2606"/>
      <c r="O3" s="2604" t="s">
        <v>724</v>
      </c>
      <c r="P3" s="2605"/>
      <c r="Q3" s="2605"/>
      <c r="R3" s="2606"/>
      <c r="T3" s="2208" t="s">
        <v>672</v>
      </c>
      <c r="U3" s="2209" t="s">
        <v>478</v>
      </c>
      <c r="V3" s="2208" t="s">
        <v>673</v>
      </c>
      <c r="W3" s="2208" t="s">
        <v>558</v>
      </c>
      <c r="X3" s="2208" t="s">
        <v>674</v>
      </c>
    </row>
    <row r="4" spans="2:24" ht="15" customHeight="1">
      <c r="B4" s="2607" t="s">
        <v>249</v>
      </c>
      <c r="C4" s="2608"/>
      <c r="D4" s="2609" t="s">
        <v>135</v>
      </c>
      <c r="E4" s="2610"/>
      <c r="F4" s="2610"/>
      <c r="G4" s="2610"/>
      <c r="H4" s="2611"/>
      <c r="I4" s="2210"/>
      <c r="J4" s="2211" t="s">
        <v>675</v>
      </c>
      <c r="K4" s="2212" t="s">
        <v>676</v>
      </c>
      <c r="L4" s="2212" t="s">
        <v>677</v>
      </c>
      <c r="M4" s="2213">
        <v>12</v>
      </c>
      <c r="O4" s="2211" t="s">
        <v>675</v>
      </c>
      <c r="P4" s="2212" t="s">
        <v>676</v>
      </c>
      <c r="Q4" s="2212" t="s">
        <v>677</v>
      </c>
      <c r="R4" s="2213">
        <v>12</v>
      </c>
      <c r="T4" s="2214" t="s">
        <v>678</v>
      </c>
      <c r="U4" s="2215" t="s">
        <v>679</v>
      </c>
      <c r="V4" s="2216">
        <v>0.2</v>
      </c>
      <c r="W4" s="2217">
        <f>M27</f>
        <v>4386.4464061181052</v>
      </c>
      <c r="X4" s="2217">
        <f>W4*12</f>
        <v>52637.356873417259</v>
      </c>
    </row>
    <row r="5" spans="2:24" ht="15" customHeight="1">
      <c r="B5" s="2331" t="s">
        <v>514</v>
      </c>
      <c r="C5" s="2332">
        <f>[44]Chart!C22</f>
        <v>86860.800000000003</v>
      </c>
      <c r="D5" s="2333" t="s">
        <v>132</v>
      </c>
      <c r="E5" s="2334"/>
      <c r="F5" s="2334"/>
      <c r="G5" s="2334"/>
      <c r="H5" s="2335"/>
      <c r="I5" s="2222"/>
      <c r="J5" s="2223"/>
      <c r="K5" s="2224"/>
      <c r="L5" s="2225"/>
      <c r="M5" s="2226"/>
      <c r="O5" s="2223"/>
      <c r="P5" s="2224"/>
      <c r="Q5" s="2225"/>
      <c r="R5" s="2226"/>
      <c r="T5" s="2227" t="s">
        <v>681</v>
      </c>
      <c r="U5" s="2228" t="s">
        <v>682</v>
      </c>
      <c r="V5" s="2229">
        <v>0.4</v>
      </c>
      <c r="W5" s="2217">
        <f>R27</f>
        <v>5262.466884885529</v>
      </c>
      <c r="X5" s="2217">
        <f t="shared" ref="X5:X14" si="0">W5*12</f>
        <v>63149.602618626348</v>
      </c>
    </row>
    <row r="6" spans="2:24" ht="15" customHeight="1">
      <c r="B6" s="2188" t="s">
        <v>252</v>
      </c>
      <c r="C6" s="2218">
        <f>'[44]FTEs by category'!F9</f>
        <v>69995</v>
      </c>
      <c r="D6" s="2219" t="s">
        <v>680</v>
      </c>
      <c r="E6" s="2220"/>
      <c r="F6" s="2220"/>
      <c r="G6" s="2220"/>
      <c r="H6" s="2221"/>
      <c r="I6" s="2222"/>
      <c r="J6" s="2232" t="s">
        <v>25</v>
      </c>
      <c r="K6" s="2233" t="s">
        <v>253</v>
      </c>
      <c r="L6" s="2233" t="s">
        <v>6</v>
      </c>
      <c r="M6" s="2234" t="s">
        <v>7</v>
      </c>
      <c r="O6" s="2232" t="s">
        <v>25</v>
      </c>
      <c r="P6" s="2233" t="s">
        <v>253</v>
      </c>
      <c r="Q6" s="2233" t="s">
        <v>6</v>
      </c>
      <c r="R6" s="2234" t="s">
        <v>7</v>
      </c>
      <c r="T6" s="2227" t="s">
        <v>684</v>
      </c>
      <c r="U6" s="2228" t="s">
        <v>685</v>
      </c>
      <c r="V6" s="2229">
        <v>0.6</v>
      </c>
      <c r="W6" s="2217">
        <f>H56</f>
        <v>6138.4873636529528</v>
      </c>
      <c r="X6" s="2217">
        <f t="shared" si="0"/>
        <v>73661.848363835437</v>
      </c>
    </row>
    <row r="7" spans="2:24" ht="15" customHeight="1">
      <c r="B7" s="2188" t="s">
        <v>683</v>
      </c>
      <c r="C7" s="2230">
        <f>'4929 OBOTS FQHC w Add-on'!C6</f>
        <v>34800</v>
      </c>
      <c r="D7" s="2219" t="s">
        <v>680</v>
      </c>
      <c r="E7" s="2220"/>
      <c r="F7" s="2220"/>
      <c r="G7" s="2220"/>
      <c r="H7" s="2221"/>
      <c r="I7" s="2222"/>
      <c r="J7" s="2336" t="str">
        <f>B5</f>
        <v>Registered Nurse</v>
      </c>
      <c r="K7" s="2337">
        <f>C5</f>
        <v>86860.800000000003</v>
      </c>
      <c r="L7" s="2338">
        <f>C10</f>
        <v>0.2</v>
      </c>
      <c r="M7" s="2339">
        <f>L7*K7</f>
        <v>17372.16</v>
      </c>
      <c r="O7" s="2340" t="str">
        <f>B5</f>
        <v>Registered Nurse</v>
      </c>
      <c r="P7" s="2341">
        <f>K7</f>
        <v>86860.800000000003</v>
      </c>
      <c r="Q7" s="2342">
        <f>L7</f>
        <v>0.2</v>
      </c>
      <c r="R7" s="2339">
        <f>P7*Q7</f>
        <v>17372.16</v>
      </c>
      <c r="T7" s="2227" t="s">
        <v>687</v>
      </c>
      <c r="U7" s="2228" t="s">
        <v>688</v>
      </c>
      <c r="V7" s="2229">
        <v>0.8</v>
      </c>
      <c r="W7" s="2217">
        <f>M56</f>
        <v>7014.5078424203775</v>
      </c>
      <c r="X7" s="2217">
        <f t="shared" si="0"/>
        <v>84174.094109044527</v>
      </c>
    </row>
    <row r="8" spans="2:24" ht="15" customHeight="1">
      <c r="B8" s="2189" t="s">
        <v>686</v>
      </c>
      <c r="C8" s="2235">
        <f>[44]Chart!C6</f>
        <v>32198.400000000001</v>
      </c>
      <c r="D8" s="2231" t="s">
        <v>132</v>
      </c>
      <c r="E8" s="2220"/>
      <c r="F8" s="2220"/>
      <c r="G8" s="2220"/>
      <c r="H8" s="2221"/>
      <c r="I8" s="2242"/>
      <c r="J8" s="2190" t="str">
        <f>$B$6</f>
        <v>Program Manager</v>
      </c>
      <c r="K8" s="2236">
        <f>$C$6</f>
        <v>69995</v>
      </c>
      <c r="L8" s="2237">
        <f>$C$11</f>
        <v>0.05</v>
      </c>
      <c r="M8" s="2238">
        <f>K8*L8</f>
        <v>3499.75</v>
      </c>
      <c r="O8" s="2190" t="str">
        <f>$B$6</f>
        <v>Program Manager</v>
      </c>
      <c r="P8" s="2236">
        <f>$C$6</f>
        <v>69995</v>
      </c>
      <c r="Q8" s="2237">
        <f>$C$11</f>
        <v>0.05</v>
      </c>
      <c r="R8" s="2238">
        <f>P8*Q8</f>
        <v>3499.75</v>
      </c>
      <c r="T8" s="2244" t="s">
        <v>690</v>
      </c>
      <c r="U8" s="2245" t="s">
        <v>691</v>
      </c>
      <c r="V8" s="2246">
        <v>1</v>
      </c>
      <c r="W8" s="2247">
        <f>R56</f>
        <v>7890.5283211878013</v>
      </c>
      <c r="X8" s="2247">
        <f t="shared" si="0"/>
        <v>94686.339854253616</v>
      </c>
    </row>
    <row r="9" spans="2:24" ht="15" customHeight="1">
      <c r="B9" s="2599" t="s">
        <v>689</v>
      </c>
      <c r="C9" s="2600"/>
      <c r="D9" s="2239"/>
      <c r="E9" s="2240"/>
      <c r="F9" s="2240"/>
      <c r="G9" s="2240"/>
      <c r="H9" s="2241"/>
      <c r="I9" s="2242"/>
      <c r="J9" s="2190" t="str">
        <f>$B$7</f>
        <v xml:space="preserve">Medical Assistant </v>
      </c>
      <c r="K9" s="2236">
        <f>$C$7</f>
        <v>34800</v>
      </c>
      <c r="L9" s="2237">
        <f>V4</f>
        <v>0.2</v>
      </c>
      <c r="M9" s="2238">
        <f>K9*L9</f>
        <v>6960</v>
      </c>
      <c r="O9" s="2190" t="str">
        <f>$B$7</f>
        <v xml:space="preserve">Medical Assistant </v>
      </c>
      <c r="P9" s="2236">
        <f>$C$7</f>
        <v>34800</v>
      </c>
      <c r="Q9" s="2237">
        <f>V5</f>
        <v>0.4</v>
      </c>
      <c r="R9" s="2238">
        <f>P9*Q9</f>
        <v>13920</v>
      </c>
      <c r="T9" s="2227" t="s">
        <v>692</v>
      </c>
      <c r="U9" s="2228" t="s">
        <v>693</v>
      </c>
      <c r="V9" s="2229">
        <v>1.2</v>
      </c>
      <c r="W9" s="2217">
        <f>$R$56*V9</f>
        <v>9468.633985425362</v>
      </c>
      <c r="X9" s="2217">
        <f t="shared" si="0"/>
        <v>113623.60782510435</v>
      </c>
    </row>
    <row r="10" spans="2:24" ht="15" customHeight="1">
      <c r="B10" s="2202" t="str">
        <f>B5</f>
        <v>Registered Nurse</v>
      </c>
      <c r="C10" s="2343">
        <v>0.2</v>
      </c>
      <c r="D10" s="2249"/>
      <c r="E10" s="2250"/>
      <c r="F10" s="2250"/>
      <c r="G10" s="2250"/>
      <c r="H10" s="2251"/>
      <c r="I10" s="2242"/>
      <c r="J10" s="2190" t="str">
        <f>$B$8</f>
        <v>Clerical Support</v>
      </c>
      <c r="K10" s="2236">
        <f>$C$8</f>
        <v>32198.400000000001</v>
      </c>
      <c r="L10" s="2237">
        <f>$C$13</f>
        <v>0.25</v>
      </c>
      <c r="M10" s="2238">
        <f>K10*L10</f>
        <v>8049.6</v>
      </c>
      <c r="O10" s="2190" t="str">
        <f>$B$8</f>
        <v>Clerical Support</v>
      </c>
      <c r="P10" s="2236">
        <f>$C$8</f>
        <v>32198.400000000001</v>
      </c>
      <c r="Q10" s="2237">
        <f>$C$13</f>
        <v>0.25</v>
      </c>
      <c r="R10" s="2238">
        <f>P10*Q10</f>
        <v>8049.6</v>
      </c>
      <c r="T10" s="2227" t="s">
        <v>694</v>
      </c>
      <c r="U10" s="2228" t="s">
        <v>695</v>
      </c>
      <c r="V10" s="2229">
        <v>1.4</v>
      </c>
      <c r="W10" s="2217">
        <f t="shared" ref="W10:W13" si="1">$R$56*V10</f>
        <v>11046.739649662921</v>
      </c>
      <c r="X10" s="2217">
        <f t="shared" si="0"/>
        <v>132560.87579595504</v>
      </c>
    </row>
    <row r="11" spans="2:24" ht="15" customHeight="1">
      <c r="B11" s="2191" t="str">
        <f>B6</f>
        <v>Program Manager</v>
      </c>
      <c r="C11" s="2248">
        <v>0.05</v>
      </c>
      <c r="D11" s="2249" t="s">
        <v>725</v>
      </c>
      <c r="E11" s="2250"/>
      <c r="F11" s="2250"/>
      <c r="G11" s="2250"/>
      <c r="H11" s="2251"/>
      <c r="I11" s="2242"/>
      <c r="J11" s="2232" t="s">
        <v>12</v>
      </c>
      <c r="K11" s="2253"/>
      <c r="L11" s="2254">
        <f>SUM(L7:L10)</f>
        <v>0.7</v>
      </c>
      <c r="M11" s="2255">
        <f>SUM(M7:M10)</f>
        <v>35881.51</v>
      </c>
      <c r="O11" s="2232" t="s">
        <v>12</v>
      </c>
      <c r="P11" s="2253"/>
      <c r="Q11" s="2254">
        <f>SUM(Q7:Q10)</f>
        <v>0.9</v>
      </c>
      <c r="R11" s="2255">
        <f>SUM(R7:R10)</f>
        <v>42841.51</v>
      </c>
      <c r="T11" s="2227" t="s">
        <v>696</v>
      </c>
      <c r="U11" s="2228" t="s">
        <v>697</v>
      </c>
      <c r="V11" s="2229">
        <v>1.6</v>
      </c>
      <c r="W11" s="2217">
        <f t="shared" si="1"/>
        <v>12624.845313900483</v>
      </c>
      <c r="X11" s="2217">
        <f t="shared" si="0"/>
        <v>151498.14376680579</v>
      </c>
    </row>
    <row r="12" spans="2:24" ht="15" customHeight="1">
      <c r="B12" s="2191" t="str">
        <f>B7</f>
        <v xml:space="preserve">Medical Assistant </v>
      </c>
      <c r="C12" s="2252">
        <v>1</v>
      </c>
      <c r="D12" s="2249" t="s">
        <v>725</v>
      </c>
      <c r="E12" s="2250"/>
      <c r="F12" s="2250"/>
      <c r="G12" s="2250"/>
      <c r="H12" s="2251"/>
      <c r="I12" s="2242"/>
      <c r="J12" s="2344" t="str">
        <f>B23</f>
        <v>Trust fund contribution for PFMLA</v>
      </c>
      <c r="K12" s="2261"/>
      <c r="L12" s="2345">
        <f>C23</f>
        <v>3.7000000000000002E-3</v>
      </c>
      <c r="M12" s="2238">
        <f>M11*L12</f>
        <v>132.76158700000002</v>
      </c>
      <c r="O12" s="2344" t="str">
        <f>J12</f>
        <v>Trust fund contribution for PFMLA</v>
      </c>
      <c r="P12" s="2261"/>
      <c r="Q12" s="2345">
        <f>L12</f>
        <v>3.7000000000000002E-3</v>
      </c>
      <c r="R12" s="2238">
        <f>R11*Q12</f>
        <v>158.513587</v>
      </c>
      <c r="T12" s="2227" t="s">
        <v>698</v>
      </c>
      <c r="U12" s="2228" t="s">
        <v>699</v>
      </c>
      <c r="V12" s="2229">
        <v>1.8</v>
      </c>
      <c r="W12" s="2217">
        <f t="shared" si="1"/>
        <v>14202.950978138042</v>
      </c>
      <c r="X12" s="2217">
        <f t="shared" si="0"/>
        <v>170435.41173765651</v>
      </c>
    </row>
    <row r="13" spans="2:24" ht="15" customHeight="1">
      <c r="B13" s="2191" t="str">
        <f>B8</f>
        <v>Clerical Support</v>
      </c>
      <c r="C13" s="2256">
        <v>0.25</v>
      </c>
      <c r="D13" s="2249" t="s">
        <v>725</v>
      </c>
      <c r="E13" s="2258"/>
      <c r="F13" s="2258"/>
      <c r="G13" s="2258"/>
      <c r="H13" s="2259"/>
      <c r="I13" s="2269"/>
      <c r="J13" s="2264" t="s">
        <v>494</v>
      </c>
      <c r="K13" s="2265">
        <f>C15</f>
        <v>0.224</v>
      </c>
      <c r="L13" s="2261"/>
      <c r="M13" s="2238">
        <f>K13*M11</f>
        <v>8037.4582400000008</v>
      </c>
      <c r="O13" s="2264" t="s">
        <v>494</v>
      </c>
      <c r="P13" s="2265">
        <f>C15</f>
        <v>0.224</v>
      </c>
      <c r="Q13" s="2261"/>
      <c r="R13" s="2238">
        <f>P13*R11</f>
        <v>9596.4982400000008</v>
      </c>
      <c r="T13" s="2227" t="s">
        <v>700</v>
      </c>
      <c r="U13" s="2228" t="s">
        <v>701</v>
      </c>
      <c r="V13" s="2229">
        <v>2</v>
      </c>
      <c r="W13" s="2217">
        <f t="shared" si="1"/>
        <v>15781.056642375603</v>
      </c>
      <c r="X13" s="2217">
        <f t="shared" si="0"/>
        <v>189372.67970850723</v>
      </c>
    </row>
    <row r="14" spans="2:24" ht="15" customHeight="1" thickBot="1">
      <c r="B14" s="2599" t="s">
        <v>274</v>
      </c>
      <c r="C14" s="2612"/>
      <c r="D14" s="2249"/>
      <c r="E14" s="2250"/>
      <c r="F14" s="2250"/>
      <c r="G14" s="2250"/>
      <c r="H14" s="2251"/>
      <c r="I14" s="2242"/>
      <c r="J14" s="2277" t="s">
        <v>263</v>
      </c>
      <c r="K14" s="2278"/>
      <c r="L14" s="2279"/>
      <c r="M14" s="2280">
        <f>SUM(M11:M13)</f>
        <v>44051.729827000003</v>
      </c>
      <c r="O14" s="2277" t="s">
        <v>263</v>
      </c>
      <c r="P14" s="2278"/>
      <c r="Q14" s="2279"/>
      <c r="R14" s="2280">
        <f>SUM(R11:R13)</f>
        <v>52596.521827000004</v>
      </c>
      <c r="T14" s="2613" t="s">
        <v>703</v>
      </c>
      <c r="U14" s="2614"/>
      <c r="V14" s="2281">
        <f>V4</f>
        <v>0.2</v>
      </c>
      <c r="W14" s="2217">
        <f>X56</f>
        <v>3236.3399534077339</v>
      </c>
      <c r="X14" s="2282">
        <f t="shared" si="0"/>
        <v>38836.079440892805</v>
      </c>
    </row>
    <row r="15" spans="2:24" ht="15" customHeight="1" thickTop="1">
      <c r="B15" s="2192" t="s">
        <v>13</v>
      </c>
      <c r="C15" s="2266">
        <v>0.224</v>
      </c>
      <c r="D15" s="2346" t="s">
        <v>726</v>
      </c>
      <c r="E15" s="2267"/>
      <c r="F15" s="2267"/>
      <c r="G15" s="2267"/>
      <c r="H15" s="2268"/>
      <c r="I15" s="2242"/>
      <c r="J15" s="2260"/>
      <c r="K15" s="2283"/>
      <c r="L15" s="2284" t="s">
        <v>384</v>
      </c>
      <c r="M15" s="2285"/>
      <c r="O15" s="2260"/>
      <c r="P15" s="2283"/>
      <c r="Q15" s="2284" t="s">
        <v>384</v>
      </c>
      <c r="R15" s="2285"/>
    </row>
    <row r="16" spans="2:24" ht="15" customHeight="1">
      <c r="B16" s="2191" t="s">
        <v>702</v>
      </c>
      <c r="C16" s="2276">
        <f>'[44]Below the line'!E6</f>
        <v>2544.7981429623774</v>
      </c>
      <c r="D16" s="2219" t="s">
        <v>680</v>
      </c>
      <c r="E16" s="2250"/>
      <c r="F16" s="2250"/>
      <c r="G16" s="2250"/>
      <c r="H16" s="2251"/>
      <c r="I16" s="2242"/>
      <c r="J16" s="2264" t="str">
        <f>$B$16</f>
        <v>Occupancy (Per FTE)</v>
      </c>
      <c r="K16" s="2283"/>
      <c r="L16" s="2286">
        <f>$C$16</f>
        <v>2544.7981429623774</v>
      </c>
      <c r="M16" s="2238">
        <f>L16*L11</f>
        <v>1781.3587000736641</v>
      </c>
      <c r="O16" s="2264" t="str">
        <f>$B$16</f>
        <v>Occupancy (Per FTE)</v>
      </c>
      <c r="P16" s="2283"/>
      <c r="Q16" s="2286">
        <f>$C$16</f>
        <v>2544.7981429623774</v>
      </c>
      <c r="R16" s="2238">
        <f>Q16*Q11</f>
        <v>2290.3183286661397</v>
      </c>
    </row>
    <row r="17" spans="2:24" ht="15" customHeight="1">
      <c r="B17" s="2191" t="s">
        <v>704</v>
      </c>
      <c r="C17" s="2276">
        <f>'4929 OBOTS FQHC w Add-on'!C15</f>
        <v>147.23528922373018</v>
      </c>
      <c r="D17" s="2219" t="s">
        <v>680</v>
      </c>
      <c r="E17" s="2250"/>
      <c r="F17" s="2250"/>
      <c r="G17" s="2250"/>
      <c r="H17" s="2251"/>
      <c r="I17" s="2269"/>
      <c r="J17" s="2264" t="str">
        <f>$B$17</f>
        <v>Staff Training (per MA FTE)</v>
      </c>
      <c r="K17" s="2290"/>
      <c r="L17" s="2286">
        <f>$C$17</f>
        <v>147.23528922373018</v>
      </c>
      <c r="M17" s="2238">
        <f>L17*SUM(L9:L9)</f>
        <v>29.447057844746038</v>
      </c>
      <c r="O17" s="2264" t="str">
        <f>$B$17</f>
        <v>Staff Training (per MA FTE)</v>
      </c>
      <c r="P17" s="2290"/>
      <c r="Q17" s="2286">
        <f>$C$17</f>
        <v>147.23528922373018</v>
      </c>
      <c r="R17" s="2238">
        <f>Q17*SUM(Q9:Q9)</f>
        <v>58.894115689492075</v>
      </c>
    </row>
    <row r="18" spans="2:24" ht="15" customHeight="1">
      <c r="B18" s="2192" t="s">
        <v>705</v>
      </c>
      <c r="C18" s="2276">
        <f>'4929 OBOTS FQHC w Add-on'!C16</f>
        <v>1203.3479899266183</v>
      </c>
      <c r="D18" s="2219" t="s">
        <v>680</v>
      </c>
      <c r="E18" s="2250"/>
      <c r="F18" s="2250"/>
      <c r="G18" s="2250"/>
      <c r="H18" s="2251"/>
      <c r="I18" s="2242"/>
      <c r="J18" s="2264" t="str">
        <f>$B$18</f>
        <v>Program Supplies and Materials (per FTE)</v>
      </c>
      <c r="K18" s="2290"/>
      <c r="L18" s="2286">
        <f>$C$18</f>
        <v>1203.3479899266183</v>
      </c>
      <c r="M18" s="2238">
        <f>L18*L11</f>
        <v>842.34359294863282</v>
      </c>
      <c r="O18" s="2264" t="str">
        <f>$B$18</f>
        <v>Program Supplies and Materials (per FTE)</v>
      </c>
      <c r="P18" s="2290"/>
      <c r="Q18" s="2286">
        <f>$C$18</f>
        <v>1203.3479899266183</v>
      </c>
      <c r="R18" s="2238">
        <f>Q18*Q11</f>
        <v>1083.0131909339566</v>
      </c>
    </row>
    <row r="19" spans="2:24" ht="15" customHeight="1">
      <c r="B19" s="2193" t="s">
        <v>497</v>
      </c>
      <c r="C19" s="2287">
        <v>0.12</v>
      </c>
      <c r="D19" s="2347" t="s">
        <v>726</v>
      </c>
      <c r="E19" s="2288"/>
      <c r="F19" s="2288"/>
      <c r="G19" s="2288"/>
      <c r="H19" s="2289"/>
      <c r="I19" s="2195"/>
      <c r="J19" s="2264"/>
      <c r="K19" s="2296"/>
      <c r="L19" s="2297"/>
      <c r="M19" s="2238"/>
      <c r="O19" s="2264"/>
      <c r="P19" s="2296"/>
      <c r="Q19" s="2297"/>
      <c r="R19" s="2238"/>
    </row>
    <row r="20" spans="2:24" ht="15" customHeight="1" thickBot="1">
      <c r="B20" s="2194" t="s">
        <v>706</v>
      </c>
      <c r="C20" s="2291">
        <f>[44]CAF!BD40</f>
        <v>4.3768475255077849E-2</v>
      </c>
      <c r="D20" s="2292" t="s">
        <v>707</v>
      </c>
      <c r="E20" s="2293"/>
      <c r="F20" s="2293"/>
      <c r="G20" s="2293"/>
      <c r="H20" s="2294"/>
      <c r="I20" s="2196"/>
      <c r="J20" s="2277" t="s">
        <v>496</v>
      </c>
      <c r="K20" s="2278"/>
      <c r="L20" s="2298"/>
      <c r="M20" s="2280">
        <f>SUM(M14:M19)</f>
        <v>46704.879177867042</v>
      </c>
      <c r="O20" s="2277" t="s">
        <v>496</v>
      </c>
      <c r="P20" s="2278"/>
      <c r="Q20" s="2298"/>
      <c r="R20" s="2280">
        <f>SUM(R14:R19)</f>
        <v>56028.74746228959</v>
      </c>
    </row>
    <row r="21" spans="2:24" ht="15" customHeight="1" thickBot="1">
      <c r="B21" s="2194" t="s">
        <v>708</v>
      </c>
      <c r="C21" s="2291">
        <f>'[44]CAF Fall 2018'!BQ23</f>
        <v>2.3531493276716206E-2</v>
      </c>
      <c r="D21" s="2292" t="s">
        <v>709</v>
      </c>
      <c r="E21" s="2293"/>
      <c r="F21" s="2293"/>
      <c r="G21" s="2293"/>
      <c r="H21" s="2294"/>
      <c r="I21" s="2196"/>
      <c r="J21" s="2264" t="s">
        <v>497</v>
      </c>
      <c r="K21" s="2265">
        <f>C19</f>
        <v>0.12</v>
      </c>
      <c r="L21" s="2261"/>
      <c r="M21" s="2238">
        <f>M20*K21</f>
        <v>5604.585501344045</v>
      </c>
      <c r="O21" s="2264" t="s">
        <v>497</v>
      </c>
      <c r="P21" s="2265">
        <f>C19</f>
        <v>0.12</v>
      </c>
      <c r="Q21" s="2261"/>
      <c r="R21" s="2238">
        <f>R20*P21</f>
        <v>6723.4496954747501</v>
      </c>
    </row>
    <row r="22" spans="2:24" ht="15" customHeight="1" thickBot="1">
      <c r="B22" s="2194" t="s">
        <v>710</v>
      </c>
      <c r="C22" s="2291">
        <f>'4929 OBOTS FQHC w Add-on'!C20</f>
        <v>1.9959404600811814E-2</v>
      </c>
      <c r="D22" s="2249" t="s">
        <v>711</v>
      </c>
      <c r="E22" s="2293"/>
      <c r="F22" s="2293"/>
      <c r="G22" s="2293"/>
      <c r="H22" s="2294"/>
      <c r="I22" s="2196"/>
      <c r="J22" s="2264"/>
      <c r="K22" s="2265"/>
      <c r="L22" s="2261"/>
      <c r="M22" s="2238"/>
      <c r="O22" s="2264"/>
      <c r="P22" s="2265"/>
      <c r="Q22" s="2261"/>
      <c r="R22" s="2238"/>
    </row>
    <row r="23" spans="2:24" ht="15" customHeight="1" thickBot="1">
      <c r="B23" s="2348" t="s">
        <v>712</v>
      </c>
      <c r="C23" s="2203">
        <v>3.7000000000000002E-3</v>
      </c>
      <c r="D23" s="2204"/>
      <c r="E23" s="2197"/>
      <c r="F23" s="2197"/>
      <c r="G23" s="2197"/>
      <c r="H23" s="2198"/>
      <c r="J23" s="2302" t="s">
        <v>18</v>
      </c>
      <c r="K23" s="2303"/>
      <c r="L23" s="2304"/>
      <c r="M23" s="2305">
        <f>M21+M20</f>
        <v>52309.464679211087</v>
      </c>
      <c r="O23" s="2302" t="s">
        <v>18</v>
      </c>
      <c r="P23" s="2303"/>
      <c r="Q23" s="2304"/>
      <c r="R23" s="2305">
        <f>R21+R20</f>
        <v>62752.197157764342</v>
      </c>
    </row>
    <row r="24" spans="2:24" ht="15" customHeight="1">
      <c r="B24" s="2196" t="s">
        <v>713</v>
      </c>
      <c r="C24" s="2196"/>
      <c r="D24" s="2196"/>
      <c r="E24" s="2196"/>
      <c r="F24" s="2196"/>
      <c r="G24" s="2196"/>
      <c r="H24" s="2196"/>
      <c r="J24" s="2307" t="s">
        <v>131</v>
      </c>
      <c r="K24" s="2271">
        <f>C22</f>
        <v>1.9959404600811814E-2</v>
      </c>
      <c r="L24" s="2308"/>
      <c r="M24" s="2273">
        <f>(M23-M11)*K24</f>
        <v>327.89219420617371</v>
      </c>
      <c r="O24" s="2307" t="s">
        <v>131</v>
      </c>
      <c r="P24" s="2271">
        <f>K24</f>
        <v>1.9959404600811814E-2</v>
      </c>
      <c r="Q24" s="2308"/>
      <c r="R24" s="2273">
        <f>(R23-R11)*P24</f>
        <v>397.40546086200624</v>
      </c>
    </row>
    <row r="25" spans="2:24" ht="15" customHeight="1" thickBot="1">
      <c r="B25" s="2196"/>
      <c r="C25" s="2196" t="s">
        <v>714</v>
      </c>
      <c r="D25" s="2196"/>
      <c r="E25" s="2196"/>
      <c r="F25" s="2196"/>
      <c r="G25" s="2196"/>
      <c r="H25" s="2196"/>
      <c r="J25" s="2274"/>
      <c r="K25" s="2272"/>
      <c r="L25" s="2328"/>
      <c r="M25" s="2273"/>
      <c r="N25" s="2327"/>
      <c r="O25" s="2274"/>
      <c r="P25" s="2272"/>
      <c r="Q25" s="2275"/>
      <c r="R25" s="2273"/>
    </row>
    <row r="26" spans="2:24" ht="15" customHeight="1">
      <c r="C26" s="2306" t="s">
        <v>715</v>
      </c>
      <c r="J26" s="2309" t="s">
        <v>674</v>
      </c>
      <c r="K26" s="2310"/>
      <c r="L26" s="2311"/>
      <c r="M26" s="2312">
        <f>M23+M24+M25</f>
        <v>52637.356873417259</v>
      </c>
      <c r="O26" s="2309" t="s">
        <v>674</v>
      </c>
      <c r="P26" s="2310"/>
      <c r="Q26" s="2311"/>
      <c r="R26" s="2312">
        <f>R23+R24+R25</f>
        <v>63149.602618626348</v>
      </c>
    </row>
    <row r="27" spans="2:24" ht="15" customHeight="1" thickBot="1">
      <c r="C27" s="2306" t="s">
        <v>716</v>
      </c>
      <c r="J27" s="2313" t="s">
        <v>717</v>
      </c>
      <c r="K27" s="2314"/>
      <c r="L27" s="2315"/>
      <c r="M27" s="2316">
        <f>M26/M4</f>
        <v>4386.4464061181052</v>
      </c>
      <c r="O27" s="2313" t="s">
        <v>717</v>
      </c>
      <c r="P27" s="2314"/>
      <c r="Q27" s="2315"/>
      <c r="R27" s="2316">
        <f>R26/R4</f>
        <v>5262.466884885529</v>
      </c>
    </row>
    <row r="28" spans="2:24" ht="15" customHeight="1">
      <c r="C28" s="2306"/>
      <c r="L28" s="2199"/>
      <c r="M28" s="2199"/>
      <c r="Q28" s="2199"/>
      <c r="R28" s="2199"/>
    </row>
    <row r="29" spans="2:24" ht="15" customHeight="1">
      <c r="L29" s="2199"/>
      <c r="M29" s="2319"/>
      <c r="Q29" s="2199"/>
      <c r="R29" s="2319"/>
    </row>
    <row r="30" spans="2:24" ht="15" customHeight="1">
      <c r="B30" s="1750"/>
    </row>
    <row r="31" spans="2:24" ht="15" customHeight="1" thickBot="1"/>
    <row r="32" spans="2:24" ht="15" customHeight="1" thickBot="1">
      <c r="E32" s="2604" t="s">
        <v>727</v>
      </c>
      <c r="F32" s="2605"/>
      <c r="G32" s="2605"/>
      <c r="H32" s="2606"/>
      <c r="J32" s="2604" t="s">
        <v>728</v>
      </c>
      <c r="K32" s="2605"/>
      <c r="L32" s="2605"/>
      <c r="M32" s="2606"/>
      <c r="O32" s="2604" t="s">
        <v>729</v>
      </c>
      <c r="P32" s="2605"/>
      <c r="Q32" s="2605"/>
      <c r="R32" s="2606"/>
      <c r="T32" s="2615" t="s">
        <v>721</v>
      </c>
      <c r="U32" s="2616"/>
      <c r="V32" s="2616"/>
      <c r="W32" s="2616"/>
      <c r="X32" s="2617"/>
    </row>
    <row r="33" spans="5:24" ht="18.75" customHeight="1">
      <c r="E33" s="2211" t="s">
        <v>675</v>
      </c>
      <c r="F33" s="2212" t="s">
        <v>676</v>
      </c>
      <c r="G33" s="2212" t="s">
        <v>677</v>
      </c>
      <c r="H33" s="2213">
        <v>12</v>
      </c>
      <c r="J33" s="2211" t="s">
        <v>675</v>
      </c>
      <c r="K33" s="2212" t="s">
        <v>676</v>
      </c>
      <c r="L33" s="2212" t="s">
        <v>677</v>
      </c>
      <c r="M33" s="2213">
        <v>12</v>
      </c>
      <c r="O33" s="2211" t="s">
        <v>675</v>
      </c>
      <c r="P33" s="2212" t="s">
        <v>676</v>
      </c>
      <c r="Q33" s="2212" t="s">
        <v>677</v>
      </c>
      <c r="R33" s="2213">
        <v>12</v>
      </c>
      <c r="T33" s="2211" t="s">
        <v>675</v>
      </c>
      <c r="U33" s="2321"/>
      <c r="V33" s="2212" t="s">
        <v>676</v>
      </c>
      <c r="W33" s="2212" t="s">
        <v>677</v>
      </c>
      <c r="X33" s="2213">
        <v>12</v>
      </c>
    </row>
    <row r="34" spans="5:24" ht="18.75" customHeight="1">
      <c r="E34" s="2223"/>
      <c r="F34" s="2224"/>
      <c r="G34" s="2225"/>
      <c r="H34" s="2226"/>
      <c r="J34" s="2223"/>
      <c r="K34" s="2224"/>
      <c r="L34" s="2225"/>
      <c r="M34" s="2226"/>
      <c r="O34" s="2223"/>
      <c r="P34" s="2224"/>
      <c r="Q34" s="2225"/>
      <c r="R34" s="2226"/>
      <c r="T34" s="2223"/>
      <c r="U34" s="2283"/>
      <c r="V34" s="2224"/>
      <c r="W34" s="2225"/>
      <c r="X34" s="2226"/>
    </row>
    <row r="35" spans="5:24" ht="15" customHeight="1">
      <c r="E35" s="2232" t="s">
        <v>25</v>
      </c>
      <c r="F35" s="2233" t="s">
        <v>253</v>
      </c>
      <c r="G35" s="2233" t="s">
        <v>6</v>
      </c>
      <c r="H35" s="2234" t="s">
        <v>7</v>
      </c>
      <c r="J35" s="2232" t="s">
        <v>25</v>
      </c>
      <c r="K35" s="2233" t="s">
        <v>253</v>
      </c>
      <c r="L35" s="2233" t="s">
        <v>6</v>
      </c>
      <c r="M35" s="2234" t="s">
        <v>7</v>
      </c>
      <c r="O35" s="2232" t="s">
        <v>25</v>
      </c>
      <c r="P35" s="2233" t="s">
        <v>253</v>
      </c>
      <c r="Q35" s="2233" t="s">
        <v>6</v>
      </c>
      <c r="R35" s="2234" t="s">
        <v>7</v>
      </c>
      <c r="T35" s="2232" t="s">
        <v>25</v>
      </c>
      <c r="U35" s="2253"/>
      <c r="V35" s="2233" t="s">
        <v>253</v>
      </c>
      <c r="W35" s="2233" t="s">
        <v>6</v>
      </c>
      <c r="X35" s="2234" t="s">
        <v>7</v>
      </c>
    </row>
    <row r="36" spans="5:24" ht="15" customHeight="1">
      <c r="E36" s="2340" t="str">
        <f>B5</f>
        <v>Registered Nurse</v>
      </c>
      <c r="F36" s="2341">
        <f>C5</f>
        <v>86860.800000000003</v>
      </c>
      <c r="G36" s="2342">
        <f>C10</f>
        <v>0.2</v>
      </c>
      <c r="H36" s="2339">
        <f>F36*G36</f>
        <v>17372.16</v>
      </c>
      <c r="J36" s="2340" t="str">
        <f>B5</f>
        <v>Registered Nurse</v>
      </c>
      <c r="K36" s="2341">
        <f>C5</f>
        <v>86860.800000000003</v>
      </c>
      <c r="L36" s="2338">
        <f>C10</f>
        <v>0.2</v>
      </c>
      <c r="M36" s="2339">
        <f>K36*L36</f>
        <v>17372.16</v>
      </c>
      <c r="O36" s="2340" t="str">
        <f>B5</f>
        <v>Registered Nurse</v>
      </c>
      <c r="P36" s="2341">
        <f>C5</f>
        <v>86860.800000000003</v>
      </c>
      <c r="Q36" s="2342">
        <f>C10</f>
        <v>0.2</v>
      </c>
      <c r="R36" s="2339">
        <f>P36*Q36</f>
        <v>17372.16</v>
      </c>
      <c r="T36" s="2190" t="str">
        <f>$B$6</f>
        <v>Program Manager</v>
      </c>
      <c r="U36" s="2201"/>
      <c r="V36" s="2236">
        <f>$C$6</f>
        <v>69995</v>
      </c>
      <c r="W36" s="2237">
        <f>C11/5</f>
        <v>0.01</v>
      </c>
      <c r="X36" s="2238">
        <f>V36*W36</f>
        <v>699.95</v>
      </c>
    </row>
    <row r="37" spans="5:24" ht="15" customHeight="1">
      <c r="E37" s="2190" t="str">
        <f>$B$6</f>
        <v>Program Manager</v>
      </c>
      <c r="F37" s="2236">
        <f>$C$6</f>
        <v>69995</v>
      </c>
      <c r="G37" s="2237">
        <f>$C$11</f>
        <v>0.05</v>
      </c>
      <c r="H37" s="2238">
        <f>F37*G37</f>
        <v>3499.75</v>
      </c>
      <c r="J37" s="2190" t="str">
        <f>$B$6</f>
        <v>Program Manager</v>
      </c>
      <c r="K37" s="2236">
        <f>$C$6</f>
        <v>69995</v>
      </c>
      <c r="L37" s="2237">
        <f>$C$11</f>
        <v>0.05</v>
      </c>
      <c r="M37" s="2238">
        <f>K37*L37</f>
        <v>3499.75</v>
      </c>
      <c r="O37" s="2190" t="str">
        <f>$B$6</f>
        <v>Program Manager</v>
      </c>
      <c r="P37" s="2236">
        <f>$C$6</f>
        <v>69995</v>
      </c>
      <c r="Q37" s="2237">
        <f>$C$11</f>
        <v>0.05</v>
      </c>
      <c r="R37" s="2238">
        <f>P37*Q37</f>
        <v>3499.75</v>
      </c>
      <c r="T37" s="2205" t="str">
        <f>B5</f>
        <v>Registered Nurse</v>
      </c>
      <c r="U37" s="2201"/>
      <c r="V37" s="2236">
        <f>C5</f>
        <v>86860.800000000003</v>
      </c>
      <c r="W37" s="2237">
        <f>C10</f>
        <v>0.2</v>
      </c>
      <c r="X37" s="2238">
        <f>W37*V37</f>
        <v>17372.16</v>
      </c>
    </row>
    <row r="38" spans="5:24" ht="15" customHeight="1">
      <c r="E38" s="2190" t="str">
        <f>$B$7</f>
        <v xml:space="preserve">Medical Assistant </v>
      </c>
      <c r="F38" s="2243">
        <f>$C$7</f>
        <v>34800</v>
      </c>
      <c r="G38" s="2237">
        <f>V6</f>
        <v>0.6</v>
      </c>
      <c r="H38" s="2238">
        <f>F38*G38</f>
        <v>20880</v>
      </c>
      <c r="J38" s="2190" t="str">
        <f>$B$7</f>
        <v xml:space="preserve">Medical Assistant </v>
      </c>
      <c r="K38" s="2243">
        <f>$C$7</f>
        <v>34800</v>
      </c>
      <c r="L38" s="2237">
        <f>V7</f>
        <v>0.8</v>
      </c>
      <c r="M38" s="2238">
        <f>K38*L38</f>
        <v>27840</v>
      </c>
      <c r="O38" s="2190" t="str">
        <f>$B$7</f>
        <v xml:space="preserve">Medical Assistant </v>
      </c>
      <c r="P38" s="2243">
        <f>$C$7</f>
        <v>34800</v>
      </c>
      <c r="Q38" s="2322">
        <f>V8</f>
        <v>1</v>
      </c>
      <c r="R38" s="2238">
        <f>P38*Q38</f>
        <v>34800</v>
      </c>
      <c r="T38" s="2190" t="str">
        <f>$B$7</f>
        <v xml:space="preserve">Medical Assistant </v>
      </c>
      <c r="U38" s="2201"/>
      <c r="V38" s="2243">
        <f>$C$7</f>
        <v>34800</v>
      </c>
      <c r="W38" s="2237">
        <f>C12/5</f>
        <v>0.2</v>
      </c>
      <c r="X38" s="2238">
        <f>V38*W38</f>
        <v>6960</v>
      </c>
    </row>
    <row r="39" spans="5:24" ht="15" customHeight="1">
      <c r="E39" s="2190" t="str">
        <f>$B$8</f>
        <v>Clerical Support</v>
      </c>
      <c r="F39" s="2236">
        <f>$C$8</f>
        <v>32198.400000000001</v>
      </c>
      <c r="G39" s="2237">
        <f>$C$13</f>
        <v>0.25</v>
      </c>
      <c r="H39" s="2238">
        <f>F39*G39</f>
        <v>8049.6</v>
      </c>
      <c r="J39" s="2190" t="str">
        <f>$B$8</f>
        <v>Clerical Support</v>
      </c>
      <c r="K39" s="2236">
        <f>$C$8</f>
        <v>32198.400000000001</v>
      </c>
      <c r="L39" s="2237">
        <f>$C$13</f>
        <v>0.25</v>
      </c>
      <c r="M39" s="2238">
        <f>K39*L39</f>
        <v>8049.6</v>
      </c>
      <c r="O39" s="2190" t="str">
        <f>$B$8</f>
        <v>Clerical Support</v>
      </c>
      <c r="P39" s="2236">
        <f>$C$8</f>
        <v>32198.400000000001</v>
      </c>
      <c r="Q39" s="2237">
        <f>$C$13</f>
        <v>0.25</v>
      </c>
      <c r="R39" s="2238">
        <f>P39*Q39</f>
        <v>8049.6</v>
      </c>
      <c r="T39" s="2190" t="str">
        <f>$B$8</f>
        <v>Clerical Support</v>
      </c>
      <c r="U39" s="2201"/>
      <c r="V39" s="2236">
        <f>$C$8</f>
        <v>32198.400000000001</v>
      </c>
      <c r="W39" s="2237">
        <f>C13/5</f>
        <v>0.05</v>
      </c>
      <c r="X39" s="2238">
        <f>V39*W39</f>
        <v>1609.92</v>
      </c>
    </row>
    <row r="40" spans="5:24" ht="15" customHeight="1">
      <c r="E40" s="2232" t="s">
        <v>12</v>
      </c>
      <c r="F40" s="2253"/>
      <c r="G40" s="2254">
        <f>SUM(G36:G39)</f>
        <v>1.1000000000000001</v>
      </c>
      <c r="H40" s="2255">
        <f>SUM(H36:H39)</f>
        <v>49801.51</v>
      </c>
      <c r="J40" s="2232" t="s">
        <v>12</v>
      </c>
      <c r="K40" s="2253"/>
      <c r="L40" s="2254">
        <f>SUM(L36:L39)</f>
        <v>1.3</v>
      </c>
      <c r="M40" s="2255">
        <f>SUM(M36:M39)</f>
        <v>56761.51</v>
      </c>
      <c r="O40" s="2232" t="s">
        <v>12</v>
      </c>
      <c r="P40" s="2253"/>
      <c r="Q40" s="2254">
        <f>SUM(Q36:Q39)</f>
        <v>1.5</v>
      </c>
      <c r="R40" s="2255">
        <f>SUM(R36:R39)</f>
        <v>63721.51</v>
      </c>
      <c r="T40" s="2232" t="s">
        <v>12</v>
      </c>
      <c r="U40" s="2253"/>
      <c r="V40" s="2253"/>
      <c r="W40" s="2254">
        <f>W36+W37+W38+W39</f>
        <v>0.46</v>
      </c>
      <c r="X40" s="2255">
        <f>SUM(X36:X39)</f>
        <v>26642.03</v>
      </c>
    </row>
    <row r="41" spans="5:24" ht="15" customHeight="1">
      <c r="E41" s="2344" t="str">
        <f>$B$23</f>
        <v>Trust fund contribution for PFMLA</v>
      </c>
      <c r="F41" s="2261"/>
      <c r="G41" s="2345">
        <f>$C$23</f>
        <v>3.7000000000000002E-3</v>
      </c>
      <c r="H41" s="2238">
        <f>H40*G41</f>
        <v>184.26558700000001</v>
      </c>
      <c r="J41" s="2344" t="str">
        <f>$B$23</f>
        <v>Trust fund contribution for PFMLA</v>
      </c>
      <c r="K41" s="2261"/>
      <c r="L41" s="2345">
        <f>$C$23</f>
        <v>3.7000000000000002E-3</v>
      </c>
      <c r="M41" s="2238">
        <f>M40*L41</f>
        <v>210.01758700000002</v>
      </c>
      <c r="O41" s="2344" t="str">
        <f>$B$23</f>
        <v>Trust fund contribution for PFMLA</v>
      </c>
      <c r="P41" s="2261"/>
      <c r="Q41" s="2345">
        <f>$C$23</f>
        <v>3.7000000000000002E-3</v>
      </c>
      <c r="R41" s="2238">
        <f>R40*Q41</f>
        <v>235.76958700000003</v>
      </c>
      <c r="T41" s="2344" t="str">
        <f>$B$23</f>
        <v>Trust fund contribution for PFMLA</v>
      </c>
      <c r="U41" s="2261"/>
      <c r="V41" s="2345">
        <f>$C$23</f>
        <v>3.7000000000000002E-3</v>
      </c>
      <c r="W41" s="2238"/>
      <c r="X41" s="2238">
        <f>X40*V41</f>
        <v>98.575511000000006</v>
      </c>
    </row>
    <row r="42" spans="5:24" ht="15" customHeight="1">
      <c r="E42" s="2264" t="s">
        <v>494</v>
      </c>
      <c r="F42" s="2265">
        <f>C15</f>
        <v>0.224</v>
      </c>
      <c r="G42" s="2261"/>
      <c r="H42" s="2238">
        <f>F42*H40</f>
        <v>11155.53824</v>
      </c>
      <c r="J42" s="2264" t="s">
        <v>494</v>
      </c>
      <c r="K42" s="2265">
        <f>C15</f>
        <v>0.224</v>
      </c>
      <c r="L42" s="2261"/>
      <c r="M42" s="2238">
        <f>K42*M40</f>
        <v>12714.578240000001</v>
      </c>
      <c r="O42" s="2264" t="s">
        <v>494</v>
      </c>
      <c r="P42" s="2265">
        <f>C15</f>
        <v>0.224</v>
      </c>
      <c r="Q42" s="2261"/>
      <c r="R42" s="2238">
        <f>P42*R40</f>
        <v>14273.618240000002</v>
      </c>
      <c r="T42" s="2264" t="s">
        <v>494</v>
      </c>
      <c r="U42" s="2261"/>
      <c r="V42" s="2265">
        <f>C15</f>
        <v>0.224</v>
      </c>
      <c r="W42" s="2261"/>
      <c r="X42" s="2238">
        <f>V42*X40</f>
        <v>5967.8147200000003</v>
      </c>
    </row>
    <row r="43" spans="5:24" ht="15" customHeight="1" thickBot="1">
      <c r="E43" s="2277" t="s">
        <v>263</v>
      </c>
      <c r="F43" s="2278"/>
      <c r="G43" s="2279"/>
      <c r="H43" s="2280">
        <f>SUM(H40:H42)</f>
        <v>61141.313827000005</v>
      </c>
      <c r="J43" s="2277" t="s">
        <v>263</v>
      </c>
      <c r="K43" s="2278"/>
      <c r="L43" s="2279"/>
      <c r="M43" s="2280">
        <f>SUM(M40:M42)</f>
        <v>69686.105827000007</v>
      </c>
      <c r="O43" s="2277" t="s">
        <v>263</v>
      </c>
      <c r="P43" s="2278"/>
      <c r="Q43" s="2279"/>
      <c r="R43" s="2280">
        <f>SUM(R40:R42)</f>
        <v>78230.897827000008</v>
      </c>
      <c r="T43" s="2277" t="s">
        <v>263</v>
      </c>
      <c r="U43" s="2298"/>
      <c r="V43" s="2278"/>
      <c r="W43" s="2279"/>
      <c r="X43" s="2280">
        <f>SUM(X40:X42)</f>
        <v>32708.420230999996</v>
      </c>
    </row>
    <row r="44" spans="5:24" ht="16.5" customHeight="1" thickTop="1">
      <c r="E44" s="2260"/>
      <c r="F44" s="2283"/>
      <c r="G44" s="2284" t="s">
        <v>384</v>
      </c>
      <c r="H44" s="2285"/>
      <c r="J44" s="2260"/>
      <c r="K44" s="2283"/>
      <c r="L44" s="2284" t="s">
        <v>384</v>
      </c>
      <c r="M44" s="2285"/>
      <c r="O44" s="2260"/>
      <c r="P44" s="2283"/>
      <c r="Q44" s="2284" t="s">
        <v>384</v>
      </c>
      <c r="R44" s="2285"/>
      <c r="T44" s="2260"/>
      <c r="U44" s="2262"/>
      <c r="V44" s="2283"/>
      <c r="W44" s="2284" t="s">
        <v>384</v>
      </c>
      <c r="X44" s="2285"/>
    </row>
    <row r="45" spans="5:24" ht="15" customHeight="1">
      <c r="E45" s="2264" t="str">
        <f>$B$16</f>
        <v>Occupancy (Per FTE)</v>
      </c>
      <c r="F45" s="2283"/>
      <c r="G45" s="2286">
        <f>$C$16</f>
        <v>2544.7981429623774</v>
      </c>
      <c r="H45" s="2238">
        <f>G45*G40</f>
        <v>2799.2779572586155</v>
      </c>
      <c r="J45" s="2264" t="str">
        <f>$B$16</f>
        <v>Occupancy (Per FTE)</v>
      </c>
      <c r="K45" s="2283"/>
      <c r="L45" s="2286">
        <f>$C$16</f>
        <v>2544.7981429623774</v>
      </c>
      <c r="M45" s="2238">
        <f>L45*L40</f>
        <v>3308.2375858510909</v>
      </c>
      <c r="O45" s="2264" t="str">
        <f>$B$16</f>
        <v>Occupancy (Per FTE)</v>
      </c>
      <c r="P45" s="2283"/>
      <c r="Q45" s="2286">
        <f>$C$16</f>
        <v>2544.7981429623774</v>
      </c>
      <c r="R45" s="2238">
        <f>Q45*Q40</f>
        <v>3817.1972144435658</v>
      </c>
      <c r="T45" s="2264" t="str">
        <f>$B$16</f>
        <v>Occupancy (Per FTE)</v>
      </c>
      <c r="U45" s="2261"/>
      <c r="V45" s="2283"/>
      <c r="W45" s="2286">
        <f>$C$16</f>
        <v>2544.7981429623774</v>
      </c>
      <c r="X45" s="2238">
        <f>W45*W40</f>
        <v>1170.6071457626936</v>
      </c>
    </row>
    <row r="46" spans="5:24" ht="15" customHeight="1">
      <c r="E46" s="2264" t="str">
        <f>$B$17</f>
        <v>Staff Training (per MA FTE)</v>
      </c>
      <c r="F46" s="2290"/>
      <c r="G46" s="2286">
        <f>$C$17</f>
        <v>147.23528922373018</v>
      </c>
      <c r="H46" s="2238">
        <f>G46*SUM(G38:G38)</f>
        <v>88.341173534238109</v>
      </c>
      <c r="J46" s="2264" t="str">
        <f>$B$17</f>
        <v>Staff Training (per MA FTE)</v>
      </c>
      <c r="K46" s="2290"/>
      <c r="L46" s="2286">
        <f>$C$17</f>
        <v>147.23528922373018</v>
      </c>
      <c r="M46" s="2238">
        <f>L46*SUM(L38:L38)</f>
        <v>117.78823137898415</v>
      </c>
      <c r="O46" s="2264" t="str">
        <f>$B$17</f>
        <v>Staff Training (per MA FTE)</v>
      </c>
      <c r="P46" s="2290"/>
      <c r="Q46" s="2286">
        <f>$C$17</f>
        <v>147.23528922373018</v>
      </c>
      <c r="R46" s="2238">
        <f>Q46*SUM(Q38:Q38)</f>
        <v>147.23528922373018</v>
      </c>
      <c r="T46" s="2264" t="str">
        <f>$B$17</f>
        <v>Staff Training (per MA FTE)</v>
      </c>
      <c r="U46" s="2261"/>
      <c r="V46" s="2290"/>
      <c r="W46" s="2286">
        <f>$C$17</f>
        <v>147.23528922373018</v>
      </c>
      <c r="X46" s="2238">
        <f>W46*SUM(W38:W38)</f>
        <v>29.447057844746038</v>
      </c>
    </row>
    <row r="47" spans="5:24" ht="15" customHeight="1">
      <c r="E47" s="2264" t="str">
        <f>$B$18</f>
        <v>Program Supplies and Materials (per FTE)</v>
      </c>
      <c r="F47" s="2290"/>
      <c r="G47" s="2286">
        <f>$C$18</f>
        <v>1203.3479899266183</v>
      </c>
      <c r="H47" s="2238">
        <f>G47*G40</f>
        <v>1323.6827889192803</v>
      </c>
      <c r="J47" s="2264" t="str">
        <f>$B$18</f>
        <v>Program Supplies and Materials (per FTE)</v>
      </c>
      <c r="K47" s="2290"/>
      <c r="L47" s="2286">
        <f>$C$18</f>
        <v>1203.3479899266183</v>
      </c>
      <c r="M47" s="2238">
        <f>L47*L40</f>
        <v>1564.3523869046039</v>
      </c>
      <c r="O47" s="2264" t="str">
        <f>$B$18</f>
        <v>Program Supplies and Materials (per FTE)</v>
      </c>
      <c r="P47" s="2290"/>
      <c r="Q47" s="2286">
        <f>$C$18</f>
        <v>1203.3479899266183</v>
      </c>
      <c r="R47" s="2238">
        <f>Q47*Q40</f>
        <v>1805.0219848899274</v>
      </c>
      <c r="T47" s="2264" t="str">
        <f>$B$18</f>
        <v>Program Supplies and Materials (per FTE)</v>
      </c>
      <c r="U47" s="2261"/>
      <c r="V47" s="2290"/>
      <c r="W47" s="2286">
        <f>$C$18</f>
        <v>1203.3479899266183</v>
      </c>
      <c r="X47" s="2238">
        <f>W47*W40</f>
        <v>553.54007536624442</v>
      </c>
    </row>
    <row r="48" spans="5:24" ht="15" customHeight="1">
      <c r="E48" s="2264"/>
      <c r="F48" s="2296"/>
      <c r="G48" s="2297"/>
      <c r="H48" s="2238"/>
      <c r="J48" s="2264"/>
      <c r="K48" s="2296"/>
      <c r="L48" s="2297"/>
      <c r="M48" s="2238"/>
      <c r="O48" s="2264"/>
      <c r="P48" s="2296"/>
      <c r="Q48" s="2297"/>
      <c r="R48" s="2238"/>
      <c r="T48" s="2264"/>
      <c r="U48" s="2261"/>
      <c r="V48" s="2296"/>
      <c r="W48" s="2297"/>
      <c r="X48" s="2238"/>
    </row>
    <row r="49" spans="5:24" ht="15" customHeight="1" thickBot="1">
      <c r="E49" s="2277" t="s">
        <v>496</v>
      </c>
      <c r="F49" s="2278"/>
      <c r="G49" s="2298"/>
      <c r="H49" s="2280">
        <f>SUM(H43:H48)</f>
        <v>65352.615746712137</v>
      </c>
      <c r="J49" s="2277" t="s">
        <v>496</v>
      </c>
      <c r="K49" s="2278"/>
      <c r="L49" s="2298"/>
      <c r="M49" s="2280">
        <f>SUM(M43:M48)</f>
        <v>74676.484031134692</v>
      </c>
      <c r="O49" s="2277" t="s">
        <v>496</v>
      </c>
      <c r="P49" s="2278"/>
      <c r="Q49" s="2298"/>
      <c r="R49" s="2280">
        <f>SUM(R43:R48)</f>
        <v>84000.352315557233</v>
      </c>
      <c r="T49" s="2277" t="s">
        <v>496</v>
      </c>
      <c r="U49" s="2298"/>
      <c r="V49" s="2278"/>
      <c r="W49" s="2298"/>
      <c r="X49" s="2280">
        <f>SUM(X43:X48)</f>
        <v>34462.014509973684</v>
      </c>
    </row>
    <row r="50" spans="5:24" ht="15" customHeight="1" thickTop="1">
      <c r="E50" s="2264" t="s">
        <v>497</v>
      </c>
      <c r="F50" s="2265">
        <f>C19</f>
        <v>0.12</v>
      </c>
      <c r="G50" s="2261"/>
      <c r="H50" s="2238">
        <f>H49*F50</f>
        <v>7842.3138896054561</v>
      </c>
      <c r="J50" s="2264" t="s">
        <v>497</v>
      </c>
      <c r="K50" s="2265">
        <f>C19</f>
        <v>0.12</v>
      </c>
      <c r="L50" s="2261"/>
      <c r="M50" s="2238">
        <f>M49*K50</f>
        <v>8961.1780837361621</v>
      </c>
      <c r="O50" s="2264" t="s">
        <v>497</v>
      </c>
      <c r="P50" s="2265">
        <f>C19</f>
        <v>0.12</v>
      </c>
      <c r="Q50" s="2261"/>
      <c r="R50" s="2238">
        <f>R49*P50</f>
        <v>10080.042277866867</v>
      </c>
      <c r="T50" s="2264" t="s">
        <v>497</v>
      </c>
      <c r="U50" s="2261"/>
      <c r="V50" s="2265">
        <f>C19</f>
        <v>0.12</v>
      </c>
      <c r="W50" s="2261"/>
      <c r="X50" s="2238">
        <f>X49*V50</f>
        <v>4135.4417411968416</v>
      </c>
    </row>
    <row r="51" spans="5:24" ht="15" customHeight="1">
      <c r="E51" s="2264"/>
      <c r="F51" s="2265"/>
      <c r="G51" s="2261"/>
      <c r="H51" s="2238"/>
      <c r="J51" s="2264"/>
      <c r="K51" s="2265"/>
      <c r="L51" s="2261"/>
      <c r="M51" s="2238"/>
      <c r="O51" s="2264"/>
      <c r="P51" s="2265"/>
      <c r="Q51" s="2261"/>
      <c r="R51" s="2238"/>
      <c r="T51" s="2264"/>
      <c r="U51" s="2261"/>
      <c r="V51" s="2265"/>
      <c r="W51" s="2261"/>
      <c r="X51" s="2238"/>
    </row>
    <row r="52" spans="5:24" ht="15" customHeight="1" thickBot="1">
      <c r="E52" s="2302" t="s">
        <v>18</v>
      </c>
      <c r="F52" s="2303"/>
      <c r="G52" s="2304"/>
      <c r="H52" s="2305">
        <f>H50+H49</f>
        <v>73194.929636317596</v>
      </c>
      <c r="J52" s="2302" t="s">
        <v>18</v>
      </c>
      <c r="K52" s="2303"/>
      <c r="L52" s="2304"/>
      <c r="M52" s="2305">
        <f>M50+M49</f>
        <v>83637.662114870851</v>
      </c>
      <c r="O52" s="2302" t="s">
        <v>18</v>
      </c>
      <c r="P52" s="2303"/>
      <c r="Q52" s="2304"/>
      <c r="R52" s="2305">
        <f>R50+R49</f>
        <v>94080.394593424106</v>
      </c>
      <c r="T52" s="2302" t="s">
        <v>18</v>
      </c>
      <c r="U52" s="2325"/>
      <c r="V52" s="2303"/>
      <c r="W52" s="2304"/>
      <c r="X52" s="2305">
        <f>X50+X49</f>
        <v>38597.456251170523</v>
      </c>
    </row>
    <row r="53" spans="5:24" ht="15" customHeight="1" thickTop="1">
      <c r="E53" s="2307" t="s">
        <v>131</v>
      </c>
      <c r="F53" s="2271"/>
      <c r="G53" s="2326">
        <f>K24</f>
        <v>1.9959404600811814E-2</v>
      </c>
      <c r="H53" s="2273">
        <f>(H52-H40)*K24</f>
        <v>466.91872751783882</v>
      </c>
      <c r="J53" s="2307" t="s">
        <v>131</v>
      </c>
      <c r="K53" s="2271">
        <f>K24</f>
        <v>1.9959404600811814E-2</v>
      </c>
      <c r="L53" s="2308"/>
      <c r="M53" s="2273">
        <f>(M52-M40)*K24</f>
        <v>536.43199417367134</v>
      </c>
      <c r="O53" s="2307" t="s">
        <v>131</v>
      </c>
      <c r="P53" s="2271">
        <f>K24</f>
        <v>1.9959404600811814E-2</v>
      </c>
      <c r="Q53" s="2308"/>
      <c r="R53" s="2273">
        <f>(R52-R40)*P53</f>
        <v>605.94526082950392</v>
      </c>
      <c r="T53" s="2307" t="s">
        <v>131</v>
      </c>
      <c r="U53" s="2317"/>
      <c r="V53" s="2271">
        <f>K24</f>
        <v>1.9959404600811814E-2</v>
      </c>
      <c r="W53" s="2308"/>
      <c r="X53" s="2273">
        <f>(X52-X40)*V53</f>
        <v>238.62318972227928</v>
      </c>
    </row>
    <row r="54" spans="5:24" ht="15" customHeight="1" thickBot="1">
      <c r="E54" s="2274"/>
      <c r="F54" s="2271"/>
      <c r="G54" s="2326"/>
      <c r="H54" s="2273"/>
      <c r="J54" s="2274"/>
      <c r="K54" s="2271"/>
      <c r="L54" s="2326"/>
      <c r="M54" s="2273"/>
      <c r="O54" s="2274"/>
      <c r="P54" s="2271"/>
      <c r="Q54" s="2326"/>
      <c r="R54" s="2273"/>
      <c r="T54" s="2274"/>
      <c r="U54" s="2317"/>
      <c r="V54" s="2271"/>
      <c r="W54" s="2326"/>
      <c r="X54" s="2273"/>
    </row>
    <row r="55" spans="5:24" ht="15" customHeight="1">
      <c r="E55" s="2309" t="s">
        <v>674</v>
      </c>
      <c r="F55" s="2310"/>
      <c r="G55" s="2311"/>
      <c r="H55" s="2312">
        <f>H52+H53+H54</f>
        <v>73661.848363835437</v>
      </c>
      <c r="J55" s="2309" t="s">
        <v>674</v>
      </c>
      <c r="K55" s="2310"/>
      <c r="L55" s="2311"/>
      <c r="M55" s="2312">
        <f>M52+M53+M54</f>
        <v>84174.094109044527</v>
      </c>
      <c r="O55" s="2309" t="s">
        <v>674</v>
      </c>
      <c r="P55" s="2310"/>
      <c r="Q55" s="2311"/>
      <c r="R55" s="2312">
        <f>R52+R53+R54</f>
        <v>94686.339854253616</v>
      </c>
      <c r="T55" s="2309" t="s">
        <v>674</v>
      </c>
      <c r="U55" s="2329"/>
      <c r="V55" s="2310"/>
      <c r="W55" s="2311"/>
      <c r="X55" s="2312">
        <f>X52+X53+X54</f>
        <v>38836.079440892805</v>
      </c>
    </row>
    <row r="56" spans="5:24" ht="15" customHeight="1" thickBot="1">
      <c r="E56" s="2313" t="s">
        <v>717</v>
      </c>
      <c r="F56" s="2314"/>
      <c r="G56" s="2315"/>
      <c r="H56" s="2316">
        <f>H55/H33</f>
        <v>6138.4873636529528</v>
      </c>
      <c r="J56" s="2313" t="s">
        <v>717</v>
      </c>
      <c r="K56" s="2314"/>
      <c r="L56" s="2315"/>
      <c r="M56" s="2316">
        <f>M55/M33</f>
        <v>7014.5078424203775</v>
      </c>
      <c r="O56" s="2313" t="s">
        <v>717</v>
      </c>
      <c r="P56" s="2314"/>
      <c r="Q56" s="2315"/>
      <c r="R56" s="2316">
        <f>R55/R33</f>
        <v>7890.5283211878013</v>
      </c>
      <c r="T56" s="2313" t="s">
        <v>717</v>
      </c>
      <c r="U56" s="2330"/>
      <c r="V56" s="2314"/>
      <c r="W56" s="2315"/>
      <c r="X56" s="2316">
        <f>X55/X33</f>
        <v>3236.3399534077339</v>
      </c>
    </row>
    <row r="57" spans="5:24" ht="15" customHeight="1">
      <c r="G57" s="2199"/>
      <c r="H57" s="2199"/>
      <c r="L57" s="2199"/>
      <c r="M57" s="2199"/>
      <c r="Q57" s="2199"/>
      <c r="R57" s="2199"/>
      <c r="W57" s="2199"/>
      <c r="X57" s="2199"/>
    </row>
    <row r="58" spans="5:24" ht="15" customHeight="1">
      <c r="G58" s="2199"/>
      <c r="H58" s="2319"/>
      <c r="L58" s="2199"/>
      <c r="M58" s="2319"/>
      <c r="Q58" s="2199"/>
      <c r="R58" s="2319"/>
      <c r="W58" s="2199"/>
      <c r="X58" s="2319"/>
    </row>
    <row r="59" spans="5:24" ht="15" customHeight="1">
      <c r="Q59" s="2319"/>
    </row>
  </sheetData>
  <mergeCells count="12">
    <mergeCell ref="B14:C14"/>
    <mergeCell ref="T14:U14"/>
    <mergeCell ref="E32:H32"/>
    <mergeCell ref="J32:M32"/>
    <mergeCell ref="O32:R32"/>
    <mergeCell ref="T32:X32"/>
    <mergeCell ref="B9:C9"/>
    <mergeCell ref="B3:H3"/>
    <mergeCell ref="J3:M3"/>
    <mergeCell ref="O3:R3"/>
    <mergeCell ref="B4:C4"/>
    <mergeCell ref="D4:H4"/>
  </mergeCells>
  <pageMargins left="0.25" right="0.25" top="0.75" bottom="0.75" header="0.3" footer="0.3"/>
  <pageSetup scale="39" orientation="landscape" r:id="rId1"/>
  <headerFooter>
    <oddFooter>&amp;RDRAFT - FOR POLICY DISCUSSION ONLY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115"/>
  <sheetViews>
    <sheetView topLeftCell="A91" zoomScale="85" zoomScaleNormal="85" workbookViewId="0">
      <selection activeCell="I79" sqref="I79"/>
    </sheetView>
  </sheetViews>
  <sheetFormatPr defaultColWidth="9.109375" defaultRowHeight="15" customHeight="1"/>
  <cols>
    <col min="1" max="1" width="4.88671875" style="2200" customWidth="1"/>
    <col min="2" max="2" width="36.33203125" style="2200" customWidth="1"/>
    <col min="3" max="3" width="10.33203125" style="2200" customWidth="1"/>
    <col min="4" max="4" width="14.88671875" style="2200" customWidth="1"/>
    <col min="5" max="5" width="30" style="2200" customWidth="1"/>
    <col min="6" max="6" width="13.44140625" style="2200" customWidth="1"/>
    <col min="7" max="7" width="16.44140625" style="2200" customWidth="1"/>
    <col min="8" max="8" width="11.33203125" style="2200" customWidth="1"/>
    <col min="9" max="9" width="13.109375" style="2200" customWidth="1"/>
    <col min="10" max="10" width="29.33203125" style="2200" customWidth="1"/>
    <col min="11" max="11" width="10.33203125" style="2200" customWidth="1"/>
    <col min="12" max="12" width="12.109375" style="2200" customWidth="1"/>
    <col min="13" max="13" width="13.33203125" style="2200" customWidth="1"/>
    <col min="14" max="14" width="4" style="2200" customWidth="1"/>
    <col min="15" max="15" width="29.88671875" style="2200" customWidth="1"/>
    <col min="16" max="16" width="10.33203125" style="2200" customWidth="1"/>
    <col min="17" max="17" width="12.33203125" style="2200" customWidth="1"/>
    <col min="18" max="18" width="13.33203125" style="2200" customWidth="1"/>
    <col min="19" max="19" width="5.5546875" style="2200" customWidth="1"/>
    <col min="20" max="20" width="9.109375" style="2200"/>
    <col min="21" max="21" width="20.44140625" style="2200" customWidth="1"/>
    <col min="22" max="22" width="14.33203125" style="2200" customWidth="1"/>
    <col min="23" max="23" width="13.109375" style="2200" customWidth="1"/>
    <col min="24" max="24" width="10.44140625" style="2200" customWidth="1"/>
    <col min="25" max="25" width="9.109375" style="2207" customWidth="1"/>
    <col min="26" max="26" width="14" style="2200" customWidth="1"/>
    <col min="27" max="27" width="9.109375" style="2200"/>
    <col min="28" max="28" width="14.33203125" style="2200" customWidth="1"/>
    <col min="29" max="16384" width="9.109375" style="2200"/>
  </cols>
  <sheetData>
    <row r="1" spans="2:24" s="2207" customFormat="1" ht="15" hidden="1" customHeight="1">
      <c r="B1" s="2200"/>
      <c r="C1" s="2200"/>
      <c r="D1" s="2200"/>
      <c r="E1" s="2200"/>
      <c r="F1" s="2200"/>
      <c r="G1" s="2200"/>
      <c r="H1" s="2200"/>
      <c r="I1" s="2200"/>
      <c r="J1" s="2200"/>
      <c r="K1" s="2200"/>
      <c r="L1" s="2200"/>
      <c r="M1" s="2200"/>
      <c r="N1" s="2200"/>
      <c r="O1" s="2200"/>
      <c r="P1" s="2200"/>
      <c r="Q1" s="2200"/>
      <c r="R1" s="2200"/>
      <c r="S1" s="2200"/>
      <c r="T1" s="2200"/>
      <c r="U1" s="2200"/>
      <c r="V1" s="2200"/>
      <c r="W1" s="2200"/>
      <c r="X1" s="2200"/>
    </row>
    <row r="2" spans="2:24" s="2207" customFormat="1" ht="15" hidden="1" customHeight="1" thickBot="1">
      <c r="B2" s="2206">
        <v>42758</v>
      </c>
      <c r="C2" s="2200"/>
      <c r="D2" s="2200"/>
      <c r="E2" s="1750"/>
      <c r="F2" s="1750"/>
      <c r="G2" s="1750"/>
      <c r="H2" s="1750"/>
      <c r="I2" s="1750"/>
      <c r="J2" s="2200"/>
      <c r="K2" s="2200"/>
      <c r="L2" s="2200"/>
      <c r="M2" s="2200"/>
      <c r="N2" s="2200"/>
      <c r="O2" s="2200"/>
      <c r="P2" s="2200"/>
      <c r="Q2" s="2200"/>
      <c r="R2" s="2200"/>
      <c r="S2" s="2200"/>
      <c r="T2" s="2200"/>
      <c r="U2" s="2200"/>
      <c r="V2" s="2200"/>
      <c r="W2" s="2200"/>
      <c r="X2" s="2200"/>
    </row>
    <row r="3" spans="2:24" s="2207" customFormat="1" ht="21" hidden="1" customHeight="1" thickBot="1">
      <c r="B3" s="2601" t="s">
        <v>669</v>
      </c>
      <c r="C3" s="2602"/>
      <c r="D3" s="2602"/>
      <c r="E3" s="2602"/>
      <c r="F3" s="2602"/>
      <c r="G3" s="2602"/>
      <c r="H3" s="2603"/>
      <c r="I3" s="2187"/>
      <c r="J3" s="2604" t="s">
        <v>670</v>
      </c>
      <c r="K3" s="2605"/>
      <c r="L3" s="2605"/>
      <c r="M3" s="2606"/>
      <c r="N3" s="2200"/>
      <c r="O3" s="2604" t="s">
        <v>671</v>
      </c>
      <c r="P3" s="2605"/>
      <c r="Q3" s="2605"/>
      <c r="R3" s="2606"/>
      <c r="S3" s="2200"/>
      <c r="T3" s="2208" t="s">
        <v>672</v>
      </c>
      <c r="U3" s="2209" t="s">
        <v>478</v>
      </c>
      <c r="V3" s="2208" t="s">
        <v>673</v>
      </c>
      <c r="W3" s="2208" t="s">
        <v>558</v>
      </c>
      <c r="X3" s="2208" t="s">
        <v>674</v>
      </c>
    </row>
    <row r="4" spans="2:24" s="2207" customFormat="1" ht="15" hidden="1" customHeight="1">
      <c r="B4" s="2607" t="s">
        <v>249</v>
      </c>
      <c r="C4" s="2608"/>
      <c r="D4" s="2609" t="s">
        <v>135</v>
      </c>
      <c r="E4" s="2610"/>
      <c r="F4" s="2610"/>
      <c r="G4" s="2610"/>
      <c r="H4" s="2611"/>
      <c r="I4" s="2210"/>
      <c r="J4" s="2211" t="s">
        <v>675</v>
      </c>
      <c r="K4" s="2212" t="s">
        <v>676</v>
      </c>
      <c r="L4" s="2212" t="s">
        <v>677</v>
      </c>
      <c r="M4" s="2213">
        <v>12</v>
      </c>
      <c r="N4" s="2200"/>
      <c r="O4" s="2211" t="s">
        <v>675</v>
      </c>
      <c r="P4" s="2212" t="s">
        <v>676</v>
      </c>
      <c r="Q4" s="2212" t="s">
        <v>677</v>
      </c>
      <c r="R4" s="2213">
        <v>12</v>
      </c>
      <c r="S4" s="2200"/>
      <c r="T4" s="2214" t="s">
        <v>678</v>
      </c>
      <c r="U4" s="2215" t="s">
        <v>679</v>
      </c>
      <c r="V4" s="2216">
        <v>0.2</v>
      </c>
      <c r="W4" s="2349">
        <f>M26</f>
        <v>2176.4275980142784</v>
      </c>
      <c r="X4" s="2350">
        <f>W4*12</f>
        <v>26117.13117617134</v>
      </c>
    </row>
    <row r="5" spans="2:24" s="2207" customFormat="1" ht="15" hidden="1" customHeight="1">
      <c r="B5" s="2188" t="s">
        <v>252</v>
      </c>
      <c r="C5" s="2218">
        <f>'[44]Salary Data'!G11</f>
        <v>54819.512195121948</v>
      </c>
      <c r="D5" s="2231" t="s">
        <v>730</v>
      </c>
      <c r="E5" s="2220"/>
      <c r="F5" s="2220"/>
      <c r="G5" s="2220"/>
      <c r="H5" s="2221"/>
      <c r="I5" s="2222"/>
      <c r="J5" s="2223"/>
      <c r="K5" s="2224"/>
      <c r="L5" s="2225"/>
      <c r="M5" s="2226"/>
      <c r="N5" s="2200"/>
      <c r="O5" s="2223"/>
      <c r="P5" s="2224"/>
      <c r="Q5" s="2225"/>
      <c r="R5" s="2226"/>
      <c r="S5" s="2200"/>
      <c r="T5" s="2227" t="s">
        <v>681</v>
      </c>
      <c r="U5" s="2228" t="s">
        <v>682</v>
      </c>
      <c r="V5" s="2229">
        <v>0.4</v>
      </c>
      <c r="W5" s="2349">
        <f>R26</f>
        <v>3025.9475162173471</v>
      </c>
      <c r="X5" s="2350">
        <f t="shared" ref="X5:X13" si="0">W5*12</f>
        <v>36311.370194608164</v>
      </c>
    </row>
    <row r="6" spans="2:24" s="2207" customFormat="1" ht="15" hidden="1" customHeight="1">
      <c r="B6" s="2188" t="s">
        <v>683</v>
      </c>
      <c r="C6" s="2218">
        <f>'[44]Salary Data'!F51</f>
        <v>34131.437931034481</v>
      </c>
      <c r="D6" s="2231" t="s">
        <v>731</v>
      </c>
      <c r="E6" s="2220"/>
      <c r="F6" s="2220"/>
      <c r="G6" s="2220"/>
      <c r="H6" s="2221"/>
      <c r="I6" s="2222"/>
      <c r="J6" s="2232" t="s">
        <v>25</v>
      </c>
      <c r="K6" s="2233" t="s">
        <v>253</v>
      </c>
      <c r="L6" s="2233" t="s">
        <v>6</v>
      </c>
      <c r="M6" s="2234" t="s">
        <v>7</v>
      </c>
      <c r="N6" s="2200"/>
      <c r="O6" s="2232" t="s">
        <v>25</v>
      </c>
      <c r="P6" s="2233" t="s">
        <v>253</v>
      </c>
      <c r="Q6" s="2233" t="s">
        <v>6</v>
      </c>
      <c r="R6" s="2234" t="s">
        <v>7</v>
      </c>
      <c r="S6" s="2200"/>
      <c r="T6" s="2227" t="s">
        <v>684</v>
      </c>
      <c r="U6" s="2228" t="s">
        <v>685</v>
      </c>
      <c r="V6" s="2229">
        <v>0.6</v>
      </c>
      <c r="W6" s="2349">
        <f>H52</f>
        <v>3875.4674344204159</v>
      </c>
      <c r="X6" s="2350">
        <f t="shared" si="0"/>
        <v>46505.609213044991</v>
      </c>
    </row>
    <row r="7" spans="2:24" s="2207" customFormat="1" ht="15" hidden="1" customHeight="1">
      <c r="B7" s="2189" t="s">
        <v>686</v>
      </c>
      <c r="C7" s="2235">
        <f>'[44]Salary Data'!E52</f>
        <v>32281.481418225747</v>
      </c>
      <c r="D7" s="2231" t="s">
        <v>732</v>
      </c>
      <c r="E7" s="2220"/>
      <c r="F7" s="2220"/>
      <c r="G7" s="2220"/>
      <c r="H7" s="2221"/>
      <c r="I7" s="2222"/>
      <c r="J7" s="2190" t="str">
        <f>$B$5</f>
        <v>Program Manager</v>
      </c>
      <c r="K7" s="2236">
        <f>$C$5</f>
        <v>54819.512195121948</v>
      </c>
      <c r="L7" s="2237">
        <f>$C$9</f>
        <v>0.05</v>
      </c>
      <c r="M7" s="2238">
        <f>K7*L7</f>
        <v>2740.9756097560976</v>
      </c>
      <c r="N7" s="2200"/>
      <c r="O7" s="2190" t="str">
        <f>$B$5</f>
        <v>Program Manager</v>
      </c>
      <c r="P7" s="2236">
        <f>$C$5</f>
        <v>54819.512195121948</v>
      </c>
      <c r="Q7" s="2237">
        <f>$C$9</f>
        <v>0.05</v>
      </c>
      <c r="R7" s="2238">
        <f>P7*Q7</f>
        <v>2740.9756097560976</v>
      </c>
      <c r="S7" s="2200"/>
      <c r="T7" s="2227" t="s">
        <v>687</v>
      </c>
      <c r="U7" s="2228" t="s">
        <v>688</v>
      </c>
      <c r="V7" s="2229">
        <v>0.8</v>
      </c>
      <c r="W7" s="2349">
        <f>M52</f>
        <v>4724.9873526234851</v>
      </c>
      <c r="X7" s="2350">
        <f t="shared" si="0"/>
        <v>56699.848231481825</v>
      </c>
    </row>
    <row r="8" spans="2:24" s="2207" customFormat="1" ht="15" hidden="1" customHeight="1">
      <c r="B8" s="2599" t="s">
        <v>689</v>
      </c>
      <c r="C8" s="2600"/>
      <c r="D8" s="2239"/>
      <c r="E8" s="2240"/>
      <c r="F8" s="2240"/>
      <c r="G8" s="2240"/>
      <c r="H8" s="2241"/>
      <c r="I8" s="2242"/>
      <c r="J8" s="2190" t="str">
        <f>$B$6</f>
        <v xml:space="preserve">Medical Assistant </v>
      </c>
      <c r="K8" s="2236">
        <f>$C$6</f>
        <v>34131.437931034481</v>
      </c>
      <c r="L8" s="2237">
        <f>V4</f>
        <v>0.2</v>
      </c>
      <c r="M8" s="2238">
        <f>K8*L8</f>
        <v>6826.2875862068968</v>
      </c>
      <c r="N8" s="2200"/>
      <c r="O8" s="2190" t="str">
        <f>$B$6</f>
        <v xml:space="preserve">Medical Assistant </v>
      </c>
      <c r="P8" s="2236">
        <f>$C$6</f>
        <v>34131.437931034481</v>
      </c>
      <c r="Q8" s="2237">
        <f>V5</f>
        <v>0.4</v>
      </c>
      <c r="R8" s="2238">
        <f>P8*Q8</f>
        <v>13652.575172413794</v>
      </c>
      <c r="S8" s="2200"/>
      <c r="T8" s="2244" t="s">
        <v>690</v>
      </c>
      <c r="U8" s="2245" t="s">
        <v>691</v>
      </c>
      <c r="V8" s="2246">
        <v>1</v>
      </c>
      <c r="W8" s="2351">
        <f>R52</f>
        <v>5574.5072708265534</v>
      </c>
      <c r="X8" s="2352">
        <f t="shared" si="0"/>
        <v>66894.087249918637</v>
      </c>
    </row>
    <row r="9" spans="2:24" s="2207" customFormat="1" ht="15" hidden="1" customHeight="1">
      <c r="B9" s="2191" t="str">
        <f>B5</f>
        <v>Program Manager</v>
      </c>
      <c r="C9" s="2248">
        <v>0.05</v>
      </c>
      <c r="D9" s="2249" t="s">
        <v>289</v>
      </c>
      <c r="E9" s="2250"/>
      <c r="F9" s="2250"/>
      <c r="G9" s="2250"/>
      <c r="H9" s="2251"/>
      <c r="I9" s="2242"/>
      <c r="J9" s="2190" t="str">
        <f>$B$7</f>
        <v>Clerical Support</v>
      </c>
      <c r="K9" s="2236">
        <f>$C$7</f>
        <v>32281.481418225747</v>
      </c>
      <c r="L9" s="2237">
        <f>$C$11</f>
        <v>0.25</v>
      </c>
      <c r="M9" s="2238">
        <f>K9*L9</f>
        <v>8070.3703545564367</v>
      </c>
      <c r="N9" s="2200"/>
      <c r="O9" s="2190" t="str">
        <f>$B$7</f>
        <v>Clerical Support</v>
      </c>
      <c r="P9" s="2236">
        <f>$C$7</f>
        <v>32281.481418225747</v>
      </c>
      <c r="Q9" s="2237">
        <f>$C$11</f>
        <v>0.25</v>
      </c>
      <c r="R9" s="2238">
        <f>P9*Q9</f>
        <v>8070.3703545564367</v>
      </c>
      <c r="S9" s="2200"/>
      <c r="T9" s="2227" t="s">
        <v>692</v>
      </c>
      <c r="U9" s="2228" t="s">
        <v>693</v>
      </c>
      <c r="V9" s="2229">
        <v>1.2</v>
      </c>
      <c r="W9" s="2350">
        <f>$R$52*V9</f>
        <v>6689.4087249918639</v>
      </c>
      <c r="X9" s="2350">
        <f t="shared" si="0"/>
        <v>80272.90469990237</v>
      </c>
    </row>
    <row r="10" spans="2:24" s="2207" customFormat="1" ht="15" hidden="1" customHeight="1">
      <c r="B10" s="2191" t="str">
        <f t="shared" ref="B10:B11" si="1">B6</f>
        <v xml:space="preserve">Medical Assistant </v>
      </c>
      <c r="C10" s="2252">
        <v>1</v>
      </c>
      <c r="D10" s="2249" t="s">
        <v>289</v>
      </c>
      <c r="E10" s="2250"/>
      <c r="F10" s="2250"/>
      <c r="G10" s="2250"/>
      <c r="H10" s="2251"/>
      <c r="I10" s="2242"/>
      <c r="J10" s="2232" t="s">
        <v>12</v>
      </c>
      <c r="K10" s="2253"/>
      <c r="L10" s="2254">
        <f>SUM(L7:L9)</f>
        <v>0.5</v>
      </c>
      <c r="M10" s="2255">
        <f>SUM(M7:M9)</f>
        <v>17637.633550519429</v>
      </c>
      <c r="N10" s="2200"/>
      <c r="O10" s="2232" t="s">
        <v>12</v>
      </c>
      <c r="P10" s="2253"/>
      <c r="Q10" s="2254">
        <f>SUM(Q7:Q9)</f>
        <v>0.7</v>
      </c>
      <c r="R10" s="2255">
        <f>SUM(R7:R9)</f>
        <v>24463.921136726327</v>
      </c>
      <c r="S10" s="2200"/>
      <c r="T10" s="2227" t="s">
        <v>694</v>
      </c>
      <c r="U10" s="2228" t="s">
        <v>695</v>
      </c>
      <c r="V10" s="2229">
        <v>1.4</v>
      </c>
      <c r="W10" s="2350">
        <f t="shared" ref="W10:W13" si="2">$R$52*V10</f>
        <v>7804.3101791571744</v>
      </c>
      <c r="X10" s="2350">
        <f t="shared" si="0"/>
        <v>93651.722149886089</v>
      </c>
    </row>
    <row r="11" spans="2:24" s="2207" customFormat="1" ht="15" hidden="1" customHeight="1">
      <c r="B11" s="2191" t="str">
        <f t="shared" si="1"/>
        <v>Clerical Support</v>
      </c>
      <c r="C11" s="2256">
        <v>0.25</v>
      </c>
      <c r="D11" s="2257" t="s">
        <v>289</v>
      </c>
      <c r="E11" s="2258"/>
      <c r="F11" s="2258"/>
      <c r="G11" s="2258"/>
      <c r="H11" s="2259"/>
      <c r="I11" s="2242"/>
      <c r="J11" s="2260"/>
      <c r="K11" s="2261"/>
      <c r="L11" s="2262"/>
      <c r="M11" s="2263"/>
      <c r="N11" s="2200"/>
      <c r="O11" s="2260"/>
      <c r="P11" s="2261"/>
      <c r="Q11" s="2262"/>
      <c r="R11" s="2263"/>
      <c r="S11" s="2200"/>
      <c r="T11" s="2227" t="s">
        <v>696</v>
      </c>
      <c r="U11" s="2228" t="s">
        <v>697</v>
      </c>
      <c r="V11" s="2229">
        <v>1.6</v>
      </c>
      <c r="W11" s="2350">
        <f t="shared" si="2"/>
        <v>8919.2116333224858</v>
      </c>
      <c r="X11" s="2350">
        <f t="shared" si="0"/>
        <v>107030.53959986984</v>
      </c>
    </row>
    <row r="12" spans="2:24" s="2207" customFormat="1" ht="15" hidden="1" customHeight="1">
      <c r="B12" s="2599" t="s">
        <v>274</v>
      </c>
      <c r="C12" s="2612"/>
      <c r="D12" s="2249"/>
      <c r="E12" s="2250"/>
      <c r="F12" s="2250"/>
      <c r="G12" s="2250"/>
      <c r="H12" s="2251"/>
      <c r="I12" s="2242"/>
      <c r="J12" s="2264" t="s">
        <v>494</v>
      </c>
      <c r="K12" s="2265">
        <f>C13</f>
        <v>0.20200000000000001</v>
      </c>
      <c r="L12" s="2261"/>
      <c r="M12" s="2238">
        <f>K12*M10</f>
        <v>3562.8019772049252</v>
      </c>
      <c r="N12" s="2200"/>
      <c r="O12" s="2264" t="s">
        <v>494</v>
      </c>
      <c r="P12" s="2265">
        <f>C13</f>
        <v>0.20200000000000001</v>
      </c>
      <c r="Q12" s="2261"/>
      <c r="R12" s="2238">
        <f>P12*R10</f>
        <v>4941.7120696187185</v>
      </c>
      <c r="S12" s="2200"/>
      <c r="T12" s="2227" t="s">
        <v>698</v>
      </c>
      <c r="U12" s="2228" t="s">
        <v>699</v>
      </c>
      <c r="V12" s="2229">
        <v>1.8</v>
      </c>
      <c r="W12" s="2350">
        <f t="shared" si="2"/>
        <v>10034.113087487796</v>
      </c>
      <c r="X12" s="2350">
        <f t="shared" si="0"/>
        <v>120409.35704985356</v>
      </c>
    </row>
    <row r="13" spans="2:24" s="2207" customFormat="1" ht="15" hidden="1" customHeight="1" thickBot="1">
      <c r="B13" s="2192" t="s">
        <v>13</v>
      </c>
      <c r="C13" s="2266">
        <v>0.20200000000000001</v>
      </c>
      <c r="D13" s="2346" t="s">
        <v>733</v>
      </c>
      <c r="E13" s="2267"/>
      <c r="F13" s="2267"/>
      <c r="G13" s="2267"/>
      <c r="H13" s="2268"/>
      <c r="I13" s="2269"/>
      <c r="J13" s="2277" t="s">
        <v>263</v>
      </c>
      <c r="K13" s="2278"/>
      <c r="L13" s="2279"/>
      <c r="M13" s="2280">
        <f>M12+M10</f>
        <v>21200.435527724356</v>
      </c>
      <c r="N13" s="2200"/>
      <c r="O13" s="2277" t="s">
        <v>263</v>
      </c>
      <c r="P13" s="2278"/>
      <c r="Q13" s="2279"/>
      <c r="R13" s="2280">
        <f>R12+R10</f>
        <v>29405.633206345046</v>
      </c>
      <c r="S13" s="2200"/>
      <c r="T13" s="2227" t="s">
        <v>700</v>
      </c>
      <c r="U13" s="2228" t="s">
        <v>701</v>
      </c>
      <c r="V13" s="2229">
        <v>2</v>
      </c>
      <c r="W13" s="2350">
        <f t="shared" si="2"/>
        <v>11149.014541653107</v>
      </c>
      <c r="X13" s="2350">
        <f t="shared" si="0"/>
        <v>133788.17449983727</v>
      </c>
    </row>
    <row r="14" spans="2:24" s="2207" customFormat="1" ht="15" hidden="1" customHeight="1" thickTop="1">
      <c r="B14" s="2191" t="s">
        <v>702</v>
      </c>
      <c r="C14" s="2276">
        <f>16.51*100</f>
        <v>1651.0000000000002</v>
      </c>
      <c r="D14" s="2249" t="s">
        <v>734</v>
      </c>
      <c r="E14" s="2250"/>
      <c r="F14" s="2250"/>
      <c r="G14" s="2250"/>
      <c r="H14" s="2251"/>
      <c r="I14" s="2242"/>
      <c r="J14" s="2260"/>
      <c r="K14" s="2283"/>
      <c r="L14" s="2284" t="s">
        <v>384</v>
      </c>
      <c r="M14" s="2285"/>
      <c r="N14" s="2200"/>
      <c r="O14" s="2260"/>
      <c r="P14" s="2283"/>
      <c r="Q14" s="2284" t="s">
        <v>384</v>
      </c>
      <c r="R14" s="2285"/>
      <c r="S14" s="2200"/>
      <c r="T14" s="2200"/>
      <c r="U14" s="2200"/>
      <c r="V14" s="2200"/>
      <c r="W14" s="2200"/>
      <c r="X14" s="2200"/>
    </row>
    <row r="15" spans="2:24" s="2207" customFormat="1" ht="15" hidden="1" customHeight="1">
      <c r="B15" s="2191" t="s">
        <v>704</v>
      </c>
      <c r="C15" s="2276">
        <v>500</v>
      </c>
      <c r="D15" s="2249" t="s">
        <v>289</v>
      </c>
      <c r="E15" s="2250"/>
      <c r="F15" s="2250"/>
      <c r="G15" s="2250"/>
      <c r="H15" s="2251"/>
      <c r="I15" s="2242"/>
      <c r="J15" s="2264" t="str">
        <f>$B$14</f>
        <v>Occupancy (Per FTE)</v>
      </c>
      <c r="K15" s="2283"/>
      <c r="L15" s="2286">
        <f>$C$14</f>
        <v>1651.0000000000002</v>
      </c>
      <c r="M15" s="2238">
        <f>L15*L10</f>
        <v>825.50000000000011</v>
      </c>
      <c r="N15" s="2200"/>
      <c r="O15" s="2264" t="str">
        <f>$B$14</f>
        <v>Occupancy (Per FTE)</v>
      </c>
      <c r="P15" s="2283"/>
      <c r="Q15" s="2286">
        <f>$C$14</f>
        <v>1651.0000000000002</v>
      </c>
      <c r="R15" s="2238">
        <f>Q15*Q10</f>
        <v>1155.7</v>
      </c>
      <c r="S15" s="2200"/>
      <c r="T15" s="2200"/>
      <c r="U15" s="2200"/>
      <c r="V15" s="2200"/>
      <c r="W15" s="2200"/>
      <c r="X15" s="2200"/>
    </row>
    <row r="16" spans="2:24" s="2207" customFormat="1" ht="15" hidden="1" customHeight="1">
      <c r="B16" s="2192" t="s">
        <v>705</v>
      </c>
      <c r="C16" s="2276">
        <v>200</v>
      </c>
      <c r="D16" s="2249" t="s">
        <v>289</v>
      </c>
      <c r="E16" s="2250"/>
      <c r="F16" s="2250"/>
      <c r="G16" s="2250"/>
      <c r="H16" s="2251"/>
      <c r="I16" s="2242"/>
      <c r="J16" s="2264" t="str">
        <f>$B$15</f>
        <v>Staff Training (per MA FTE)</v>
      </c>
      <c r="K16" s="2290"/>
      <c r="L16" s="2286">
        <f>$C$15</f>
        <v>500</v>
      </c>
      <c r="M16" s="2238">
        <f>L16*SUM(L8:L8)</f>
        <v>100</v>
      </c>
      <c r="N16" s="2200"/>
      <c r="O16" s="2264" t="str">
        <f>$B$15</f>
        <v>Staff Training (per MA FTE)</v>
      </c>
      <c r="P16" s="2290"/>
      <c r="Q16" s="2286">
        <f>$C$15</f>
        <v>500</v>
      </c>
      <c r="R16" s="2238">
        <f>Q16*SUM(Q8:Q8)</f>
        <v>200</v>
      </c>
      <c r="S16" s="2200"/>
      <c r="T16" s="2200"/>
      <c r="U16" s="2200"/>
      <c r="V16" s="2200"/>
      <c r="W16" s="2200"/>
      <c r="X16" s="2200"/>
    </row>
    <row r="17" spans="2:18" ht="15" hidden="1" customHeight="1">
      <c r="B17" s="2193" t="s">
        <v>497</v>
      </c>
      <c r="C17" s="2287">
        <v>0.1258</v>
      </c>
      <c r="D17" s="2347" t="s">
        <v>733</v>
      </c>
      <c r="E17" s="2288"/>
      <c r="F17" s="2288"/>
      <c r="G17" s="2288"/>
      <c r="H17" s="2289"/>
      <c r="I17" s="2269"/>
      <c r="J17" s="2264" t="str">
        <f>$B$16</f>
        <v>Program Supplies and Materials (per FTE)</v>
      </c>
      <c r="K17" s="2290"/>
      <c r="L17" s="2286">
        <f>$C$16</f>
        <v>200</v>
      </c>
      <c r="M17" s="2238">
        <f>L17*L10</f>
        <v>100</v>
      </c>
      <c r="O17" s="2264" t="str">
        <f>$B$16</f>
        <v>Program Supplies and Materials (per FTE)</v>
      </c>
      <c r="P17" s="2290"/>
      <c r="Q17" s="2286">
        <f>$C$16</f>
        <v>200</v>
      </c>
      <c r="R17" s="2238">
        <f>Q17*Q10</f>
        <v>140</v>
      </c>
    </row>
    <row r="18" spans="2:18" ht="15" hidden="1" customHeight="1" thickBot="1">
      <c r="B18" s="2194" t="s">
        <v>131</v>
      </c>
      <c r="C18" s="2291">
        <f>[44]CAF!BD40</f>
        <v>4.3768475255077849E-2</v>
      </c>
      <c r="D18" s="2292" t="s">
        <v>707</v>
      </c>
      <c r="E18" s="2293"/>
      <c r="F18" s="2293"/>
      <c r="G18" s="2293"/>
      <c r="H18" s="2294"/>
      <c r="I18" s="2242"/>
      <c r="J18" s="2264"/>
      <c r="K18" s="2296"/>
      <c r="L18" s="2297"/>
      <c r="M18" s="2238"/>
      <c r="O18" s="2264"/>
      <c r="P18" s="2296"/>
      <c r="Q18" s="2297"/>
      <c r="R18" s="2238"/>
    </row>
    <row r="19" spans="2:18" ht="15" hidden="1" customHeight="1" thickBot="1">
      <c r="B19" s="2195"/>
      <c r="C19" s="2195"/>
      <c r="D19" s="2195"/>
      <c r="E19" s="2195"/>
      <c r="F19" s="2195"/>
      <c r="G19" s="2195"/>
      <c r="H19" s="2195"/>
      <c r="I19" s="2195"/>
      <c r="J19" s="2277" t="s">
        <v>496</v>
      </c>
      <c r="K19" s="2278"/>
      <c r="L19" s="2298"/>
      <c r="M19" s="2280">
        <f>SUM(M13:M18)</f>
        <v>22225.935527724356</v>
      </c>
      <c r="O19" s="2277" t="s">
        <v>496</v>
      </c>
      <c r="P19" s="2278"/>
      <c r="Q19" s="2298"/>
      <c r="R19" s="2280">
        <f>SUM(R13:R18)</f>
        <v>30901.333206345047</v>
      </c>
    </row>
    <row r="20" spans="2:18" ht="15" hidden="1" customHeight="1" thickTop="1">
      <c r="B20" s="2196"/>
      <c r="C20" s="2196"/>
      <c r="D20" s="2196"/>
      <c r="E20" s="2196"/>
      <c r="F20" s="2196"/>
      <c r="G20" s="2196"/>
      <c r="H20" s="2196"/>
      <c r="I20" s="2196"/>
      <c r="J20" s="2264" t="s">
        <v>497</v>
      </c>
      <c r="K20" s="2265">
        <f>C17</f>
        <v>0.1258</v>
      </c>
      <c r="L20" s="2261"/>
      <c r="M20" s="2238">
        <f>M19*K20</f>
        <v>2796.0226893877239</v>
      </c>
      <c r="O20" s="2264" t="s">
        <v>497</v>
      </c>
      <c r="P20" s="2265">
        <f>C17</f>
        <v>0.1258</v>
      </c>
      <c r="Q20" s="2261"/>
      <c r="R20" s="2238">
        <f>R19*P20</f>
        <v>3887.3877173582068</v>
      </c>
    </row>
    <row r="21" spans="2:18" ht="15" hidden="1" customHeight="1">
      <c r="B21" s="2196" t="s">
        <v>713</v>
      </c>
      <c r="C21" s="2196"/>
      <c r="D21" s="2196"/>
      <c r="E21" s="2196"/>
      <c r="F21" s="2196"/>
      <c r="G21" s="2196"/>
      <c r="H21" s="2196"/>
      <c r="I21" s="2196"/>
      <c r="J21" s="2264"/>
      <c r="K21" s="2265"/>
      <c r="L21" s="2261"/>
      <c r="M21" s="2238"/>
      <c r="O21" s="2264"/>
      <c r="P21" s="2265"/>
      <c r="Q21" s="2261"/>
      <c r="R21" s="2238"/>
    </row>
    <row r="22" spans="2:18" ht="15" hidden="1" customHeight="1" thickBot="1">
      <c r="B22" s="2196"/>
      <c r="C22" s="2196" t="s">
        <v>714</v>
      </c>
      <c r="D22" s="2196"/>
      <c r="E22" s="2196"/>
      <c r="F22" s="2196"/>
      <c r="G22" s="2196"/>
      <c r="H22" s="2196"/>
      <c r="I22" s="2196"/>
      <c r="J22" s="2302" t="s">
        <v>18</v>
      </c>
      <c r="K22" s="2303"/>
      <c r="L22" s="2304"/>
      <c r="M22" s="2305">
        <f>M20+M19</f>
        <v>25021.958217112078</v>
      </c>
      <c r="O22" s="2302" t="s">
        <v>18</v>
      </c>
      <c r="P22" s="2303"/>
      <c r="Q22" s="2304"/>
      <c r="R22" s="2305">
        <f>R20+R19</f>
        <v>34788.720923703251</v>
      </c>
    </row>
    <row r="23" spans="2:18" ht="15" hidden="1" customHeight="1" thickTop="1">
      <c r="C23" s="2306" t="s">
        <v>715</v>
      </c>
      <c r="J23" s="2307" t="s">
        <v>131</v>
      </c>
      <c r="K23" s="2271">
        <f>C18</f>
        <v>4.3768475255077849E-2</v>
      </c>
      <c r="L23" s="2308"/>
      <c r="M23" s="2273">
        <f>K23*M22</f>
        <v>1095.1729590592618</v>
      </c>
      <c r="O23" s="2307" t="s">
        <v>131</v>
      </c>
      <c r="P23" s="2271">
        <f>C18</f>
        <v>4.3768475255077849E-2</v>
      </c>
      <c r="Q23" s="2308"/>
      <c r="R23" s="2273">
        <f>P23*R22</f>
        <v>1522.6492709049148</v>
      </c>
    </row>
    <row r="24" spans="2:18" ht="15" hidden="1" customHeight="1" thickBot="1">
      <c r="C24" s="2306" t="s">
        <v>716</v>
      </c>
      <c r="J24" s="2307"/>
      <c r="K24" s="2271"/>
      <c r="L24" s="2308"/>
      <c r="M24" s="2273"/>
      <c r="O24" s="2307"/>
      <c r="P24" s="2271"/>
      <c r="Q24" s="2308"/>
      <c r="R24" s="2273"/>
    </row>
    <row r="25" spans="2:18" ht="15" hidden="1" customHeight="1">
      <c r="C25" s="2306"/>
      <c r="J25" s="2309" t="s">
        <v>674</v>
      </c>
      <c r="K25" s="2310"/>
      <c r="L25" s="2311"/>
      <c r="M25" s="2312">
        <f>M22+M23</f>
        <v>26117.13117617134</v>
      </c>
      <c r="O25" s="2309" t="s">
        <v>674</v>
      </c>
      <c r="P25" s="2310"/>
      <c r="Q25" s="2311"/>
      <c r="R25" s="2312">
        <f>R22+R23</f>
        <v>36311.370194608164</v>
      </c>
    </row>
    <row r="26" spans="2:18" ht="15" hidden="1" customHeight="1" thickBot="1">
      <c r="J26" s="2313" t="s">
        <v>717</v>
      </c>
      <c r="K26" s="2314"/>
      <c r="L26" s="2315"/>
      <c r="M26" s="2316">
        <f>M25/M4</f>
        <v>2176.4275980142784</v>
      </c>
      <c r="O26" s="2313" t="s">
        <v>717</v>
      </c>
      <c r="P26" s="2314"/>
      <c r="Q26" s="2315"/>
      <c r="R26" s="2316">
        <f>R25/R4</f>
        <v>3025.9475162173471</v>
      </c>
    </row>
    <row r="27" spans="2:18" ht="15" hidden="1" customHeight="1"/>
    <row r="28" spans="2:18" ht="15" hidden="1" customHeight="1" thickBot="1"/>
    <row r="29" spans="2:18" ht="15" hidden="1" customHeight="1" thickBot="1">
      <c r="E29" s="2604" t="s">
        <v>718</v>
      </c>
      <c r="F29" s="2605"/>
      <c r="G29" s="2605"/>
      <c r="H29" s="2606"/>
      <c r="J29" s="2604" t="s">
        <v>719</v>
      </c>
      <c r="K29" s="2605"/>
      <c r="L29" s="2605"/>
      <c r="M29" s="2606"/>
      <c r="O29" s="2604" t="s">
        <v>720</v>
      </c>
      <c r="P29" s="2605"/>
      <c r="Q29" s="2605"/>
      <c r="R29" s="2606"/>
    </row>
    <row r="30" spans="2:18" ht="15" hidden="1" customHeight="1">
      <c r="E30" s="2211" t="s">
        <v>675</v>
      </c>
      <c r="F30" s="2212" t="s">
        <v>676</v>
      </c>
      <c r="G30" s="2212" t="s">
        <v>677</v>
      </c>
      <c r="H30" s="2213">
        <v>12</v>
      </c>
      <c r="J30" s="2211" t="s">
        <v>675</v>
      </c>
      <c r="K30" s="2212" t="s">
        <v>676</v>
      </c>
      <c r="L30" s="2212" t="s">
        <v>677</v>
      </c>
      <c r="M30" s="2213">
        <v>12</v>
      </c>
      <c r="O30" s="2211" t="s">
        <v>675</v>
      </c>
      <c r="P30" s="2212" t="s">
        <v>676</v>
      </c>
      <c r="Q30" s="2212" t="s">
        <v>677</v>
      </c>
      <c r="R30" s="2213">
        <v>12</v>
      </c>
    </row>
    <row r="31" spans="2:18" ht="15" hidden="1" customHeight="1">
      <c r="E31" s="2223"/>
      <c r="F31" s="2224"/>
      <c r="G31" s="2225"/>
      <c r="H31" s="2226"/>
      <c r="J31" s="2223"/>
      <c r="K31" s="2224"/>
      <c r="L31" s="2225"/>
      <c r="M31" s="2226"/>
      <c r="O31" s="2223"/>
      <c r="P31" s="2224"/>
      <c r="Q31" s="2225"/>
      <c r="R31" s="2226"/>
    </row>
    <row r="32" spans="2:18" ht="15" hidden="1" customHeight="1">
      <c r="E32" s="2232" t="s">
        <v>25</v>
      </c>
      <c r="F32" s="2233" t="s">
        <v>253</v>
      </c>
      <c r="G32" s="2233" t="s">
        <v>6</v>
      </c>
      <c r="H32" s="2234" t="s">
        <v>7</v>
      </c>
      <c r="J32" s="2232" t="s">
        <v>25</v>
      </c>
      <c r="K32" s="2233" t="s">
        <v>253</v>
      </c>
      <c r="L32" s="2233" t="s">
        <v>6</v>
      </c>
      <c r="M32" s="2234" t="s">
        <v>7</v>
      </c>
      <c r="O32" s="2232" t="s">
        <v>25</v>
      </c>
      <c r="P32" s="2233" t="s">
        <v>253</v>
      </c>
      <c r="Q32" s="2233" t="s">
        <v>6</v>
      </c>
      <c r="R32" s="2234" t="s">
        <v>7</v>
      </c>
    </row>
    <row r="33" spans="5:18" ht="18.75" hidden="1" customHeight="1">
      <c r="E33" s="2190" t="str">
        <f>$B$5</f>
        <v>Program Manager</v>
      </c>
      <c r="F33" s="2236">
        <f>$C$5</f>
        <v>54819.512195121948</v>
      </c>
      <c r="G33" s="2237">
        <f>$C$9</f>
        <v>0.05</v>
      </c>
      <c r="H33" s="2238">
        <f>F33*G33</f>
        <v>2740.9756097560976</v>
      </c>
      <c r="J33" s="2190" t="str">
        <f>$B$5</f>
        <v>Program Manager</v>
      </c>
      <c r="K33" s="2236">
        <f>$C$5</f>
        <v>54819.512195121948</v>
      </c>
      <c r="L33" s="2237">
        <f>$C$9</f>
        <v>0.05</v>
      </c>
      <c r="M33" s="2238">
        <f>K33*L33</f>
        <v>2740.9756097560976</v>
      </c>
      <c r="O33" s="2190" t="str">
        <f>$B$5</f>
        <v>Program Manager</v>
      </c>
      <c r="P33" s="2236">
        <f>$C$5</f>
        <v>54819.512195121948</v>
      </c>
      <c r="Q33" s="2237">
        <f>$C$9</f>
        <v>0.05</v>
      </c>
      <c r="R33" s="2238">
        <f>P33*Q33</f>
        <v>2740.9756097560976</v>
      </c>
    </row>
    <row r="34" spans="5:18" ht="15" hidden="1" customHeight="1">
      <c r="E34" s="2190" t="str">
        <f>$B$6</f>
        <v xml:space="preserve">Medical Assistant </v>
      </c>
      <c r="F34" s="2236">
        <f>$C$6</f>
        <v>34131.437931034481</v>
      </c>
      <c r="G34" s="2237">
        <f>V6</f>
        <v>0.6</v>
      </c>
      <c r="H34" s="2238">
        <f>F34*G34</f>
        <v>20478.862758620689</v>
      </c>
      <c r="J34" s="2190" t="str">
        <f>$B$6</f>
        <v xml:space="preserve">Medical Assistant </v>
      </c>
      <c r="K34" s="2236">
        <f>$C$6</f>
        <v>34131.437931034481</v>
      </c>
      <c r="L34" s="2237">
        <f>V7</f>
        <v>0.8</v>
      </c>
      <c r="M34" s="2238">
        <f>K34*L34</f>
        <v>27305.150344827587</v>
      </c>
      <c r="O34" s="2190" t="str">
        <f>$B$6</f>
        <v xml:space="preserve">Medical Assistant </v>
      </c>
      <c r="P34" s="2236">
        <f>$C$6</f>
        <v>34131.437931034481</v>
      </c>
      <c r="Q34" s="2322">
        <f>V8</f>
        <v>1</v>
      </c>
      <c r="R34" s="2238">
        <f>P34*Q34</f>
        <v>34131.437931034481</v>
      </c>
    </row>
    <row r="35" spans="5:18" ht="15" hidden="1" customHeight="1">
      <c r="E35" s="2190" t="str">
        <f>$B$7</f>
        <v>Clerical Support</v>
      </c>
      <c r="F35" s="2236">
        <f>$C$7</f>
        <v>32281.481418225747</v>
      </c>
      <c r="G35" s="2237">
        <f>$C$11</f>
        <v>0.25</v>
      </c>
      <c r="H35" s="2238">
        <f>F35*G35</f>
        <v>8070.3703545564367</v>
      </c>
      <c r="J35" s="2190" t="str">
        <f>$B$7</f>
        <v>Clerical Support</v>
      </c>
      <c r="K35" s="2236">
        <f>$C$7</f>
        <v>32281.481418225747</v>
      </c>
      <c r="L35" s="2237">
        <f>$C$11</f>
        <v>0.25</v>
      </c>
      <c r="M35" s="2238">
        <f>K35*L35</f>
        <v>8070.3703545564367</v>
      </c>
      <c r="O35" s="2190" t="str">
        <f>$B$7</f>
        <v>Clerical Support</v>
      </c>
      <c r="P35" s="2236">
        <f>$C$7</f>
        <v>32281.481418225747</v>
      </c>
      <c r="Q35" s="2237">
        <f>$C$11</f>
        <v>0.25</v>
      </c>
      <c r="R35" s="2238">
        <f>P35*Q35</f>
        <v>8070.3703545564367</v>
      </c>
    </row>
    <row r="36" spans="5:18" ht="15" hidden="1" customHeight="1">
      <c r="E36" s="2232" t="s">
        <v>12</v>
      </c>
      <c r="F36" s="2253"/>
      <c r="G36" s="2254">
        <f>SUM(G33:G35)</f>
        <v>0.9</v>
      </c>
      <c r="H36" s="2255">
        <f>SUM(H33:H35)</f>
        <v>31290.208722933225</v>
      </c>
      <c r="J36" s="2232" t="s">
        <v>12</v>
      </c>
      <c r="K36" s="2253"/>
      <c r="L36" s="2254">
        <f>SUM(L33:L35)</f>
        <v>1.1000000000000001</v>
      </c>
      <c r="M36" s="2255">
        <f>SUM(M33:M35)</f>
        <v>38116.496309140122</v>
      </c>
      <c r="O36" s="2232" t="s">
        <v>12</v>
      </c>
      <c r="P36" s="2253"/>
      <c r="Q36" s="2254">
        <f>SUM(Q33:Q35)</f>
        <v>1.3</v>
      </c>
      <c r="R36" s="2255">
        <f>SUM(R33:R35)</f>
        <v>44942.783895347013</v>
      </c>
    </row>
    <row r="37" spans="5:18" ht="15" hidden="1" customHeight="1">
      <c r="E37" s="2260"/>
      <c r="F37" s="2261"/>
      <c r="G37" s="2262"/>
      <c r="H37" s="2263"/>
      <c r="J37" s="2260"/>
      <c r="K37" s="2261"/>
      <c r="L37" s="2262"/>
      <c r="M37" s="2263"/>
      <c r="O37" s="2260"/>
      <c r="P37" s="2261"/>
      <c r="Q37" s="2262"/>
      <c r="R37" s="2263"/>
    </row>
    <row r="38" spans="5:18" ht="15" hidden="1" customHeight="1">
      <c r="E38" s="2264" t="s">
        <v>494</v>
      </c>
      <c r="F38" s="2265">
        <f>C13</f>
        <v>0.20200000000000001</v>
      </c>
      <c r="G38" s="2261"/>
      <c r="H38" s="2238">
        <f>F38*H36</f>
        <v>6320.6221620325114</v>
      </c>
      <c r="J38" s="2264" t="s">
        <v>494</v>
      </c>
      <c r="K38" s="2265">
        <f>C13</f>
        <v>0.20200000000000001</v>
      </c>
      <c r="L38" s="2261"/>
      <c r="M38" s="2238">
        <f>K38*M36</f>
        <v>7699.5322544463052</v>
      </c>
      <c r="O38" s="2264" t="s">
        <v>494</v>
      </c>
      <c r="P38" s="2265">
        <f>C13</f>
        <v>0.20200000000000001</v>
      </c>
      <c r="Q38" s="2261"/>
      <c r="R38" s="2238">
        <f>P38*R36</f>
        <v>9078.442346860098</v>
      </c>
    </row>
    <row r="39" spans="5:18" ht="15" hidden="1" customHeight="1" thickBot="1">
      <c r="E39" s="2277" t="s">
        <v>263</v>
      </c>
      <c r="F39" s="2278"/>
      <c r="G39" s="2279"/>
      <c r="H39" s="2280">
        <f>H38+H36</f>
        <v>37610.830884965733</v>
      </c>
      <c r="J39" s="2277" t="s">
        <v>263</v>
      </c>
      <c r="K39" s="2278"/>
      <c r="L39" s="2279"/>
      <c r="M39" s="2280">
        <f>M38+M36</f>
        <v>45816.028563586427</v>
      </c>
      <c r="O39" s="2277" t="s">
        <v>263</v>
      </c>
      <c r="P39" s="2278"/>
      <c r="Q39" s="2279"/>
      <c r="R39" s="2280">
        <f>R38+R36</f>
        <v>54021.226242207107</v>
      </c>
    </row>
    <row r="40" spans="5:18" ht="15" hidden="1" customHeight="1" thickTop="1">
      <c r="E40" s="2260"/>
      <c r="F40" s="2283"/>
      <c r="G40" s="2284" t="s">
        <v>384</v>
      </c>
      <c r="H40" s="2285"/>
      <c r="J40" s="2260"/>
      <c r="K40" s="2283"/>
      <c r="L40" s="2284" t="s">
        <v>384</v>
      </c>
      <c r="M40" s="2285"/>
      <c r="O40" s="2260"/>
      <c r="P40" s="2283"/>
      <c r="Q40" s="2284" t="s">
        <v>384</v>
      </c>
      <c r="R40" s="2285"/>
    </row>
    <row r="41" spans="5:18" ht="15" hidden="1" customHeight="1">
      <c r="E41" s="2264" t="str">
        <f>$B$14</f>
        <v>Occupancy (Per FTE)</v>
      </c>
      <c r="F41" s="2283"/>
      <c r="G41" s="2286">
        <f>$C$14</f>
        <v>1651.0000000000002</v>
      </c>
      <c r="H41" s="2238">
        <f>G41*G36</f>
        <v>1485.9000000000003</v>
      </c>
      <c r="J41" s="2264" t="str">
        <f>$B$14</f>
        <v>Occupancy (Per FTE)</v>
      </c>
      <c r="K41" s="2283"/>
      <c r="L41" s="2286">
        <f>$C$14</f>
        <v>1651.0000000000002</v>
      </c>
      <c r="M41" s="2238">
        <f>L41*L36</f>
        <v>1816.1000000000004</v>
      </c>
      <c r="O41" s="2264" t="str">
        <f>$B$14</f>
        <v>Occupancy (Per FTE)</v>
      </c>
      <c r="P41" s="2283"/>
      <c r="Q41" s="2286">
        <f>$C$14</f>
        <v>1651.0000000000002</v>
      </c>
      <c r="R41" s="2238">
        <f>Q41*Q36</f>
        <v>2146.3000000000002</v>
      </c>
    </row>
    <row r="42" spans="5:18" ht="15" hidden="1" customHeight="1">
      <c r="E42" s="2264" t="str">
        <f>$B$15</f>
        <v>Staff Training (per MA FTE)</v>
      </c>
      <c r="F42" s="2290"/>
      <c r="G42" s="2286">
        <f>$C$15</f>
        <v>500</v>
      </c>
      <c r="H42" s="2238">
        <f>G42*SUM(G34:G34)</f>
        <v>300</v>
      </c>
      <c r="J42" s="2264" t="str">
        <f>$B$15</f>
        <v>Staff Training (per MA FTE)</v>
      </c>
      <c r="K42" s="2290"/>
      <c r="L42" s="2286">
        <f>$C$15</f>
        <v>500</v>
      </c>
      <c r="M42" s="2238">
        <f>L42*SUM(L34:L34)</f>
        <v>400</v>
      </c>
      <c r="O42" s="2264" t="str">
        <f>$B$15</f>
        <v>Staff Training (per MA FTE)</v>
      </c>
      <c r="P42" s="2290"/>
      <c r="Q42" s="2286">
        <f>$C$15</f>
        <v>500</v>
      </c>
      <c r="R42" s="2238">
        <f>Q42*SUM(Q34:Q34)</f>
        <v>500</v>
      </c>
    </row>
    <row r="43" spans="5:18" ht="16.5" hidden="1" customHeight="1">
      <c r="E43" s="2264" t="str">
        <f>$B$16</f>
        <v>Program Supplies and Materials (per FTE)</v>
      </c>
      <c r="F43" s="2290"/>
      <c r="G43" s="2286">
        <f>$C$16</f>
        <v>200</v>
      </c>
      <c r="H43" s="2238">
        <f>G43*G36</f>
        <v>180</v>
      </c>
      <c r="J43" s="2264" t="str">
        <f>$B$16</f>
        <v>Program Supplies and Materials (per FTE)</v>
      </c>
      <c r="K43" s="2290"/>
      <c r="L43" s="2286">
        <f>$C$16</f>
        <v>200</v>
      </c>
      <c r="M43" s="2238">
        <f>L43*L36</f>
        <v>220.00000000000003</v>
      </c>
      <c r="O43" s="2264" t="str">
        <f>$B$16</f>
        <v>Program Supplies and Materials (per FTE)</v>
      </c>
      <c r="P43" s="2290"/>
      <c r="Q43" s="2286">
        <f>$C$16</f>
        <v>200</v>
      </c>
      <c r="R43" s="2238">
        <f>Q43*Q36</f>
        <v>260</v>
      </c>
    </row>
    <row r="44" spans="5:18" ht="15" hidden="1" customHeight="1">
      <c r="E44" s="2264"/>
      <c r="F44" s="2296"/>
      <c r="G44" s="2297"/>
      <c r="H44" s="2238"/>
      <c r="J44" s="2264"/>
      <c r="K44" s="2296"/>
      <c r="L44" s="2297"/>
      <c r="M44" s="2238"/>
      <c r="O44" s="2264"/>
      <c r="P44" s="2296"/>
      <c r="Q44" s="2297"/>
      <c r="R44" s="2238"/>
    </row>
    <row r="45" spans="5:18" ht="15" hidden="1" customHeight="1" thickBot="1">
      <c r="E45" s="2277" t="s">
        <v>496</v>
      </c>
      <c r="F45" s="2278"/>
      <c r="G45" s="2298"/>
      <c r="H45" s="2280">
        <f>SUM(H39:H44)</f>
        <v>39576.730884965735</v>
      </c>
      <c r="J45" s="2277" t="s">
        <v>496</v>
      </c>
      <c r="K45" s="2278"/>
      <c r="L45" s="2298"/>
      <c r="M45" s="2280">
        <f>SUM(M39:M44)</f>
        <v>48252.128563586426</v>
      </c>
      <c r="O45" s="2277" t="s">
        <v>496</v>
      </c>
      <c r="P45" s="2278"/>
      <c r="Q45" s="2298"/>
      <c r="R45" s="2280">
        <f>SUM(R39:R44)</f>
        <v>56927.52624220711</v>
      </c>
    </row>
    <row r="46" spans="5:18" ht="15" hidden="1" customHeight="1" thickTop="1">
      <c r="E46" s="2264" t="s">
        <v>497</v>
      </c>
      <c r="F46" s="2265">
        <f>C17</f>
        <v>0.1258</v>
      </c>
      <c r="G46" s="2261"/>
      <c r="H46" s="2238">
        <f>H45*F46</f>
        <v>4978.7527453286893</v>
      </c>
      <c r="J46" s="2264" t="s">
        <v>497</v>
      </c>
      <c r="K46" s="2265">
        <f>C17</f>
        <v>0.1258</v>
      </c>
      <c r="L46" s="2261"/>
      <c r="M46" s="2238">
        <f>M45*K46</f>
        <v>6070.1177732991719</v>
      </c>
      <c r="O46" s="2264" t="s">
        <v>497</v>
      </c>
      <c r="P46" s="2265">
        <f>C17</f>
        <v>0.1258</v>
      </c>
      <c r="Q46" s="2261"/>
      <c r="R46" s="2238">
        <f>R45*P46</f>
        <v>7161.4828012696544</v>
      </c>
    </row>
    <row r="47" spans="5:18" ht="15" hidden="1" customHeight="1">
      <c r="E47" s="2264"/>
      <c r="F47" s="2265"/>
      <c r="G47" s="2261"/>
      <c r="H47" s="2238"/>
      <c r="J47" s="2264"/>
      <c r="K47" s="2265"/>
      <c r="L47" s="2261"/>
      <c r="M47" s="2238"/>
      <c r="O47" s="2264"/>
      <c r="P47" s="2265"/>
      <c r="Q47" s="2261"/>
      <c r="R47" s="2238"/>
    </row>
    <row r="48" spans="5:18" ht="15" hidden="1" customHeight="1" thickBot="1">
      <c r="E48" s="2302" t="s">
        <v>18</v>
      </c>
      <c r="F48" s="2303"/>
      <c r="G48" s="2304"/>
      <c r="H48" s="2305">
        <f>H46+H45</f>
        <v>44555.483630294424</v>
      </c>
      <c r="J48" s="2302" t="s">
        <v>18</v>
      </c>
      <c r="K48" s="2303"/>
      <c r="L48" s="2304"/>
      <c r="M48" s="2305">
        <f>M46+M45</f>
        <v>54322.246336885597</v>
      </c>
      <c r="O48" s="2302" t="s">
        <v>18</v>
      </c>
      <c r="P48" s="2303"/>
      <c r="Q48" s="2304"/>
      <c r="R48" s="2305">
        <f>R46+R45</f>
        <v>64089.009043476763</v>
      </c>
    </row>
    <row r="49" spans="2:39" ht="15" hidden="1" customHeight="1" thickTop="1">
      <c r="E49" s="2307" t="s">
        <v>131</v>
      </c>
      <c r="F49" s="2271">
        <f>C18</f>
        <v>4.3768475255077849E-2</v>
      </c>
      <c r="G49" s="2308"/>
      <c r="H49" s="2273">
        <f>F49*H48</f>
        <v>1950.1255827505677</v>
      </c>
      <c r="J49" s="2307" t="s">
        <v>131</v>
      </c>
      <c r="K49" s="2271">
        <f>C18</f>
        <v>4.3768475255077849E-2</v>
      </c>
      <c r="L49" s="2308"/>
      <c r="M49" s="2273">
        <f>K49*M48</f>
        <v>2377.6018945962205</v>
      </c>
      <c r="O49" s="2307" t="s">
        <v>131</v>
      </c>
      <c r="P49" s="2271">
        <f>C18</f>
        <v>4.3768475255077849E-2</v>
      </c>
      <c r="Q49" s="2308"/>
      <c r="R49" s="2273">
        <f>P49*R48</f>
        <v>2805.0782064418731</v>
      </c>
    </row>
    <row r="50" spans="2:39" ht="15" hidden="1" customHeight="1" thickBot="1">
      <c r="E50" s="2307"/>
      <c r="F50" s="2271"/>
      <c r="G50" s="2308"/>
      <c r="H50" s="2273"/>
      <c r="J50" s="2307"/>
      <c r="K50" s="2271"/>
      <c r="L50" s="2308"/>
      <c r="M50" s="2273"/>
      <c r="O50" s="2307"/>
      <c r="P50" s="2271"/>
      <c r="Q50" s="2308"/>
      <c r="R50" s="2273"/>
    </row>
    <row r="51" spans="2:39" ht="15" hidden="1" customHeight="1">
      <c r="E51" s="2309" t="s">
        <v>674</v>
      </c>
      <c r="F51" s="2310"/>
      <c r="G51" s="2311"/>
      <c r="H51" s="2312">
        <f>H48+H49</f>
        <v>46505.609213044991</v>
      </c>
      <c r="J51" s="2309" t="s">
        <v>674</v>
      </c>
      <c r="K51" s="2310"/>
      <c r="L51" s="2311"/>
      <c r="M51" s="2312">
        <f>M48+M49</f>
        <v>56699.848231481817</v>
      </c>
      <c r="O51" s="2309" t="s">
        <v>674</v>
      </c>
      <c r="P51" s="2310"/>
      <c r="Q51" s="2311"/>
      <c r="R51" s="2312">
        <f>R48+R49</f>
        <v>66894.087249918637</v>
      </c>
    </row>
    <row r="52" spans="2:39" ht="15" hidden="1" customHeight="1" thickBot="1">
      <c r="E52" s="2313" t="s">
        <v>717</v>
      </c>
      <c r="F52" s="2314"/>
      <c r="G52" s="2315"/>
      <c r="H52" s="2316">
        <f>H51/H30</f>
        <v>3875.4674344204159</v>
      </c>
      <c r="J52" s="2313" t="s">
        <v>717</v>
      </c>
      <c r="K52" s="2314"/>
      <c r="L52" s="2315"/>
      <c r="M52" s="2316">
        <f>M51/M30</f>
        <v>4724.9873526234851</v>
      </c>
      <c r="O52" s="2313" t="s">
        <v>717</v>
      </c>
      <c r="P52" s="2314"/>
      <c r="Q52" s="2315"/>
      <c r="R52" s="2316">
        <f>R51/R30</f>
        <v>5574.5072708265534</v>
      </c>
    </row>
    <row r="53" spans="2:39" ht="15" hidden="1" customHeight="1"/>
    <row r="54" spans="2:39" ht="15" hidden="1" customHeight="1"/>
    <row r="55" spans="2:39" ht="15" hidden="1" customHeight="1"/>
    <row r="56" spans="2:39" ht="15" hidden="1" customHeight="1">
      <c r="AM56" s="1750"/>
    </row>
    <row r="57" spans="2:39" ht="15" hidden="1" customHeight="1">
      <c r="AM57" s="1750"/>
    </row>
    <row r="58" spans="2:39" ht="15" customHeight="1" thickBot="1">
      <c r="AM58" s="1750"/>
    </row>
    <row r="59" spans="2:39" ht="16.5" customHeight="1" thickBot="1">
      <c r="B59" s="2618" t="s">
        <v>735</v>
      </c>
      <c r="C59" s="2619"/>
      <c r="D59" s="2619"/>
      <c r="E59" s="2619"/>
      <c r="F59" s="2619"/>
      <c r="G59" s="2619"/>
      <c r="H59" s="2620"/>
      <c r="J59" s="2621" t="s">
        <v>736</v>
      </c>
      <c r="K59" s="2622"/>
      <c r="L59" s="2622"/>
      <c r="M59" s="2623"/>
      <c r="O59" s="2621" t="s">
        <v>737</v>
      </c>
      <c r="P59" s="2622"/>
      <c r="Q59" s="2622"/>
      <c r="R59" s="2623"/>
      <c r="T59" s="2353" t="s">
        <v>672</v>
      </c>
      <c r="U59" s="2354" t="s">
        <v>478</v>
      </c>
      <c r="V59" s="2353" t="s">
        <v>738</v>
      </c>
      <c r="W59" s="2353" t="s">
        <v>558</v>
      </c>
      <c r="X59" s="2353" t="s">
        <v>674</v>
      </c>
    </row>
    <row r="60" spans="2:39" ht="15" customHeight="1">
      <c r="B60" s="2607" t="s">
        <v>249</v>
      </c>
      <c r="C60" s="2608"/>
      <c r="D60" s="2609" t="s">
        <v>135</v>
      </c>
      <c r="E60" s="2610"/>
      <c r="F60" s="2610"/>
      <c r="G60" s="2610"/>
      <c r="H60" s="2611"/>
      <c r="J60" s="2211" t="s">
        <v>675</v>
      </c>
      <c r="K60" s="2212" t="s">
        <v>676</v>
      </c>
      <c r="L60" s="2212" t="s">
        <v>677</v>
      </c>
      <c r="M60" s="2213">
        <v>12</v>
      </c>
      <c r="O60" s="2211" t="s">
        <v>675</v>
      </c>
      <c r="P60" s="2212" t="s">
        <v>676</v>
      </c>
      <c r="Q60" s="2212" t="s">
        <v>677</v>
      </c>
      <c r="R60" s="2213">
        <v>12</v>
      </c>
      <c r="T60" s="2214" t="s">
        <v>678</v>
      </c>
      <c r="U60" s="2215" t="s">
        <v>679</v>
      </c>
      <c r="V60" s="2216">
        <v>0.2</v>
      </c>
      <c r="W60" s="2217">
        <f>M83</f>
        <v>4697.2621853428909</v>
      </c>
      <c r="X60" s="2217">
        <f>W60*12</f>
        <v>56367.146224114695</v>
      </c>
    </row>
    <row r="61" spans="2:39" ht="15" customHeight="1">
      <c r="B61" s="2188" t="s">
        <v>739</v>
      </c>
      <c r="C61" s="2355">
        <f>[44]Chart!C24</f>
        <v>119412.79999999999</v>
      </c>
      <c r="D61" s="2249" t="s">
        <v>132</v>
      </c>
      <c r="E61" s="2356"/>
      <c r="F61" s="2356"/>
      <c r="G61" s="2356"/>
      <c r="H61" s="2357"/>
      <c r="J61" s="2223"/>
      <c r="K61" s="2224"/>
      <c r="L61" s="2225"/>
      <c r="M61" s="2226"/>
      <c r="O61" s="2223"/>
      <c r="P61" s="2224"/>
      <c r="Q61" s="2225"/>
      <c r="R61" s="2226"/>
      <c r="T61" s="2227" t="s">
        <v>681</v>
      </c>
      <c r="U61" s="2228" t="s">
        <v>682</v>
      </c>
      <c r="V61" s="2229">
        <v>0.4</v>
      </c>
      <c r="W61" s="2217">
        <f>R83</f>
        <v>8029.567847162125</v>
      </c>
      <c r="X61" s="2217">
        <f t="shared" ref="X61:X70" si="3">W61*12</f>
        <v>96354.8141659455</v>
      </c>
    </row>
    <row r="62" spans="2:39" ht="15" customHeight="1">
      <c r="B62" s="2188" t="s">
        <v>252</v>
      </c>
      <c r="C62" s="2276">
        <f>'4929 OBOTS Outpatient Clinic'!C6</f>
        <v>69995</v>
      </c>
      <c r="D62" s="2219" t="s">
        <v>680</v>
      </c>
      <c r="E62" s="2358"/>
      <c r="F62" s="2358"/>
      <c r="G62" s="2358"/>
      <c r="H62" s="2140"/>
      <c r="J62" s="2232" t="s">
        <v>25</v>
      </c>
      <c r="K62" s="2233" t="s">
        <v>253</v>
      </c>
      <c r="L62" s="2233" t="s">
        <v>6</v>
      </c>
      <c r="M62" s="2234" t="s">
        <v>7</v>
      </c>
      <c r="O62" s="2232" t="s">
        <v>25</v>
      </c>
      <c r="P62" s="2233" t="s">
        <v>253</v>
      </c>
      <c r="Q62" s="2233" t="s">
        <v>6</v>
      </c>
      <c r="R62" s="2234" t="s">
        <v>7</v>
      </c>
      <c r="T62" s="2227" t="s">
        <v>684</v>
      </c>
      <c r="U62" s="2228" t="s">
        <v>685</v>
      </c>
      <c r="V62" s="2229">
        <v>0.6</v>
      </c>
      <c r="W62" s="2217">
        <f>H110</f>
        <v>11327.685472549623</v>
      </c>
      <c r="X62" s="2217">
        <f t="shared" si="3"/>
        <v>135932.22567059548</v>
      </c>
    </row>
    <row r="63" spans="2:39" ht="15" customHeight="1">
      <c r="B63" s="2188" t="s">
        <v>740</v>
      </c>
      <c r="C63" s="2359">
        <f>(34800*50%)+([44]Chart!C12*50%)</f>
        <v>39385.600000000006</v>
      </c>
      <c r="D63" s="2249" t="s">
        <v>741</v>
      </c>
      <c r="E63" s="2358"/>
      <c r="F63" s="2358"/>
      <c r="G63" s="2358"/>
      <c r="H63" s="2140"/>
      <c r="J63" s="2264" t="str">
        <f>B61</f>
        <v>Registered Nurse(Masters)</v>
      </c>
      <c r="K63" s="2236">
        <f>$C$61</f>
        <v>119412.79999999999</v>
      </c>
      <c r="L63" s="2237">
        <v>0.1</v>
      </c>
      <c r="M63" s="2238">
        <f>K63*L63</f>
        <v>11941.279999999999</v>
      </c>
      <c r="O63" s="2264" t="str">
        <f>J63</f>
        <v>Registered Nurse(Masters)</v>
      </c>
      <c r="P63" s="2236">
        <f>$C$61</f>
        <v>119412.79999999999</v>
      </c>
      <c r="Q63" s="2237">
        <v>0.2</v>
      </c>
      <c r="R63" s="2238">
        <f>P63*Q63</f>
        <v>23882.559999999998</v>
      </c>
      <c r="T63" s="2227" t="s">
        <v>687</v>
      </c>
      <c r="U63" s="2228" t="s">
        <v>688</v>
      </c>
      <c r="V63" s="2229">
        <v>0.8</v>
      </c>
      <c r="W63" s="2217">
        <f>M111</f>
        <v>14649.951115936381</v>
      </c>
      <c r="X63" s="2217">
        <f t="shared" si="3"/>
        <v>175799.41339123657</v>
      </c>
    </row>
    <row r="64" spans="2:39" ht="15" customHeight="1">
      <c r="B64" s="2188" t="s">
        <v>514</v>
      </c>
      <c r="C64" s="2359">
        <f>[44]Chart!C22</f>
        <v>86860.800000000003</v>
      </c>
      <c r="D64" s="2231" t="s">
        <v>132</v>
      </c>
      <c r="E64" s="2358"/>
      <c r="F64" s="2358"/>
      <c r="G64" s="2358"/>
      <c r="H64" s="2140"/>
      <c r="J64" s="2264" t="str">
        <f>B64</f>
        <v>Registered Nurse</v>
      </c>
      <c r="K64" s="2236">
        <f>C64</f>
        <v>86860.800000000003</v>
      </c>
      <c r="L64" s="2237">
        <v>0.1</v>
      </c>
      <c r="M64" s="2238">
        <f>K64*L64</f>
        <v>8686.08</v>
      </c>
      <c r="O64" s="2264" t="str">
        <f>B64</f>
        <v>Registered Nurse</v>
      </c>
      <c r="P64" s="2236">
        <f>C64</f>
        <v>86860.800000000003</v>
      </c>
      <c r="Q64" s="2237">
        <v>0.2</v>
      </c>
      <c r="R64" s="2238">
        <f>P64*Q64</f>
        <v>17372.16</v>
      </c>
      <c r="T64" s="2360" t="s">
        <v>690</v>
      </c>
      <c r="U64" s="2361" t="s">
        <v>691</v>
      </c>
      <c r="V64" s="2362">
        <v>1</v>
      </c>
      <c r="W64" s="2363">
        <f>R111</f>
        <v>17972.216759323132</v>
      </c>
      <c r="X64" s="2363">
        <f t="shared" si="3"/>
        <v>215666.60111187759</v>
      </c>
    </row>
    <row r="65" spans="2:38" ht="15" customHeight="1">
      <c r="B65" s="2189" t="s">
        <v>686</v>
      </c>
      <c r="C65" s="2359">
        <f>[44]Chart!C6</f>
        <v>32198.400000000001</v>
      </c>
      <c r="D65" s="2231" t="s">
        <v>132</v>
      </c>
      <c r="E65" s="2364"/>
      <c r="F65" s="2364"/>
      <c r="G65" s="2364"/>
      <c r="H65" s="2365"/>
      <c r="J65" s="2190" t="str">
        <f>B62</f>
        <v>Program Manager</v>
      </c>
      <c r="K65" s="2236">
        <f>C62</f>
        <v>69995</v>
      </c>
      <c r="L65" s="2237">
        <f>C68</f>
        <v>0.05</v>
      </c>
      <c r="M65" s="2238">
        <f>K65*L65</f>
        <v>3499.75</v>
      </c>
      <c r="O65" s="2190" t="str">
        <f>B62</f>
        <v>Program Manager</v>
      </c>
      <c r="P65" s="2236">
        <f>C62</f>
        <v>69995</v>
      </c>
      <c r="Q65" s="2237">
        <f>C68</f>
        <v>0.05</v>
      </c>
      <c r="R65" s="2238">
        <f>P65*Q65</f>
        <v>3499.75</v>
      </c>
      <c r="T65" s="2227" t="s">
        <v>692</v>
      </c>
      <c r="U65" s="2228" t="s">
        <v>693</v>
      </c>
      <c r="V65" s="2229">
        <v>1.2</v>
      </c>
      <c r="W65" s="2217">
        <f>V65*$R$111</f>
        <v>21566.660111187757</v>
      </c>
      <c r="X65" s="2217">
        <f t="shared" si="3"/>
        <v>258799.9213342531</v>
      </c>
    </row>
    <row r="66" spans="2:38" ht="15" customHeight="1">
      <c r="B66" s="2599" t="s">
        <v>689</v>
      </c>
      <c r="C66" s="2600"/>
      <c r="D66" s="2249"/>
      <c r="E66" s="2358"/>
      <c r="F66" s="2358"/>
      <c r="G66" s="2358"/>
      <c r="H66" s="2140"/>
      <c r="J66" s="2190" t="str">
        <f>B63</f>
        <v>Medical Assistant /Case Worker</v>
      </c>
      <c r="K66" s="2243">
        <f>C63</f>
        <v>39385.600000000006</v>
      </c>
      <c r="L66" s="2237">
        <f>V60</f>
        <v>0.2</v>
      </c>
      <c r="M66" s="2238">
        <f t="shared" ref="M66:M67" si="4">K66*L66</f>
        <v>7877.1200000000017</v>
      </c>
      <c r="O66" s="2190" t="str">
        <f>B63</f>
        <v>Medical Assistant /Case Worker</v>
      </c>
      <c r="P66" s="2243">
        <f>C63</f>
        <v>39385.600000000006</v>
      </c>
      <c r="Q66" s="2237">
        <f>V61</f>
        <v>0.4</v>
      </c>
      <c r="R66" s="2238">
        <f t="shared" ref="R66:R67" si="5">P66*Q66</f>
        <v>15754.240000000003</v>
      </c>
      <c r="T66" s="2227" t="s">
        <v>694</v>
      </c>
      <c r="U66" s="2228" t="s">
        <v>695</v>
      </c>
      <c r="V66" s="2229">
        <v>1.4</v>
      </c>
      <c r="W66" s="2217">
        <f>V66*$R$111</f>
        <v>25161.103463052383</v>
      </c>
      <c r="X66" s="2217">
        <f t="shared" si="3"/>
        <v>301933.24155662861</v>
      </c>
      <c r="AF66" s="1750"/>
      <c r="AG66" s="1750"/>
      <c r="AH66" s="1750"/>
      <c r="AI66" s="1750"/>
      <c r="AJ66" s="1750"/>
      <c r="AK66" s="1750"/>
      <c r="AL66" s="1750"/>
    </row>
    <row r="67" spans="2:38" ht="15" customHeight="1">
      <c r="B67" s="2188" t="s">
        <v>514</v>
      </c>
      <c r="C67" s="2252">
        <v>1</v>
      </c>
      <c r="D67" s="2249" t="s">
        <v>725</v>
      </c>
      <c r="E67" s="2358"/>
      <c r="F67" s="2358"/>
      <c r="G67" s="2358"/>
      <c r="H67" s="2140"/>
      <c r="J67" s="2190" t="str">
        <f>B65</f>
        <v>Clerical Support</v>
      </c>
      <c r="K67" s="2236">
        <f>C65</f>
        <v>32198.400000000001</v>
      </c>
      <c r="L67" s="2237">
        <f>C70</f>
        <v>0.25</v>
      </c>
      <c r="M67" s="2238">
        <f t="shared" si="4"/>
        <v>8049.6</v>
      </c>
      <c r="O67" s="2190" t="str">
        <f>B65</f>
        <v>Clerical Support</v>
      </c>
      <c r="P67" s="2236">
        <f>C65</f>
        <v>32198.400000000001</v>
      </c>
      <c r="Q67" s="2237">
        <f>C70</f>
        <v>0.25</v>
      </c>
      <c r="R67" s="2238">
        <f t="shared" si="5"/>
        <v>8049.6</v>
      </c>
      <c r="T67" s="2227" t="s">
        <v>696</v>
      </c>
      <c r="U67" s="2228" t="s">
        <v>697</v>
      </c>
      <c r="V67" s="2229">
        <v>1.6</v>
      </c>
      <c r="W67" s="2217">
        <f>V67*$R$111</f>
        <v>28755.546814917012</v>
      </c>
      <c r="X67" s="2217">
        <f t="shared" si="3"/>
        <v>345066.56177900417</v>
      </c>
      <c r="AF67" s="1750"/>
      <c r="AG67" s="1750"/>
      <c r="AH67" s="1750"/>
      <c r="AI67" s="1750"/>
      <c r="AJ67" s="1750"/>
      <c r="AK67" s="1750"/>
      <c r="AL67" s="1750"/>
    </row>
    <row r="68" spans="2:38" ht="15" customHeight="1">
      <c r="B68" s="2191" t="str">
        <f>B62</f>
        <v>Program Manager</v>
      </c>
      <c r="C68" s="2248">
        <v>0.05</v>
      </c>
      <c r="D68" s="2249" t="s">
        <v>725</v>
      </c>
      <c r="E68" s="2358"/>
      <c r="F68" s="2358"/>
      <c r="G68" s="2358"/>
      <c r="H68" s="2140"/>
      <c r="J68" s="2232" t="s">
        <v>12</v>
      </c>
      <c r="K68" s="2253"/>
      <c r="L68" s="2254">
        <f>SUM(L63:L67)</f>
        <v>0.7</v>
      </c>
      <c r="M68" s="2255">
        <f>SUM(M63:M67)</f>
        <v>40053.83</v>
      </c>
      <c r="O68" s="2232" t="s">
        <v>12</v>
      </c>
      <c r="P68" s="2253"/>
      <c r="Q68" s="2254">
        <f>SUM(Q63:Q67)</f>
        <v>1.1000000000000001</v>
      </c>
      <c r="R68" s="2255">
        <f>SUM(R63:R67)</f>
        <v>68558.310000000012</v>
      </c>
      <c r="T68" s="2227" t="s">
        <v>698</v>
      </c>
      <c r="U68" s="2228" t="s">
        <v>699</v>
      </c>
      <c r="V68" s="2229">
        <v>1.8</v>
      </c>
      <c r="W68" s="2217">
        <f>V68*$R$111</f>
        <v>32349.990166781638</v>
      </c>
      <c r="X68" s="2217">
        <f t="shared" si="3"/>
        <v>388199.88200137962</v>
      </c>
      <c r="AF68" s="1750"/>
      <c r="AG68" s="1750"/>
      <c r="AH68" s="1750"/>
      <c r="AI68" s="1750"/>
      <c r="AJ68" s="1750"/>
      <c r="AK68" s="1750"/>
      <c r="AL68" s="1750"/>
    </row>
    <row r="69" spans="2:38" ht="15" customHeight="1">
      <c r="B69" s="2191" t="str">
        <f>B63</f>
        <v>Medical Assistant /Case Worker</v>
      </c>
      <c r="C69" s="2252">
        <v>1</v>
      </c>
      <c r="D69" s="2249" t="s">
        <v>725</v>
      </c>
      <c r="E69" s="2358"/>
      <c r="F69" s="2358"/>
      <c r="G69" s="2358"/>
      <c r="H69" s="2140"/>
      <c r="J69" s="2260" t="str">
        <f>$B$79</f>
        <v>Trust fund contribution for PFMLA</v>
      </c>
      <c r="K69" s="2261"/>
      <c r="L69" s="2345">
        <f>$C$79</f>
        <v>3.7000000000000002E-3</v>
      </c>
      <c r="M69" s="2238">
        <f>M68*L69</f>
        <v>148.19917100000001</v>
      </c>
      <c r="O69" s="2260" t="str">
        <f>$B$79</f>
        <v>Trust fund contribution for PFMLA</v>
      </c>
      <c r="P69" s="2261"/>
      <c r="Q69" s="2345">
        <f>$C$79</f>
        <v>3.7000000000000002E-3</v>
      </c>
      <c r="R69" s="2238">
        <f>R68*Q69</f>
        <v>253.66574700000007</v>
      </c>
      <c r="T69" s="2227" t="s">
        <v>700</v>
      </c>
      <c r="U69" s="2228" t="s">
        <v>701</v>
      </c>
      <c r="V69" s="2229">
        <v>2</v>
      </c>
      <c r="W69" s="2217">
        <f>V69*$R$111</f>
        <v>35944.433518646263</v>
      </c>
      <c r="X69" s="2217">
        <f t="shared" si="3"/>
        <v>431333.20222375519</v>
      </c>
    </row>
    <row r="70" spans="2:38" ht="15" customHeight="1">
      <c r="B70" s="2191" t="str">
        <f>B65</f>
        <v>Clerical Support</v>
      </c>
      <c r="C70" s="2256">
        <v>0.25</v>
      </c>
      <c r="D70" s="2257" t="s">
        <v>725</v>
      </c>
      <c r="E70" s="2364"/>
      <c r="F70" s="2364"/>
      <c r="G70" s="2364"/>
      <c r="H70" s="2365"/>
      <c r="J70" s="2264" t="s">
        <v>494</v>
      </c>
      <c r="K70" s="2265">
        <f>C72</f>
        <v>0.224</v>
      </c>
      <c r="L70" s="2261"/>
      <c r="M70" s="2238">
        <f>K70*M68</f>
        <v>8972.0579200000011</v>
      </c>
      <c r="O70" s="2264" t="s">
        <v>494</v>
      </c>
      <c r="P70" s="2265">
        <f>C72</f>
        <v>0.224</v>
      </c>
      <c r="Q70" s="2261"/>
      <c r="R70" s="2238">
        <f>P70*R68</f>
        <v>15357.061440000003</v>
      </c>
      <c r="T70" s="2613" t="s">
        <v>703</v>
      </c>
      <c r="U70" s="2614"/>
      <c r="V70" s="2281">
        <f>V60</f>
        <v>0.2</v>
      </c>
      <c r="W70" s="2217">
        <f>X111</f>
        <v>2398.3908425892992</v>
      </c>
      <c r="X70" s="2282">
        <f t="shared" si="3"/>
        <v>28780.690111071592</v>
      </c>
    </row>
    <row r="71" spans="2:38" ht="15" customHeight="1" thickBot="1">
      <c r="B71" s="2599" t="s">
        <v>274</v>
      </c>
      <c r="C71" s="2612"/>
      <c r="D71" s="2239"/>
      <c r="E71" s="2358"/>
      <c r="F71" s="2358"/>
      <c r="G71" s="2358"/>
      <c r="H71" s="2140"/>
      <c r="J71" s="2277" t="s">
        <v>263</v>
      </c>
      <c r="K71" s="2278"/>
      <c r="L71" s="2279"/>
      <c r="M71" s="2280">
        <f>SUM(M68:M70)</f>
        <v>49174.087091000001</v>
      </c>
      <c r="O71" s="2277" t="s">
        <v>263</v>
      </c>
      <c r="P71" s="2278"/>
      <c r="Q71" s="2279"/>
      <c r="R71" s="2280">
        <f>SUM(R68:R70)</f>
        <v>84169.037187000024</v>
      </c>
    </row>
    <row r="72" spans="2:38" ht="15" customHeight="1" thickTop="1">
      <c r="B72" s="2192" t="s">
        <v>13</v>
      </c>
      <c r="C72" s="2266">
        <v>0.224</v>
      </c>
      <c r="D72" s="2366" t="s">
        <v>603</v>
      </c>
      <c r="E72" s="2358"/>
      <c r="F72" s="2358"/>
      <c r="G72" s="2358"/>
      <c r="H72" s="2140"/>
      <c r="J72" s="2260"/>
      <c r="K72" s="2283"/>
      <c r="L72" s="2284" t="s">
        <v>384</v>
      </c>
      <c r="M72" s="2285"/>
      <c r="O72" s="2260"/>
      <c r="P72" s="2283"/>
      <c r="Q72" s="2284" t="s">
        <v>384</v>
      </c>
      <c r="R72" s="2285"/>
    </row>
    <row r="73" spans="2:38" ht="15" customHeight="1">
      <c r="B73" s="2191" t="s">
        <v>704</v>
      </c>
      <c r="C73" s="2367">
        <f>'[44]Below the line'!O5</f>
        <v>131.74762337907811</v>
      </c>
      <c r="D73" s="2219" t="s">
        <v>680</v>
      </c>
      <c r="E73" s="2358"/>
      <c r="F73" s="2358"/>
      <c r="G73" s="2358"/>
      <c r="H73" s="2140"/>
      <c r="J73" s="2264" t="str">
        <f>B73</f>
        <v>Staff Training (per MA FTE)</v>
      </c>
      <c r="K73" s="2290"/>
      <c r="L73" s="2286">
        <f>C73</f>
        <v>131.74762337907811</v>
      </c>
      <c r="M73" s="2238">
        <f>L73*SUM(L66:L66)</f>
        <v>26.349524675815623</v>
      </c>
      <c r="O73" s="2264" t="str">
        <f>B73</f>
        <v>Staff Training (per MA FTE)</v>
      </c>
      <c r="P73" s="2290"/>
      <c r="Q73" s="2286">
        <f>C73</f>
        <v>131.74762337907811</v>
      </c>
      <c r="R73" s="2238">
        <f>Q73*SUM(Q66:Q66)</f>
        <v>52.699049351631245</v>
      </c>
    </row>
    <row r="74" spans="2:38" ht="15" customHeight="1">
      <c r="B74" s="2192" t="s">
        <v>705</v>
      </c>
      <c r="C74" s="2367">
        <f>'[44]Below the line'!AK5</f>
        <v>1203.3479899266183</v>
      </c>
      <c r="D74" s="2219" t="s">
        <v>680</v>
      </c>
      <c r="E74" s="2358"/>
      <c r="F74" s="2358"/>
      <c r="G74" s="2358"/>
      <c r="H74" s="2140"/>
      <c r="J74" s="2264" t="str">
        <f>B74</f>
        <v>Program Supplies and Materials (per FTE)</v>
      </c>
      <c r="K74" s="2290"/>
      <c r="L74" s="2286">
        <f>C74</f>
        <v>1203.3479899266183</v>
      </c>
      <c r="M74" s="2238">
        <f>L74*L68</f>
        <v>842.34359294863282</v>
      </c>
      <c r="O74" s="2264" t="str">
        <f>B74</f>
        <v>Program Supplies and Materials (per FTE)</v>
      </c>
      <c r="P74" s="2290"/>
      <c r="Q74" s="2286">
        <f>C74</f>
        <v>1203.3479899266183</v>
      </c>
      <c r="R74" s="2238">
        <f>Q74*Q68</f>
        <v>1323.6827889192803</v>
      </c>
      <c r="Y74" s="2200"/>
    </row>
    <row r="75" spans="2:38" ht="20.100000000000001" customHeight="1">
      <c r="B75" s="2193" t="s">
        <v>497</v>
      </c>
      <c r="C75" s="2287">
        <v>0.12</v>
      </c>
      <c r="D75" s="2368" t="s">
        <v>603</v>
      </c>
      <c r="E75" s="2364"/>
      <c r="F75" s="2364"/>
      <c r="G75" s="2364"/>
      <c r="H75" s="2365"/>
      <c r="J75" s="2264"/>
      <c r="K75" s="2296"/>
      <c r="L75" s="2297"/>
      <c r="M75" s="2238"/>
      <c r="O75" s="2264"/>
      <c r="P75" s="2296"/>
      <c r="Q75" s="2297"/>
      <c r="R75" s="2238"/>
      <c r="Y75" s="2200"/>
    </row>
    <row r="76" spans="2:38" ht="20.100000000000001" customHeight="1" thickBot="1">
      <c r="B76" s="2194" t="s">
        <v>706</v>
      </c>
      <c r="C76" s="2291">
        <f>[44]CAF!BD40</f>
        <v>4.3768475255077849E-2</v>
      </c>
      <c r="D76" s="2292" t="s">
        <v>707</v>
      </c>
      <c r="E76" s="2369"/>
      <c r="F76" s="2369"/>
      <c r="G76" s="2369"/>
      <c r="H76" s="2370"/>
      <c r="J76" s="2277" t="s">
        <v>496</v>
      </c>
      <c r="K76" s="2278"/>
      <c r="L76" s="2298"/>
      <c r="M76" s="2280">
        <f>SUM(M71:M75)</f>
        <v>50042.780208624448</v>
      </c>
      <c r="O76" s="2277" t="s">
        <v>496</v>
      </c>
      <c r="P76" s="2278"/>
      <c r="Q76" s="2298"/>
      <c r="R76" s="2280">
        <f>SUM(R71:R75)</f>
        <v>85545.419025270938</v>
      </c>
      <c r="Y76" s="2200"/>
    </row>
    <row r="77" spans="2:38" ht="20.100000000000001" customHeight="1">
      <c r="B77" s="2192" t="s">
        <v>708</v>
      </c>
      <c r="C77" s="2295">
        <f>'[44]CAF Fall 2018'!BQ23</f>
        <v>2.3531493276716206E-2</v>
      </c>
      <c r="D77" s="2249" t="s">
        <v>709</v>
      </c>
      <c r="E77" s="2250"/>
      <c r="F77" s="2250"/>
      <c r="G77" s="2250"/>
      <c r="H77" s="2251"/>
      <c r="J77" s="2264" t="s">
        <v>497</v>
      </c>
      <c r="K77" s="2265">
        <f>C75</f>
        <v>0.12</v>
      </c>
      <c r="L77" s="2261"/>
      <c r="M77" s="2238">
        <f>M76*K77</f>
        <v>6005.1336250349332</v>
      </c>
      <c r="O77" s="2264" t="s">
        <v>497</v>
      </c>
      <c r="P77" s="2265">
        <f>C75</f>
        <v>0.12</v>
      </c>
      <c r="Q77" s="2261"/>
      <c r="R77" s="2238">
        <f>R76*P77</f>
        <v>10265.450283032513</v>
      </c>
      <c r="Y77" s="2200"/>
    </row>
    <row r="78" spans="2:38" ht="20.100000000000001" customHeight="1" thickBot="1">
      <c r="B78" s="2192" t="s">
        <v>710</v>
      </c>
      <c r="C78" s="2295">
        <f>'4929 OBOTS Outpatient Clinic'!C22</f>
        <v>1.9959404600811814E-2</v>
      </c>
      <c r="D78" s="2249" t="s">
        <v>711</v>
      </c>
      <c r="E78" s="2250"/>
      <c r="F78" s="2250"/>
      <c r="G78" s="2250"/>
      <c r="H78" s="2251"/>
      <c r="J78" s="2264"/>
      <c r="K78" s="2265"/>
      <c r="L78" s="2261"/>
      <c r="M78" s="2238"/>
      <c r="O78" s="2264"/>
      <c r="P78" s="2265"/>
      <c r="Q78" s="2261"/>
      <c r="R78" s="2238"/>
      <c r="Y78" s="2200"/>
    </row>
    <row r="79" spans="2:38" ht="20.100000000000001" customHeight="1" thickBot="1">
      <c r="B79" s="2177" t="str">
        <f>'[44]OBOTS FQHC w Add-on'!B20</f>
        <v>Trust fund contribution for PFMLA</v>
      </c>
      <c r="C79" s="2371">
        <v>3.7000000000000002E-3</v>
      </c>
      <c r="D79" s="2372" t="str">
        <f>'[44]OBOTS FQHC w Add-on'!D20</f>
        <v>Effective 7/1/19</v>
      </c>
      <c r="E79" s="2373"/>
      <c r="F79" s="2373"/>
      <c r="G79" s="2373"/>
      <c r="H79" s="2374"/>
      <c r="J79" s="2302" t="s">
        <v>18</v>
      </c>
      <c r="K79" s="2303"/>
      <c r="L79" s="2304"/>
      <c r="M79" s="2305">
        <f>M77+M76</f>
        <v>56047.913833659382</v>
      </c>
      <c r="O79" s="2302" t="s">
        <v>18</v>
      </c>
      <c r="P79" s="2303"/>
      <c r="Q79" s="2304"/>
      <c r="R79" s="2305">
        <f>R77+R76</f>
        <v>95810.869308303445</v>
      </c>
      <c r="Y79" s="2200"/>
    </row>
    <row r="80" spans="2:38" ht="20.100000000000001" customHeight="1">
      <c r="B80" s="2196" t="s">
        <v>742</v>
      </c>
      <c r="C80" s="2196"/>
      <c r="D80" s="2196"/>
      <c r="E80" s="2196"/>
      <c r="J80" s="2307" t="s">
        <v>131</v>
      </c>
      <c r="K80" s="2271">
        <f>C78</f>
        <v>1.9959404600811814E-2</v>
      </c>
      <c r="L80" s="2308"/>
      <c r="M80" s="2273">
        <f>(M79-M68)*K80</f>
        <v>319.23239045531091</v>
      </c>
      <c r="O80" s="2307" t="s">
        <v>131</v>
      </c>
      <c r="P80" s="2271">
        <f>K80</f>
        <v>1.9959404600811814E-2</v>
      </c>
      <c r="Q80" s="2308"/>
      <c r="R80" s="2273">
        <f>(R79-R68)*P80</f>
        <v>543.94485764204831</v>
      </c>
      <c r="Y80" s="2200"/>
    </row>
    <row r="81" spans="2:26" ht="20.100000000000001" customHeight="1" thickBot="1">
      <c r="B81" s="2196"/>
      <c r="C81" s="2196" t="s">
        <v>743</v>
      </c>
      <c r="D81" s="2196"/>
      <c r="E81" s="2196"/>
      <c r="J81" s="2307"/>
      <c r="K81" s="2271"/>
      <c r="L81" s="2308"/>
      <c r="M81" s="2273"/>
      <c r="O81" s="2307"/>
      <c r="P81" s="2271"/>
      <c r="Q81" s="2308"/>
      <c r="R81" s="2273"/>
      <c r="Y81" s="2200"/>
    </row>
    <row r="82" spans="2:26" ht="20.100000000000001" customHeight="1">
      <c r="C82" s="2306" t="s">
        <v>715</v>
      </c>
      <c r="J82" s="2309" t="s">
        <v>674</v>
      </c>
      <c r="K82" s="2310"/>
      <c r="L82" s="2311"/>
      <c r="M82" s="2312">
        <f>M79+M80+M81</f>
        <v>56367.146224114695</v>
      </c>
      <c r="O82" s="2309" t="s">
        <v>674</v>
      </c>
      <c r="P82" s="2310"/>
      <c r="Q82" s="2311"/>
      <c r="R82" s="2312">
        <f>R79+R80+R81</f>
        <v>96354.8141659455</v>
      </c>
      <c r="Y82" s="2200"/>
    </row>
    <row r="83" spans="2:26" ht="20.100000000000001" customHeight="1" thickBot="1">
      <c r="C83" s="2306" t="s">
        <v>744</v>
      </c>
      <c r="J83" s="2313" t="s">
        <v>717</v>
      </c>
      <c r="K83" s="2314"/>
      <c r="L83" s="2315"/>
      <c r="M83" s="2316">
        <f>M82/M60</f>
        <v>4697.2621853428909</v>
      </c>
      <c r="O83" s="2313" t="s">
        <v>717</v>
      </c>
      <c r="P83" s="2314"/>
      <c r="Q83" s="2315"/>
      <c r="R83" s="2316">
        <f>R82/R60</f>
        <v>8029.567847162125</v>
      </c>
      <c r="Y83" s="2200"/>
    </row>
    <row r="84" spans="2:26" ht="20.100000000000001" customHeight="1">
      <c r="L84" s="2199"/>
      <c r="M84" s="2199"/>
      <c r="Q84" s="2199"/>
      <c r="R84" s="2199"/>
      <c r="Y84" s="2200"/>
    </row>
    <row r="85" spans="2:26" ht="15" customHeight="1" thickBot="1">
      <c r="L85" s="2199"/>
      <c r="M85" s="2319"/>
      <c r="Q85" s="2199"/>
      <c r="R85" s="2319"/>
      <c r="Y85" s="2200"/>
    </row>
    <row r="86" spans="2:26" ht="15" customHeight="1" thickBot="1">
      <c r="E86" s="2621" t="s">
        <v>745</v>
      </c>
      <c r="F86" s="2622"/>
      <c r="G86" s="2622"/>
      <c r="H86" s="2623"/>
      <c r="Y86" s="2200"/>
    </row>
    <row r="87" spans="2:26" ht="15" customHeight="1" thickBot="1">
      <c r="E87" s="2211" t="s">
        <v>675</v>
      </c>
      <c r="F87" s="2212" t="s">
        <v>676</v>
      </c>
      <c r="G87" s="2212" t="s">
        <v>677</v>
      </c>
      <c r="H87" s="2213">
        <v>12</v>
      </c>
      <c r="J87" s="2621" t="s">
        <v>746</v>
      </c>
      <c r="K87" s="2622"/>
      <c r="L87" s="2622"/>
      <c r="M87" s="2623"/>
      <c r="O87" s="2621" t="s">
        <v>747</v>
      </c>
      <c r="P87" s="2622"/>
      <c r="Q87" s="2622"/>
      <c r="R87" s="2623"/>
      <c r="T87" s="2615" t="s">
        <v>748</v>
      </c>
      <c r="U87" s="2616"/>
      <c r="V87" s="2616"/>
      <c r="W87" s="2616"/>
      <c r="X87" s="2617"/>
      <c r="Y87" s="2200"/>
    </row>
    <row r="88" spans="2:26" ht="15" customHeight="1">
      <c r="E88" s="2223"/>
      <c r="F88" s="2224"/>
      <c r="G88" s="2225"/>
      <c r="H88" s="2226"/>
      <c r="J88" s="2211" t="s">
        <v>675</v>
      </c>
      <c r="K88" s="2212" t="s">
        <v>676</v>
      </c>
      <c r="L88" s="2212" t="s">
        <v>677</v>
      </c>
      <c r="M88" s="2213">
        <v>12</v>
      </c>
      <c r="O88" s="2211" t="s">
        <v>675</v>
      </c>
      <c r="P88" s="2212" t="s">
        <v>676</v>
      </c>
      <c r="Q88" s="2212" t="s">
        <v>677</v>
      </c>
      <c r="R88" s="2213">
        <v>12</v>
      </c>
      <c r="T88" s="2211" t="s">
        <v>675</v>
      </c>
      <c r="U88" s="2321"/>
      <c r="V88" s="2212" t="s">
        <v>676</v>
      </c>
      <c r="W88" s="2212" t="s">
        <v>677</v>
      </c>
      <c r="X88" s="2213">
        <v>12</v>
      </c>
      <c r="Y88" s="2200"/>
    </row>
    <row r="89" spans="2:26" ht="15" customHeight="1">
      <c r="E89" s="2232" t="s">
        <v>25</v>
      </c>
      <c r="F89" s="2233" t="s">
        <v>253</v>
      </c>
      <c r="G89" s="2233" t="s">
        <v>6</v>
      </c>
      <c r="H89" s="2234" t="s">
        <v>7</v>
      </c>
      <c r="J89" s="2223"/>
      <c r="K89" s="2224"/>
      <c r="L89" s="2225"/>
      <c r="M89" s="2226"/>
      <c r="O89" s="2223"/>
      <c r="P89" s="2224"/>
      <c r="Q89" s="2225"/>
      <c r="R89" s="2226"/>
      <c r="T89" s="2223"/>
      <c r="U89" s="2283"/>
      <c r="V89" s="2224"/>
      <c r="W89" s="2225"/>
      <c r="X89" s="2226"/>
      <c r="Y89" s="2200"/>
    </row>
    <row r="90" spans="2:26" ht="15" customHeight="1">
      <c r="E90" s="2264" t="str">
        <f>B61</f>
        <v>Registered Nurse(Masters)</v>
      </c>
      <c r="F90" s="2243">
        <f>$C$61</f>
        <v>119412.79999999999</v>
      </c>
      <c r="G90" s="2237">
        <v>0.3</v>
      </c>
      <c r="H90" s="2238">
        <f>F90*G90</f>
        <v>35823.839999999997</v>
      </c>
      <c r="J90" s="2232" t="s">
        <v>25</v>
      </c>
      <c r="K90" s="2233" t="s">
        <v>253</v>
      </c>
      <c r="L90" s="2233" t="s">
        <v>6</v>
      </c>
      <c r="M90" s="2234" t="s">
        <v>7</v>
      </c>
      <c r="O90" s="2232" t="s">
        <v>25</v>
      </c>
      <c r="P90" s="2233" t="s">
        <v>253</v>
      </c>
      <c r="Q90" s="2233" t="s">
        <v>6</v>
      </c>
      <c r="R90" s="2234" t="s">
        <v>7</v>
      </c>
      <c r="T90" s="2232" t="s">
        <v>25</v>
      </c>
      <c r="U90" s="2253"/>
      <c r="V90" s="2233" t="s">
        <v>253</v>
      </c>
      <c r="W90" s="2233" t="s">
        <v>6</v>
      </c>
      <c r="X90" s="2234" t="s">
        <v>7</v>
      </c>
      <c r="Y90" s="2200"/>
    </row>
    <row r="91" spans="2:26" ht="15" customHeight="1">
      <c r="E91" s="2264" t="str">
        <f>B64</f>
        <v>Registered Nurse</v>
      </c>
      <c r="F91" s="2243">
        <f>C64</f>
        <v>86860.800000000003</v>
      </c>
      <c r="G91" s="2237">
        <v>0.3</v>
      </c>
      <c r="H91" s="2238">
        <f>F91*G91</f>
        <v>26058.240000000002</v>
      </c>
      <c r="J91" s="2264" t="str">
        <f>B64</f>
        <v>Registered Nurse</v>
      </c>
      <c r="K91" s="2375">
        <f>C64</f>
        <v>86860.800000000003</v>
      </c>
      <c r="L91" s="2376">
        <v>0.4</v>
      </c>
      <c r="M91" s="2377">
        <f>L91*K91</f>
        <v>34744.32</v>
      </c>
      <c r="O91" s="2264" t="str">
        <f>B64</f>
        <v>Registered Nurse</v>
      </c>
      <c r="P91" s="2375">
        <f>C64</f>
        <v>86860.800000000003</v>
      </c>
      <c r="Q91" s="2376">
        <v>0.5</v>
      </c>
      <c r="R91" s="2377">
        <f>Q91*P91</f>
        <v>43430.400000000001</v>
      </c>
      <c r="T91" s="2264" t="str">
        <f>B64</f>
        <v>Registered Nurse</v>
      </c>
      <c r="U91" s="2261"/>
      <c r="V91" s="2375">
        <f>C64</f>
        <v>86860.800000000003</v>
      </c>
      <c r="W91" s="2376">
        <v>0.05</v>
      </c>
      <c r="X91" s="2378">
        <f>W91*V91</f>
        <v>4343.04</v>
      </c>
      <c r="Y91" s="2200"/>
    </row>
    <row r="92" spans="2:26" ht="15" customHeight="1">
      <c r="E92" s="2190" t="str">
        <f>B62</f>
        <v>Program Manager</v>
      </c>
      <c r="F92" s="2236">
        <f>C62</f>
        <v>69995</v>
      </c>
      <c r="G92" s="2237">
        <f>C68</f>
        <v>0.05</v>
      </c>
      <c r="H92" s="2238">
        <f>F92*G92</f>
        <v>3499.75</v>
      </c>
      <c r="J92" s="2264" t="str">
        <f>B61</f>
        <v>Registered Nurse(Masters)</v>
      </c>
      <c r="K92" s="2236">
        <f>$C$61</f>
        <v>119412.79999999999</v>
      </c>
      <c r="L92" s="2237">
        <v>0.4</v>
      </c>
      <c r="M92" s="2238">
        <f>K92*L92</f>
        <v>47765.119999999995</v>
      </c>
      <c r="O92" s="2264" t="str">
        <f>B61</f>
        <v>Registered Nurse(Masters)</v>
      </c>
      <c r="P92" s="2236">
        <f>$C$61</f>
        <v>119412.79999999999</v>
      </c>
      <c r="Q92" s="2237">
        <v>0.5</v>
      </c>
      <c r="R92" s="2238">
        <f>P92*Q92</f>
        <v>59706.399999999994</v>
      </c>
      <c r="T92" s="2264" t="str">
        <f>B61</f>
        <v>Registered Nurse(Masters)</v>
      </c>
      <c r="U92" s="2261"/>
      <c r="V92" s="2236">
        <f>$C$61</f>
        <v>119412.79999999999</v>
      </c>
      <c r="W92" s="2237">
        <v>0.05</v>
      </c>
      <c r="X92" s="2238">
        <f>V92*W92</f>
        <v>5970.6399999999994</v>
      </c>
      <c r="Y92" s="2200"/>
    </row>
    <row r="93" spans="2:26" ht="15" customHeight="1">
      <c r="E93" s="2190" t="str">
        <f>B63</f>
        <v>Medical Assistant /Case Worker</v>
      </c>
      <c r="F93" s="2243">
        <f>C63</f>
        <v>39385.600000000006</v>
      </c>
      <c r="G93" s="2237">
        <f>V62</f>
        <v>0.6</v>
      </c>
      <c r="H93" s="2238">
        <f t="shared" ref="H93:H94" si="6">F93*G93</f>
        <v>23631.360000000004</v>
      </c>
      <c r="J93" s="2190" t="str">
        <f>B62</f>
        <v>Program Manager</v>
      </c>
      <c r="K93" s="2236">
        <f>C62</f>
        <v>69995</v>
      </c>
      <c r="L93" s="2237">
        <f>C68</f>
        <v>0.05</v>
      </c>
      <c r="M93" s="2238">
        <f>K93*L93</f>
        <v>3499.75</v>
      </c>
      <c r="O93" s="2190" t="str">
        <f>B62</f>
        <v>Program Manager</v>
      </c>
      <c r="P93" s="2236">
        <f>C62</f>
        <v>69995</v>
      </c>
      <c r="Q93" s="2237">
        <f>C68</f>
        <v>0.05</v>
      </c>
      <c r="R93" s="2238">
        <f>P93*Q93</f>
        <v>3499.75</v>
      </c>
      <c r="T93" s="2190" t="str">
        <f>B62</f>
        <v>Program Manager</v>
      </c>
      <c r="U93" s="2201"/>
      <c r="V93" s="2236">
        <f>C62</f>
        <v>69995</v>
      </c>
      <c r="W93" s="2237">
        <f>C68/5</f>
        <v>0.01</v>
      </c>
      <c r="X93" s="2238">
        <f>V93*W93</f>
        <v>699.95</v>
      </c>
      <c r="Y93" s="2200"/>
    </row>
    <row r="94" spans="2:26" ht="15" customHeight="1">
      <c r="E94" s="2190" t="str">
        <f t="shared" ref="E94:F94" si="7">B65</f>
        <v>Clerical Support</v>
      </c>
      <c r="F94" s="2236">
        <f t="shared" si="7"/>
        <v>32198.400000000001</v>
      </c>
      <c r="G94" s="2237">
        <f>C70</f>
        <v>0.25</v>
      </c>
      <c r="H94" s="2238">
        <f t="shared" si="6"/>
        <v>8049.6</v>
      </c>
      <c r="J94" s="2190" t="str">
        <f>B63</f>
        <v>Medical Assistant /Case Worker</v>
      </c>
      <c r="K94" s="2243">
        <f>C63</f>
        <v>39385.600000000006</v>
      </c>
      <c r="L94" s="2237">
        <f>V63</f>
        <v>0.8</v>
      </c>
      <c r="M94" s="2238">
        <f t="shared" ref="M94:M95" si="8">K94*L94</f>
        <v>31508.480000000007</v>
      </c>
      <c r="O94" s="2190" t="str">
        <f>B63</f>
        <v>Medical Assistant /Case Worker</v>
      </c>
      <c r="P94" s="2243">
        <f>C63</f>
        <v>39385.600000000006</v>
      </c>
      <c r="Q94" s="2322">
        <f>C69</f>
        <v>1</v>
      </c>
      <c r="R94" s="2238">
        <f t="shared" ref="R94:R95" si="9">P94*Q94</f>
        <v>39385.600000000006</v>
      </c>
      <c r="T94" s="2190" t="str">
        <f>B63</f>
        <v>Medical Assistant /Case Worker</v>
      </c>
      <c r="U94" s="2201"/>
      <c r="V94" s="2243">
        <f>C63</f>
        <v>39385.600000000006</v>
      </c>
      <c r="W94" s="2237">
        <f>L66</f>
        <v>0.2</v>
      </c>
      <c r="X94" s="2238">
        <f t="shared" ref="X94:X95" si="10">V94*W94</f>
        <v>7877.1200000000017</v>
      </c>
      <c r="Y94" s="2200"/>
    </row>
    <row r="95" spans="2:26" ht="15" customHeight="1">
      <c r="E95" s="2232" t="s">
        <v>12</v>
      </c>
      <c r="F95" s="2253"/>
      <c r="G95" s="2254">
        <f>SUM(G90:G94)</f>
        <v>1.5</v>
      </c>
      <c r="H95" s="2255">
        <f>SUM(H90:H94)</f>
        <v>97062.790000000008</v>
      </c>
      <c r="J95" s="2190" t="str">
        <f t="shared" ref="J95:K95" si="11">B65</f>
        <v>Clerical Support</v>
      </c>
      <c r="K95" s="2236">
        <f t="shared" si="11"/>
        <v>32198.400000000001</v>
      </c>
      <c r="L95" s="2237">
        <f>C70</f>
        <v>0.25</v>
      </c>
      <c r="M95" s="2238">
        <f t="shared" si="8"/>
        <v>8049.6</v>
      </c>
      <c r="O95" s="2190" t="str">
        <f t="shared" ref="O95:P95" si="12">B65</f>
        <v>Clerical Support</v>
      </c>
      <c r="P95" s="2236">
        <f t="shared" si="12"/>
        <v>32198.400000000001</v>
      </c>
      <c r="Q95" s="2237">
        <f>C70</f>
        <v>0.25</v>
      </c>
      <c r="R95" s="2238">
        <f t="shared" si="9"/>
        <v>8049.6</v>
      </c>
      <c r="T95" s="2190" t="str">
        <f>B65</f>
        <v>Clerical Support</v>
      </c>
      <c r="U95" s="2201"/>
      <c r="V95" s="2236">
        <f>C65</f>
        <v>32198.400000000001</v>
      </c>
      <c r="W95" s="2237">
        <f>C70/5</f>
        <v>0.05</v>
      </c>
      <c r="X95" s="2238">
        <f t="shared" si="10"/>
        <v>1609.92</v>
      </c>
      <c r="Y95" s="2200"/>
      <c r="Z95" s="2207"/>
    </row>
    <row r="96" spans="2:26" ht="15" customHeight="1">
      <c r="E96" s="2260" t="str">
        <f>$B$79</f>
        <v>Trust fund contribution for PFMLA</v>
      </c>
      <c r="F96" s="2261"/>
      <c r="G96" s="2345">
        <f>$C$79</f>
        <v>3.7000000000000002E-3</v>
      </c>
      <c r="H96" s="2238">
        <f>H95*G96</f>
        <v>359.13232300000004</v>
      </c>
      <c r="J96" s="2232" t="s">
        <v>12</v>
      </c>
      <c r="K96" s="2253"/>
      <c r="L96" s="2254">
        <f>SUM(L91:L95)</f>
        <v>1.9000000000000001</v>
      </c>
      <c r="M96" s="2255">
        <f>SUM(M91:M95)</f>
        <v>125567.27000000002</v>
      </c>
      <c r="O96" s="2232" t="s">
        <v>12</v>
      </c>
      <c r="P96" s="2253"/>
      <c r="Q96" s="2254">
        <f>SUM(Q91:Q95)</f>
        <v>2.2999999999999998</v>
      </c>
      <c r="R96" s="2255">
        <f>SUM(R91:R95)</f>
        <v>154071.75</v>
      </c>
      <c r="T96" s="2232" t="s">
        <v>12</v>
      </c>
      <c r="U96" s="2253"/>
      <c r="V96" s="2253"/>
      <c r="W96" s="2254">
        <f>SUM(W91:W95)</f>
        <v>0.36</v>
      </c>
      <c r="X96" s="2255">
        <f>SUM(X91:X95)</f>
        <v>20500.670000000006</v>
      </c>
      <c r="Y96" s="2200"/>
      <c r="Z96" s="2207"/>
    </row>
    <row r="97" spans="5:26" ht="15" customHeight="1">
      <c r="E97" s="2264" t="s">
        <v>494</v>
      </c>
      <c r="F97" s="2265">
        <f>C72</f>
        <v>0.224</v>
      </c>
      <c r="G97" s="2261"/>
      <c r="H97" s="2238">
        <f>F97*H95</f>
        <v>21742.064960000003</v>
      </c>
      <c r="J97" s="2260" t="str">
        <f>$B$79</f>
        <v>Trust fund contribution for PFMLA</v>
      </c>
      <c r="K97" s="2261"/>
      <c r="L97" s="2345">
        <f>$C$79</f>
        <v>3.7000000000000002E-3</v>
      </c>
      <c r="M97" s="2238">
        <f>M96*L97</f>
        <v>464.59889900000007</v>
      </c>
      <c r="O97" s="2260" t="str">
        <f>$B$79</f>
        <v>Trust fund contribution for PFMLA</v>
      </c>
      <c r="P97" s="2261"/>
      <c r="Q97" s="2345">
        <f>$C$79</f>
        <v>3.7000000000000002E-3</v>
      </c>
      <c r="R97" s="2238">
        <f>R96*Q97</f>
        <v>570.06547499999999</v>
      </c>
      <c r="T97" s="2260" t="str">
        <f>$B$79</f>
        <v>Trust fund contribution for PFMLA</v>
      </c>
      <c r="U97" s="2261"/>
      <c r="V97" s="2345">
        <f>$C$79</f>
        <v>3.7000000000000002E-3</v>
      </c>
      <c r="W97" s="2262"/>
      <c r="X97" s="2238">
        <f>X96*V97</f>
        <v>75.852479000000031</v>
      </c>
      <c r="Y97" s="2200"/>
      <c r="Z97" s="2207"/>
    </row>
    <row r="98" spans="5:26" ht="15" customHeight="1" thickBot="1">
      <c r="E98" s="2277" t="s">
        <v>263</v>
      </c>
      <c r="F98" s="2278"/>
      <c r="G98" s="2279"/>
      <c r="H98" s="2280">
        <f>H97+H95</f>
        <v>118804.85496000001</v>
      </c>
      <c r="J98" s="2264" t="s">
        <v>494</v>
      </c>
      <c r="K98" s="2265">
        <f>C72</f>
        <v>0.224</v>
      </c>
      <c r="L98" s="2261"/>
      <c r="M98" s="2238">
        <f>K98*M96</f>
        <v>28127.068480000005</v>
      </c>
      <c r="O98" s="2264" t="s">
        <v>494</v>
      </c>
      <c r="P98" s="2265">
        <f>C72</f>
        <v>0.224</v>
      </c>
      <c r="Q98" s="2261"/>
      <c r="R98" s="2238">
        <f>P98*R96</f>
        <v>34512.072</v>
      </c>
      <c r="T98" s="2264" t="s">
        <v>494</v>
      </c>
      <c r="U98" s="2261"/>
      <c r="V98" s="2265">
        <f>C72</f>
        <v>0.224</v>
      </c>
      <c r="W98" s="2261"/>
      <c r="X98" s="2238">
        <f>V98*X96</f>
        <v>4592.1500800000013</v>
      </c>
      <c r="Y98" s="2200"/>
      <c r="Z98" s="2207"/>
    </row>
    <row r="99" spans="5:26" ht="15" customHeight="1" thickTop="1" thickBot="1">
      <c r="E99" s="2260"/>
      <c r="F99" s="2283"/>
      <c r="G99" s="2284" t="s">
        <v>384</v>
      </c>
      <c r="H99" s="2285"/>
      <c r="J99" s="2277" t="s">
        <v>263</v>
      </c>
      <c r="K99" s="2278"/>
      <c r="L99" s="2279"/>
      <c r="M99" s="2280">
        <f>M98+M96</f>
        <v>153694.33848000003</v>
      </c>
      <c r="O99" s="2277" t="s">
        <v>263</v>
      </c>
      <c r="P99" s="2278"/>
      <c r="Q99" s="2279"/>
      <c r="R99" s="2280">
        <f>R98+R96</f>
        <v>188583.82199999999</v>
      </c>
      <c r="T99" s="2277" t="s">
        <v>263</v>
      </c>
      <c r="U99" s="2298"/>
      <c r="V99" s="2278"/>
      <c r="W99" s="2279"/>
      <c r="X99" s="2280">
        <f>X98+X96</f>
        <v>25092.820080000005</v>
      </c>
      <c r="Y99" s="2200"/>
      <c r="Z99" s="2207"/>
    </row>
    <row r="100" spans="5:26" ht="15" customHeight="1" thickTop="1">
      <c r="E100" s="2264" t="str">
        <f>B73</f>
        <v>Staff Training (per MA FTE)</v>
      </c>
      <c r="F100" s="2290"/>
      <c r="G100" s="2286">
        <f>C73</f>
        <v>131.74762337907811</v>
      </c>
      <c r="H100" s="2238">
        <f>G100*SUM(G93:G93)</f>
        <v>79.048574027446861</v>
      </c>
      <c r="J100" s="2260"/>
      <c r="K100" s="2283"/>
      <c r="L100" s="2284" t="s">
        <v>384</v>
      </c>
      <c r="M100" s="2285"/>
      <c r="O100" s="2260"/>
      <c r="P100" s="2283"/>
      <c r="Q100" s="2284" t="s">
        <v>384</v>
      </c>
      <c r="R100" s="2285"/>
      <c r="T100" s="2260"/>
      <c r="U100" s="2262"/>
      <c r="V100" s="2283"/>
      <c r="W100" s="2284" t="s">
        <v>384</v>
      </c>
      <c r="X100" s="2285"/>
      <c r="Y100" s="2200"/>
      <c r="Z100" s="2207"/>
    </row>
    <row r="101" spans="5:26" ht="15" customHeight="1">
      <c r="E101" s="2264" t="str">
        <f>B74</f>
        <v>Program Supplies and Materials (per FTE)</v>
      </c>
      <c r="F101" s="2290"/>
      <c r="G101" s="2286">
        <f>C74</f>
        <v>1203.3479899266183</v>
      </c>
      <c r="H101" s="2238">
        <f>G101*G95</f>
        <v>1805.0219848899274</v>
      </c>
      <c r="J101" s="2264" t="str">
        <f>B73</f>
        <v>Staff Training (per MA FTE)</v>
      </c>
      <c r="K101" s="2290"/>
      <c r="L101" s="2286">
        <f>C73</f>
        <v>131.74762337907811</v>
      </c>
      <c r="M101" s="2238">
        <f>L101*SUM(L94:L94)</f>
        <v>105.39809870326249</v>
      </c>
      <c r="O101" s="2264" t="str">
        <f>B73</f>
        <v>Staff Training (per MA FTE)</v>
      </c>
      <c r="P101" s="2290"/>
      <c r="Q101" s="2286">
        <f>C73</f>
        <v>131.74762337907811</v>
      </c>
      <c r="R101" s="2238">
        <f>Q101*SUM(Q94:Q94)</f>
        <v>131.74762337907811</v>
      </c>
      <c r="T101" s="2264" t="str">
        <f>B73</f>
        <v>Staff Training (per MA FTE)</v>
      </c>
      <c r="U101" s="2261"/>
      <c r="V101" s="2290"/>
      <c r="W101" s="2286">
        <f>C73</f>
        <v>131.74762337907811</v>
      </c>
      <c r="X101" s="2238">
        <f>W101*SUM(W94:W94)</f>
        <v>26.349524675815623</v>
      </c>
      <c r="Y101" s="2200"/>
      <c r="Z101" s="2207"/>
    </row>
    <row r="102" spans="5:26" ht="15" customHeight="1">
      <c r="E102" s="2264"/>
      <c r="F102" s="2296"/>
      <c r="G102" s="2297"/>
      <c r="H102" s="2238"/>
      <c r="J102" s="2264" t="str">
        <f>B74</f>
        <v>Program Supplies and Materials (per FTE)</v>
      </c>
      <c r="K102" s="2290"/>
      <c r="L102" s="2286">
        <f>C74</f>
        <v>1203.3479899266183</v>
      </c>
      <c r="M102" s="2238">
        <f>L102*L96</f>
        <v>2286.3611808605751</v>
      </c>
      <c r="O102" s="2264" t="str">
        <f>B74</f>
        <v>Program Supplies and Materials (per FTE)</v>
      </c>
      <c r="P102" s="2290"/>
      <c r="Q102" s="2286">
        <f>C74</f>
        <v>1203.3479899266183</v>
      </c>
      <c r="R102" s="2238">
        <f>Q102*Q96</f>
        <v>2767.700376831222</v>
      </c>
      <c r="T102" s="2264" t="str">
        <f>B74</f>
        <v>Program Supplies and Materials (per FTE)</v>
      </c>
      <c r="U102" s="2261"/>
      <c r="V102" s="2290"/>
      <c r="W102" s="2286">
        <f>C74</f>
        <v>1203.3479899266183</v>
      </c>
      <c r="X102" s="2238">
        <f>W102*W96</f>
        <v>433.20527637358259</v>
      </c>
      <c r="Y102" s="2200"/>
      <c r="Z102" s="2207"/>
    </row>
    <row r="103" spans="5:26" ht="15" customHeight="1" thickBot="1">
      <c r="E103" s="2277" t="s">
        <v>496</v>
      </c>
      <c r="F103" s="2278"/>
      <c r="G103" s="2298"/>
      <c r="H103" s="2280">
        <f>SUM(H98:H102)</f>
        <v>120688.92551891739</v>
      </c>
      <c r="J103" s="2264"/>
      <c r="K103" s="2296"/>
      <c r="L103" s="2297"/>
      <c r="M103" s="2238"/>
      <c r="O103" s="2264"/>
      <c r="P103" s="2296"/>
      <c r="Q103" s="2297"/>
      <c r="R103" s="2238"/>
      <c r="T103" s="2264"/>
      <c r="U103" s="2261"/>
      <c r="V103" s="2296"/>
      <c r="W103" s="2297"/>
      <c r="X103" s="2238"/>
      <c r="Y103" s="2200"/>
      <c r="Z103" s="2207"/>
    </row>
    <row r="104" spans="5:26" ht="15" customHeight="1" thickTop="1" thickBot="1">
      <c r="E104" s="2264" t="s">
        <v>497</v>
      </c>
      <c r="F104" s="2265">
        <f>C75</f>
        <v>0.12</v>
      </c>
      <c r="G104" s="2261"/>
      <c r="H104" s="2238">
        <f>H103*F104</f>
        <v>14482.671062270087</v>
      </c>
      <c r="J104" s="2277" t="s">
        <v>496</v>
      </c>
      <c r="K104" s="2278"/>
      <c r="L104" s="2298"/>
      <c r="M104" s="2280">
        <f>SUM(M99:M103)</f>
        <v>156086.09775956388</v>
      </c>
      <c r="O104" s="2277" t="s">
        <v>496</v>
      </c>
      <c r="P104" s="2278"/>
      <c r="Q104" s="2298"/>
      <c r="R104" s="2280">
        <f>SUM(R99:R103)</f>
        <v>191483.27000021029</v>
      </c>
      <c r="T104" s="2277" t="s">
        <v>496</v>
      </c>
      <c r="U104" s="2298"/>
      <c r="V104" s="2278"/>
      <c r="W104" s="2298"/>
      <c r="X104" s="2280">
        <f>SUM(X99:X103)</f>
        <v>25552.3748810494</v>
      </c>
      <c r="Y104" s="2200"/>
      <c r="Z104" s="2207"/>
    </row>
    <row r="105" spans="5:26" ht="15" customHeight="1" thickTop="1">
      <c r="E105" s="2264"/>
      <c r="F105" s="2265"/>
      <c r="G105" s="2261"/>
      <c r="H105" s="2238"/>
      <c r="J105" s="2264" t="s">
        <v>497</v>
      </c>
      <c r="K105" s="2265">
        <f>C75</f>
        <v>0.12</v>
      </c>
      <c r="L105" s="2261"/>
      <c r="M105" s="2238">
        <f>M104*K105</f>
        <v>18730.331731147664</v>
      </c>
      <c r="O105" s="2264" t="s">
        <v>497</v>
      </c>
      <c r="P105" s="2265">
        <f>C75</f>
        <v>0.12</v>
      </c>
      <c r="Q105" s="2261"/>
      <c r="R105" s="2238">
        <f>R104*P105</f>
        <v>22977.992400025236</v>
      </c>
      <c r="T105" s="2264" t="s">
        <v>497</v>
      </c>
      <c r="U105" s="2261"/>
      <c r="V105" s="2265">
        <f>C75</f>
        <v>0.12</v>
      </c>
      <c r="W105" s="2261"/>
      <c r="X105" s="2238">
        <f>X104*V105</f>
        <v>3066.284985725928</v>
      </c>
      <c r="Y105" s="2200"/>
      <c r="Z105" s="2207"/>
    </row>
    <row r="106" spans="5:26" ht="15" customHeight="1" thickBot="1">
      <c r="E106" s="2302" t="s">
        <v>18</v>
      </c>
      <c r="F106" s="2303"/>
      <c r="G106" s="2304"/>
      <c r="H106" s="2305">
        <f>H104+H103</f>
        <v>135171.59658118748</v>
      </c>
      <c r="J106" s="2264"/>
      <c r="K106" s="2265"/>
      <c r="L106" s="2261"/>
      <c r="M106" s="2238"/>
      <c r="O106" s="2264"/>
      <c r="P106" s="2265"/>
      <c r="Q106" s="2261"/>
      <c r="R106" s="2238"/>
      <c r="T106" s="2264"/>
      <c r="U106" s="2261"/>
      <c r="V106" s="2265"/>
      <c r="W106" s="2261"/>
      <c r="X106" s="2238"/>
      <c r="Y106" s="2200"/>
      <c r="Z106" s="2207"/>
    </row>
    <row r="107" spans="5:26" ht="15" customHeight="1" thickTop="1" thickBot="1">
      <c r="E107" s="2307" t="s">
        <v>131</v>
      </c>
      <c r="F107" s="2271">
        <f>K80</f>
        <v>1.9959404600811814E-2</v>
      </c>
      <c r="G107" s="2308"/>
      <c r="H107" s="2273">
        <f>(H106-H95)*F107</f>
        <v>760.62908940800071</v>
      </c>
      <c r="J107" s="2302" t="s">
        <v>18</v>
      </c>
      <c r="K107" s="2303"/>
      <c r="L107" s="2304"/>
      <c r="M107" s="2305">
        <f>M105+M104</f>
        <v>174816.42949071154</v>
      </c>
      <c r="O107" s="2302" t="s">
        <v>18</v>
      </c>
      <c r="P107" s="2303"/>
      <c r="Q107" s="2304"/>
      <c r="R107" s="2305">
        <f>R105+R104</f>
        <v>214461.26240023552</v>
      </c>
      <c r="T107" s="2302" t="s">
        <v>18</v>
      </c>
      <c r="U107" s="2325"/>
      <c r="V107" s="2303"/>
      <c r="W107" s="2304"/>
      <c r="X107" s="2305">
        <f>X105+X104</f>
        <v>28618.659866775328</v>
      </c>
      <c r="Y107" s="2200"/>
      <c r="Z107" s="2207"/>
    </row>
    <row r="108" spans="5:26" ht="15" customHeight="1" thickTop="1" thickBot="1">
      <c r="E108" s="2307"/>
      <c r="F108" s="2271"/>
      <c r="G108" s="2308"/>
      <c r="H108" s="2273"/>
      <c r="J108" s="2307" t="s">
        <v>131</v>
      </c>
      <c r="K108" s="2271">
        <f>K80</f>
        <v>1.9959404600811814E-2</v>
      </c>
      <c r="L108" s="2308"/>
      <c r="M108" s="2273">
        <f>(M107-M96)*K108</f>
        <v>982.98390052502236</v>
      </c>
      <c r="O108" s="2307" t="s">
        <v>131</v>
      </c>
      <c r="P108" s="2271">
        <f>K80</f>
        <v>1.9959404600811814E-2</v>
      </c>
      <c r="Q108" s="2308"/>
      <c r="R108" s="2273">
        <f>(R107-R96)*P108</f>
        <v>1205.3387116420429</v>
      </c>
      <c r="T108" s="2307" t="s">
        <v>131</v>
      </c>
      <c r="U108" s="2317"/>
      <c r="V108" s="2271">
        <f>K80</f>
        <v>1.9959404600811814E-2</v>
      </c>
      <c r="W108" s="2308"/>
      <c r="X108" s="2273">
        <f>(X107-X96)*V108</f>
        <v>162.03024429625904</v>
      </c>
      <c r="Y108" s="2200"/>
      <c r="Z108" s="2207"/>
    </row>
    <row r="109" spans="5:26" ht="15" customHeight="1" thickBot="1">
      <c r="E109" s="2309" t="s">
        <v>674</v>
      </c>
      <c r="F109" s="2310"/>
      <c r="G109" s="2311"/>
      <c r="H109" s="2312">
        <f>H106+H107+H108</f>
        <v>135932.22567059548</v>
      </c>
      <c r="J109" s="2307"/>
      <c r="K109" s="2271"/>
      <c r="L109" s="2308"/>
      <c r="M109" s="2273"/>
      <c r="O109" s="2307"/>
      <c r="P109" s="2271"/>
      <c r="Q109" s="2308"/>
      <c r="R109" s="2273"/>
      <c r="T109" s="2307"/>
      <c r="U109" s="2317"/>
      <c r="V109" s="2271"/>
      <c r="W109" s="2308"/>
      <c r="X109" s="2273"/>
      <c r="Y109" s="2200"/>
      <c r="Z109" s="2207"/>
    </row>
    <row r="110" spans="5:26" ht="15" customHeight="1" thickBot="1">
      <c r="E110" s="2313" t="s">
        <v>717</v>
      </c>
      <c r="F110" s="2314"/>
      <c r="G110" s="2315"/>
      <c r="H110" s="2316">
        <f>H109/H87</f>
        <v>11327.685472549623</v>
      </c>
      <c r="J110" s="2309" t="s">
        <v>674</v>
      </c>
      <c r="K110" s="2310"/>
      <c r="L110" s="2311"/>
      <c r="M110" s="2312">
        <f>M107+M108+M109</f>
        <v>175799.41339123657</v>
      </c>
      <c r="O110" s="2309" t="s">
        <v>674</v>
      </c>
      <c r="P110" s="2310"/>
      <c r="Q110" s="2311"/>
      <c r="R110" s="2312">
        <f>R107+R108+R109</f>
        <v>215666.60111187756</v>
      </c>
      <c r="T110" s="2309" t="s">
        <v>674</v>
      </c>
      <c r="U110" s="2329"/>
      <c r="V110" s="2310"/>
      <c r="W110" s="2311"/>
      <c r="X110" s="2312">
        <f>X107+X108+X109</f>
        <v>28780.690111071588</v>
      </c>
      <c r="Y110" s="2200"/>
      <c r="Z110" s="2207"/>
    </row>
    <row r="111" spans="5:26" ht="15" customHeight="1" thickBot="1">
      <c r="G111" s="2199"/>
      <c r="H111" s="2199"/>
      <c r="J111" s="2313" t="s">
        <v>717</v>
      </c>
      <c r="K111" s="2314"/>
      <c r="L111" s="2315"/>
      <c r="M111" s="2316">
        <f>M110/M88</f>
        <v>14649.951115936381</v>
      </c>
      <c r="O111" s="2313" t="s">
        <v>717</v>
      </c>
      <c r="P111" s="2314"/>
      <c r="Q111" s="2315"/>
      <c r="R111" s="2316">
        <f>R110/R88</f>
        <v>17972.216759323132</v>
      </c>
      <c r="T111" s="2313" t="s">
        <v>717</v>
      </c>
      <c r="U111" s="2330"/>
      <c r="V111" s="2314"/>
      <c r="W111" s="2315"/>
      <c r="X111" s="2316">
        <f>X110/X88</f>
        <v>2398.3908425892992</v>
      </c>
      <c r="Y111" s="2200"/>
      <c r="Z111" s="2207"/>
    </row>
    <row r="112" spans="5:26" ht="15" customHeight="1">
      <c r="G112" s="2199"/>
      <c r="H112" s="2319"/>
      <c r="L112" s="2199"/>
      <c r="M112" s="2199"/>
      <c r="Q112" s="2199"/>
      <c r="R112" s="2199"/>
      <c r="W112" s="2199"/>
      <c r="X112" s="2199"/>
      <c r="Y112" s="2200"/>
      <c r="Z112" s="2207"/>
    </row>
    <row r="113" spans="12:26" ht="15" customHeight="1">
      <c r="L113" s="2199"/>
      <c r="M113" s="2319"/>
      <c r="Q113" s="2199"/>
      <c r="R113" s="2319"/>
      <c r="W113" s="2199"/>
      <c r="X113" s="2319"/>
      <c r="Y113" s="2200"/>
      <c r="Z113" s="2207"/>
    </row>
    <row r="114" spans="12:26" ht="15" customHeight="1">
      <c r="Y114" s="2200"/>
      <c r="Z114" s="2207"/>
    </row>
    <row r="115" spans="12:26" ht="15" customHeight="1">
      <c r="Y115" s="2200"/>
      <c r="Z115" s="2207"/>
    </row>
  </sheetData>
  <mergeCells count="22">
    <mergeCell ref="J87:M87"/>
    <mergeCell ref="O87:R87"/>
    <mergeCell ref="T87:X87"/>
    <mergeCell ref="B60:C60"/>
    <mergeCell ref="D60:H60"/>
    <mergeCell ref="B66:C66"/>
    <mergeCell ref="T70:U70"/>
    <mergeCell ref="B71:C71"/>
    <mergeCell ref="E86:H86"/>
    <mergeCell ref="B12:C12"/>
    <mergeCell ref="E29:H29"/>
    <mergeCell ref="J29:M29"/>
    <mergeCell ref="O29:R29"/>
    <mergeCell ref="B59:H59"/>
    <mergeCell ref="J59:M59"/>
    <mergeCell ref="O59:R59"/>
    <mergeCell ref="B8:C8"/>
    <mergeCell ref="B3:H3"/>
    <mergeCell ref="J3:M3"/>
    <mergeCell ref="O3:R3"/>
    <mergeCell ref="B4:C4"/>
    <mergeCell ref="D4:H4"/>
  </mergeCells>
  <pageMargins left="0.2" right="0.2" top="0.25" bottom="0.25" header="0.3" footer="0.3"/>
  <pageSetup scale="39" orientation="landscape" r:id="rId1"/>
  <headerFooter>
    <oddFooter>&amp;RDRAFT - FOR POLICY DISCUSSION ONLY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zoomScale="79" zoomScaleNormal="79" workbookViewId="0">
      <selection activeCell="T29" sqref="T29"/>
    </sheetView>
  </sheetViews>
  <sheetFormatPr defaultColWidth="9.109375" defaultRowHeight="14.4"/>
  <cols>
    <col min="1" max="1" width="4.88671875" style="2200" customWidth="1"/>
    <col min="2" max="2" width="36.6640625" style="2200" hidden="1" customWidth="1"/>
    <col min="3" max="3" width="9.88671875" style="2200" hidden="1" customWidth="1"/>
    <col min="4" max="4" width="10" style="2200" hidden="1" customWidth="1"/>
    <col min="5" max="5" width="69" style="2200" hidden="1" customWidth="1"/>
    <col min="6" max="6" width="9.44140625" style="2200" hidden="1" customWidth="1"/>
    <col min="7" max="7" width="30.88671875" style="2200" customWidth="1"/>
    <col min="8" max="8" width="13.5546875" style="2200" customWidth="1"/>
    <col min="9" max="10" width="12" style="2200" customWidth="1"/>
    <col min="11" max="11" width="2.44140625" style="2200" customWidth="1"/>
    <col min="12" max="12" width="31.44140625" style="2200" customWidth="1"/>
    <col min="13" max="13" width="12.5546875" style="2200" customWidth="1"/>
    <col min="14" max="14" width="11" style="2200" bestFit="1" customWidth="1"/>
    <col min="15" max="15" width="12.109375" style="2200" customWidth="1"/>
    <col min="16" max="16" width="2.33203125" style="2200" customWidth="1"/>
    <col min="17" max="17" width="25.6640625" style="2200" customWidth="1"/>
    <col min="18" max="18" width="15.5546875" style="2200" customWidth="1"/>
    <col min="19" max="19" width="12" style="2200" customWidth="1"/>
    <col min="20" max="20" width="15.6640625" style="2200" customWidth="1"/>
    <col min="21" max="16384" width="9.109375" style="2200"/>
  </cols>
  <sheetData>
    <row r="1" spans="2:15">
      <c r="J1" s="2379"/>
    </row>
    <row r="2" spans="2:15" ht="15" thickBot="1">
      <c r="B2" s="2206"/>
      <c r="G2" s="2380"/>
    </row>
    <row r="3" spans="2:15" ht="21" customHeight="1" thickBot="1">
      <c r="B3" s="2627" t="s">
        <v>749</v>
      </c>
      <c r="C3" s="2628"/>
      <c r="D3" s="2628"/>
      <c r="E3" s="2629"/>
      <c r="G3" s="2630" t="s">
        <v>750</v>
      </c>
      <c r="H3" s="2631"/>
      <c r="I3" s="2631"/>
      <c r="J3" s="2632"/>
      <c r="L3" s="2630" t="s">
        <v>751</v>
      </c>
      <c r="M3" s="2631"/>
      <c r="N3" s="2631"/>
      <c r="O3" s="2632"/>
    </row>
    <row r="4" spans="2:15">
      <c r="B4" s="2633" t="s">
        <v>249</v>
      </c>
      <c r="C4" s="2634"/>
      <c r="D4" s="2635"/>
      <c r="E4" s="2381" t="s">
        <v>135</v>
      </c>
      <c r="G4" s="2211" t="s">
        <v>675</v>
      </c>
      <c r="H4" s="2212" t="s">
        <v>676</v>
      </c>
      <c r="I4" s="2382" t="s">
        <v>752</v>
      </c>
      <c r="J4" s="2213">
        <v>12</v>
      </c>
      <c r="L4" s="2211" t="s">
        <v>675</v>
      </c>
      <c r="M4" s="2212" t="s">
        <v>676</v>
      </c>
      <c r="N4" s="2382" t="s">
        <v>752</v>
      </c>
      <c r="O4" s="2213">
        <v>12</v>
      </c>
    </row>
    <row r="5" spans="2:15">
      <c r="B5" s="2188" t="s">
        <v>252</v>
      </c>
      <c r="C5" s="2218">
        <f>'4929 OBOTS Outpatient Clinic'!C6</f>
        <v>69995</v>
      </c>
      <c r="D5" s="2218"/>
      <c r="E5" s="2219" t="s">
        <v>680</v>
      </c>
      <c r="G5" s="2223"/>
      <c r="H5" s="2224"/>
      <c r="I5" s="2225"/>
      <c r="J5" s="2226"/>
      <c r="L5" s="2223"/>
      <c r="M5" s="2224"/>
      <c r="N5" s="2225"/>
      <c r="O5" s="2226"/>
    </row>
    <row r="6" spans="2:15">
      <c r="B6" s="2188" t="s">
        <v>514</v>
      </c>
      <c r="C6" s="2230">
        <f>[44]Chart!C22</f>
        <v>86860.800000000003</v>
      </c>
      <c r="D6" s="2218"/>
      <c r="E6" s="2383" t="s">
        <v>132</v>
      </c>
      <c r="G6" s="2232" t="s">
        <v>25</v>
      </c>
      <c r="H6" s="2233" t="s">
        <v>253</v>
      </c>
      <c r="I6" s="2233" t="s">
        <v>6</v>
      </c>
      <c r="J6" s="2234" t="s">
        <v>7</v>
      </c>
      <c r="L6" s="2232" t="s">
        <v>25</v>
      </c>
      <c r="M6" s="2233" t="s">
        <v>253</v>
      </c>
      <c r="N6" s="2233" t="s">
        <v>6</v>
      </c>
      <c r="O6" s="2234" t="s">
        <v>7</v>
      </c>
    </row>
    <row r="7" spans="2:15">
      <c r="B7" s="2188" t="s">
        <v>683</v>
      </c>
      <c r="C7" s="2230">
        <v>34800</v>
      </c>
      <c r="D7" s="2218"/>
      <c r="E7" s="2383" t="s">
        <v>132</v>
      </c>
      <c r="G7" s="2190" t="str">
        <f t="shared" ref="G7:H10" si="0">B5</f>
        <v>Program Manager</v>
      </c>
      <c r="H7" s="2236">
        <f t="shared" si="0"/>
        <v>69995</v>
      </c>
      <c r="I7" s="2237">
        <f>C10</f>
        <v>0.05</v>
      </c>
      <c r="J7" s="2238">
        <f>H7*I7</f>
        <v>3499.75</v>
      </c>
      <c r="L7" s="2190" t="str">
        <f t="shared" ref="L7:M10" si="1">B5</f>
        <v>Program Manager</v>
      </c>
      <c r="M7" s="2236">
        <f t="shared" si="1"/>
        <v>69995</v>
      </c>
      <c r="N7" s="2237">
        <f>D10</f>
        <v>0.05</v>
      </c>
      <c r="O7" s="2238">
        <f>M7*N7</f>
        <v>3499.75</v>
      </c>
    </row>
    <row r="8" spans="2:15">
      <c r="B8" s="2189" t="s">
        <v>686</v>
      </c>
      <c r="C8" s="2218">
        <f>[44]Chart!C6</f>
        <v>32198.400000000001</v>
      </c>
      <c r="D8" s="2235"/>
      <c r="E8" s="2383" t="s">
        <v>132</v>
      </c>
      <c r="G8" s="2190" t="str">
        <f t="shared" si="0"/>
        <v>Registered Nurse</v>
      </c>
      <c r="H8" s="2236">
        <f t="shared" si="0"/>
        <v>86860.800000000003</v>
      </c>
      <c r="I8" s="2237">
        <f>C11</f>
        <v>0.5</v>
      </c>
      <c r="J8" s="2238">
        <f t="shared" ref="J8:J10" si="2">H8*I8</f>
        <v>43430.400000000001</v>
      </c>
      <c r="L8" s="2190" t="str">
        <f t="shared" si="1"/>
        <v>Registered Nurse</v>
      </c>
      <c r="M8" s="2236">
        <f t="shared" si="1"/>
        <v>86860.800000000003</v>
      </c>
      <c r="N8" s="2237">
        <f>D11</f>
        <v>0.75</v>
      </c>
      <c r="O8" s="2238">
        <f t="shared" ref="O8:O10" si="3">M8*N8</f>
        <v>65145.600000000006</v>
      </c>
    </row>
    <row r="9" spans="2:15">
      <c r="B9" s="2624" t="s">
        <v>689</v>
      </c>
      <c r="C9" s="2625"/>
      <c r="D9" s="2626"/>
      <c r="E9" s="2251"/>
      <c r="G9" s="2190" t="str">
        <f t="shared" si="0"/>
        <v xml:space="preserve">Medical Assistant </v>
      </c>
      <c r="H9" s="2236">
        <f t="shared" si="0"/>
        <v>34800</v>
      </c>
      <c r="I9" s="2237">
        <f>C12</f>
        <v>0.5</v>
      </c>
      <c r="J9" s="2238">
        <f t="shared" si="2"/>
        <v>17400</v>
      </c>
      <c r="L9" s="2190" t="str">
        <f t="shared" si="1"/>
        <v xml:space="preserve">Medical Assistant </v>
      </c>
      <c r="M9" s="2236">
        <f t="shared" si="1"/>
        <v>34800</v>
      </c>
      <c r="N9" s="2237">
        <f>D12</f>
        <v>0.75</v>
      </c>
      <c r="O9" s="2238">
        <f t="shared" si="3"/>
        <v>26100</v>
      </c>
    </row>
    <row r="10" spans="2:15">
      <c r="B10" s="2191" t="str">
        <f>B5</f>
        <v>Program Manager</v>
      </c>
      <c r="C10" s="2384">
        <v>0.05</v>
      </c>
      <c r="D10" s="2384">
        <v>0.05</v>
      </c>
      <c r="E10" s="2251" t="s">
        <v>289</v>
      </c>
      <c r="G10" s="2190" t="str">
        <f t="shared" si="0"/>
        <v>Clerical Support</v>
      </c>
      <c r="H10" s="2236">
        <f t="shared" si="0"/>
        <v>32198.400000000001</v>
      </c>
      <c r="I10" s="2237">
        <f>C13</f>
        <v>0.05</v>
      </c>
      <c r="J10" s="2238">
        <f t="shared" si="2"/>
        <v>1609.92</v>
      </c>
      <c r="L10" s="2190" t="str">
        <f t="shared" si="1"/>
        <v>Clerical Support</v>
      </c>
      <c r="M10" s="2236">
        <f t="shared" si="1"/>
        <v>32198.400000000001</v>
      </c>
      <c r="N10" s="2237">
        <f>D13</f>
        <v>0.05</v>
      </c>
      <c r="O10" s="2238">
        <f t="shared" si="3"/>
        <v>1609.92</v>
      </c>
    </row>
    <row r="11" spans="2:15">
      <c r="B11" s="2191" t="str">
        <f t="shared" ref="B11:B13" si="4">B6</f>
        <v>Registered Nurse</v>
      </c>
      <c r="C11" s="2384">
        <v>0.5</v>
      </c>
      <c r="D11" s="2384">
        <v>0.75</v>
      </c>
      <c r="E11" s="2251" t="s">
        <v>289</v>
      </c>
      <c r="G11" s="2232" t="s">
        <v>12</v>
      </c>
      <c r="H11" s="2253"/>
      <c r="I11" s="2254">
        <f>SUM(I7:I10)</f>
        <v>1.1000000000000001</v>
      </c>
      <c r="J11" s="2255">
        <f>SUM(J7:J10)</f>
        <v>65940.070000000007</v>
      </c>
      <c r="L11" s="2232" t="s">
        <v>12</v>
      </c>
      <c r="M11" s="2253"/>
      <c r="N11" s="2254">
        <f>SUM(N7:N10)</f>
        <v>1.6</v>
      </c>
      <c r="O11" s="2255">
        <f>SUM(O7:O10)</f>
        <v>96355.27</v>
      </c>
    </row>
    <row r="12" spans="2:15">
      <c r="B12" s="2191" t="str">
        <f t="shared" si="4"/>
        <v xml:space="preserve">Medical Assistant </v>
      </c>
      <c r="C12" s="2384">
        <v>0.5</v>
      </c>
      <c r="D12" s="2384">
        <v>0.75</v>
      </c>
      <c r="E12" s="2251" t="s">
        <v>289</v>
      </c>
      <c r="G12" s="2260" t="str">
        <f>$B23</f>
        <v>Trust fund contribution for PFMLA</v>
      </c>
      <c r="H12" s="2265">
        <f>C23</f>
        <v>3.7000000000000002E-3</v>
      </c>
      <c r="I12" s="2262"/>
      <c r="J12" s="2238">
        <f>J11*H12</f>
        <v>243.97825900000004</v>
      </c>
      <c r="L12" s="2260" t="str">
        <f>G12</f>
        <v>Trust fund contribution for PFMLA</v>
      </c>
      <c r="M12" s="2385">
        <f>H12</f>
        <v>3.7000000000000002E-3</v>
      </c>
      <c r="N12" s="2262"/>
      <c r="O12" s="2238">
        <f>O11*M12</f>
        <v>356.51449900000006</v>
      </c>
    </row>
    <row r="13" spans="2:15">
      <c r="B13" s="2191" t="str">
        <f t="shared" si="4"/>
        <v>Clerical Support</v>
      </c>
      <c r="C13" s="2386">
        <v>0.05</v>
      </c>
      <c r="D13" s="2386">
        <v>0.05</v>
      </c>
      <c r="E13" s="2259" t="s">
        <v>289</v>
      </c>
      <c r="G13" s="2264" t="s">
        <v>494</v>
      </c>
      <c r="H13" s="2265">
        <f>C15</f>
        <v>0.224</v>
      </c>
      <c r="I13" s="2261"/>
      <c r="J13" s="2238">
        <f>H13*J11</f>
        <v>14770.575680000002</v>
      </c>
      <c r="L13" s="2264" t="s">
        <v>494</v>
      </c>
      <c r="M13" s="2265">
        <f>C15</f>
        <v>0.224</v>
      </c>
      <c r="N13" s="2261"/>
      <c r="O13" s="2238">
        <f>M13*O11</f>
        <v>21583.580480000001</v>
      </c>
    </row>
    <row r="14" spans="2:15" ht="15" thickBot="1">
      <c r="B14" s="2624" t="s">
        <v>274</v>
      </c>
      <c r="C14" s="2625"/>
      <c r="D14" s="2626"/>
      <c r="E14" s="2387"/>
      <c r="G14" s="2277" t="s">
        <v>263</v>
      </c>
      <c r="H14" s="2278"/>
      <c r="I14" s="2279"/>
      <c r="J14" s="2280">
        <f>SUM(J11:J13)</f>
        <v>80954.623939000012</v>
      </c>
      <c r="L14" s="2277" t="s">
        <v>263</v>
      </c>
      <c r="M14" s="2278"/>
      <c r="N14" s="2279"/>
      <c r="O14" s="2280">
        <f>SUM(O11:O13)</f>
        <v>118295.36497900001</v>
      </c>
    </row>
    <row r="15" spans="2:15" ht="15" thickTop="1">
      <c r="B15" s="2192" t="s">
        <v>13</v>
      </c>
      <c r="C15" s="2266">
        <v>0.224</v>
      </c>
      <c r="D15" s="2266"/>
      <c r="E15" s="2388" t="s">
        <v>726</v>
      </c>
      <c r="G15" s="2260"/>
      <c r="H15" s="2283"/>
      <c r="I15" s="2284" t="s">
        <v>384</v>
      </c>
      <c r="J15" s="2389"/>
      <c r="L15" s="2260"/>
      <c r="M15" s="2283"/>
      <c r="N15" s="2284" t="s">
        <v>384</v>
      </c>
      <c r="O15" s="2389"/>
    </row>
    <row r="16" spans="2:15">
      <c r="B16" s="2191" t="s">
        <v>702</v>
      </c>
      <c r="C16" s="2276">
        <f>'4929 OBOTS Outpatient Clinic'!C16</f>
        <v>2544.7981429623774</v>
      </c>
      <c r="D16" s="2276"/>
      <c r="E16" s="2219" t="s">
        <v>680</v>
      </c>
      <c r="G16" s="2264" t="str">
        <f>B16</f>
        <v>Occupancy (Per FTE)</v>
      </c>
      <c r="H16" s="2283"/>
      <c r="I16" s="2236">
        <f>C16</f>
        <v>2544.7981429623774</v>
      </c>
      <c r="J16" s="2238">
        <f>I16*I11</f>
        <v>2799.2779572586155</v>
      </c>
      <c r="L16" s="2264" t="str">
        <f>B16</f>
        <v>Occupancy (Per FTE)</v>
      </c>
      <c r="M16" s="2283"/>
      <c r="N16" s="2236">
        <f>C16</f>
        <v>2544.7981429623774</v>
      </c>
      <c r="O16" s="2238">
        <f>N16*N11</f>
        <v>4071.677028739804</v>
      </c>
    </row>
    <row r="17" spans="2:15">
      <c r="B17" s="2191" t="s">
        <v>753</v>
      </c>
      <c r="C17" s="2276">
        <f>'4929 OBOTS Outpatient Clinic'!C17</f>
        <v>147.23528922373018</v>
      </c>
      <c r="D17" s="2276"/>
      <c r="E17" s="2390" t="s">
        <v>289</v>
      </c>
      <c r="G17" s="2264" t="str">
        <f>B17</f>
        <v>Staff Training (RN + MA FTE)</v>
      </c>
      <c r="H17" s="2290"/>
      <c r="I17" s="2236">
        <f>C17</f>
        <v>147.23528922373018</v>
      </c>
      <c r="J17" s="2238">
        <f>I17*(I8+I9)</f>
        <v>147.23528922373018</v>
      </c>
      <c r="L17" s="2264" t="str">
        <f>B17</f>
        <v>Staff Training (RN + MA FTE)</v>
      </c>
      <c r="M17" s="2290"/>
      <c r="N17" s="2236">
        <f>C17</f>
        <v>147.23528922373018</v>
      </c>
      <c r="O17" s="2238">
        <f>N17*SUM(N8:N9)</f>
        <v>220.85293383559525</v>
      </c>
    </row>
    <row r="18" spans="2:15">
      <c r="B18" s="2192" t="s">
        <v>705</v>
      </c>
      <c r="C18" s="2276">
        <f>'4929 OBOTS Outpatient Clinic'!C18</f>
        <v>1203.3479899266183</v>
      </c>
      <c r="D18" s="2276"/>
      <c r="E18" s="2390" t="s">
        <v>289</v>
      </c>
      <c r="G18" s="2264" t="str">
        <f>B18</f>
        <v>Program Supplies and Materials (per FTE)</v>
      </c>
      <c r="H18" s="2290"/>
      <c r="I18" s="2236">
        <f>C18</f>
        <v>1203.3479899266183</v>
      </c>
      <c r="J18" s="2238">
        <f>I18*I11</f>
        <v>1323.6827889192803</v>
      </c>
      <c r="L18" s="2264" t="str">
        <f>B18</f>
        <v>Program Supplies and Materials (per FTE)</v>
      </c>
      <c r="M18" s="2290"/>
      <c r="N18" s="2236">
        <f>C18</f>
        <v>1203.3479899266183</v>
      </c>
      <c r="O18" s="2238">
        <f>N18*N11</f>
        <v>1925.3567838825893</v>
      </c>
    </row>
    <row r="19" spans="2:15">
      <c r="B19" s="2193" t="s">
        <v>497</v>
      </c>
      <c r="C19" s="2287">
        <v>0.12</v>
      </c>
      <c r="D19" s="2391"/>
      <c r="E19" s="2392" t="s">
        <v>726</v>
      </c>
      <c r="G19" s="2264"/>
      <c r="H19" s="2296"/>
      <c r="I19" s="2297"/>
      <c r="J19" s="2238"/>
      <c r="L19" s="2264"/>
      <c r="M19" s="2296"/>
      <c r="N19" s="2297"/>
      <c r="O19" s="2238"/>
    </row>
    <row r="20" spans="2:15" ht="15" thickBot="1">
      <c r="B20" s="2194" t="s">
        <v>706</v>
      </c>
      <c r="C20" s="2291">
        <f>[44]CAF!BD40</f>
        <v>4.3768475255077849E-2</v>
      </c>
      <c r="D20" s="2393"/>
      <c r="E20" s="2394" t="s">
        <v>707</v>
      </c>
      <c r="G20" s="2277" t="s">
        <v>496</v>
      </c>
      <c r="H20" s="2278"/>
      <c r="I20" s="2298"/>
      <c r="J20" s="2280">
        <f>SUM(J14:J19)</f>
        <v>85224.819974401631</v>
      </c>
      <c r="L20" s="2277" t="s">
        <v>496</v>
      </c>
      <c r="M20" s="2278"/>
      <c r="N20" s="2298"/>
      <c r="O20" s="2280">
        <f>SUM(O14:O19)</f>
        <v>124513.251725458</v>
      </c>
    </row>
    <row r="21" spans="2:15" ht="15" thickBot="1">
      <c r="B21" s="2194" t="s">
        <v>708</v>
      </c>
      <c r="C21" s="2291">
        <f>'[44]CAF Fall 2018'!BQ23</f>
        <v>2.3531493276716206E-2</v>
      </c>
      <c r="D21" s="2393"/>
      <c r="E21" s="2292" t="s">
        <v>709</v>
      </c>
      <c r="G21" s="2264" t="s">
        <v>497</v>
      </c>
      <c r="H21" s="2265">
        <f>C19</f>
        <v>0.12</v>
      </c>
      <c r="I21" s="2261"/>
      <c r="J21" s="2238">
        <f>J20*H21</f>
        <v>10226.978396928196</v>
      </c>
      <c r="L21" s="2264" t="s">
        <v>497</v>
      </c>
      <c r="M21" s="2265">
        <f>C19</f>
        <v>0.12</v>
      </c>
      <c r="N21" s="2261"/>
      <c r="O21" s="2238">
        <f>O20*M21</f>
        <v>14941.59020705496</v>
      </c>
    </row>
    <row r="22" spans="2:15" ht="15" thickBot="1">
      <c r="B22" s="2194" t="s">
        <v>710</v>
      </c>
      <c r="C22" s="2291">
        <v>2.5000000000000001E-2</v>
      </c>
      <c r="D22" s="2393"/>
      <c r="E22" s="2249" t="s">
        <v>711</v>
      </c>
      <c r="G22" s="2264"/>
      <c r="H22" s="2265"/>
      <c r="I22" s="2261"/>
      <c r="J22" s="2238"/>
      <c r="L22" s="2264"/>
      <c r="M22" s="2265"/>
      <c r="N22" s="2261"/>
      <c r="O22" s="2238"/>
    </row>
    <row r="23" spans="2:15" ht="15" thickBot="1">
      <c r="B23" s="2204" t="str">
        <f>'[44]OBOTS Hospital w Add-on'!B78</f>
        <v>Trust fund contribution for PFMLA</v>
      </c>
      <c r="C23" s="2203">
        <v>3.7000000000000002E-3</v>
      </c>
      <c r="D23" s="2197"/>
      <c r="E23" s="2395" t="str">
        <f>'[44]OBOTS Hospital w Add-on'!D78</f>
        <v>Effective 7/1/19</v>
      </c>
      <c r="G23" s="2302" t="s">
        <v>18</v>
      </c>
      <c r="H23" s="2303"/>
      <c r="I23" s="2304"/>
      <c r="J23" s="2305">
        <f>J21+J20</f>
        <v>95451.798371329831</v>
      </c>
      <c r="L23" s="2302" t="s">
        <v>18</v>
      </c>
      <c r="M23" s="2303"/>
      <c r="N23" s="2304"/>
      <c r="O23" s="2305">
        <f>O21+O20</f>
        <v>139454.84193251297</v>
      </c>
    </row>
    <row r="24" spans="2:15">
      <c r="B24" s="2196"/>
      <c r="C24" s="2196"/>
      <c r="D24" s="2196"/>
      <c r="E24" s="2196"/>
      <c r="G24" s="2307" t="s">
        <v>131</v>
      </c>
      <c r="H24" s="2271">
        <f>C22</f>
        <v>2.5000000000000001E-2</v>
      </c>
      <c r="I24" s="2308"/>
      <c r="J24" s="2273">
        <f>(J23-J11)*H24</f>
        <v>737.79320928324569</v>
      </c>
      <c r="L24" s="2307" t="s">
        <v>131</v>
      </c>
      <c r="M24" s="2271">
        <f>H24</f>
        <v>2.5000000000000001E-2</v>
      </c>
      <c r="N24" s="2308"/>
      <c r="O24" s="2273">
        <f>(O23-O11)*M24</f>
        <v>1077.4892983128241</v>
      </c>
    </row>
    <row r="25" spans="2:15" ht="15" thickBot="1">
      <c r="B25" s="2196"/>
      <c r="C25" s="2196"/>
      <c r="D25" s="2196"/>
      <c r="E25" s="2196"/>
      <c r="G25" s="2307"/>
      <c r="H25" s="2271"/>
      <c r="I25" s="2308"/>
      <c r="J25" s="2273"/>
      <c r="L25" s="2307"/>
      <c r="M25" s="2271"/>
      <c r="N25" s="2308"/>
      <c r="O25" s="2273"/>
    </row>
    <row r="26" spans="2:15">
      <c r="G26" s="2309" t="s">
        <v>674</v>
      </c>
      <c r="H26" s="2310"/>
      <c r="I26" s="2311"/>
      <c r="J26" s="2312">
        <f>J23+J24+J25</f>
        <v>96189.59158061308</v>
      </c>
      <c r="L26" s="2309" t="s">
        <v>674</v>
      </c>
      <c r="M26" s="2310"/>
      <c r="N26" s="2311"/>
      <c r="O26" s="2312">
        <f>O23+O24+O25</f>
        <v>140532.3312308258</v>
      </c>
    </row>
    <row r="27" spans="2:15" ht="15" thickBot="1">
      <c r="G27" s="2313" t="s">
        <v>754</v>
      </c>
      <c r="H27" s="2314"/>
      <c r="I27" s="2315"/>
      <c r="J27" s="2316">
        <f>J26/12</f>
        <v>8015.7992983844233</v>
      </c>
      <c r="L27" s="2313" t="s">
        <v>754</v>
      </c>
      <c r="M27" s="2314"/>
      <c r="N27" s="2315"/>
      <c r="O27" s="2316">
        <f>O26/12</f>
        <v>11711.027602568816</v>
      </c>
    </row>
    <row r="28" spans="2:15">
      <c r="G28" s="2380"/>
      <c r="I28" s="2199"/>
      <c r="J28" s="2199"/>
      <c r="N28" s="2199"/>
      <c r="O28" s="2199"/>
    </row>
    <row r="29" spans="2:15" ht="18" customHeight="1">
      <c r="I29" s="2199"/>
      <c r="J29" s="2319"/>
      <c r="N29" s="2199"/>
      <c r="O29" s="2319"/>
    </row>
    <row r="30" spans="2:15" ht="14.25" customHeight="1"/>
    <row r="32" spans="2:15">
      <c r="O32" s="2396"/>
    </row>
    <row r="33" spans="13:15">
      <c r="M33" s="2397"/>
      <c r="O33" s="2396"/>
    </row>
    <row r="35" spans="13:15">
      <c r="M35" s="2320"/>
      <c r="N35" s="2398"/>
      <c r="O35" s="2399"/>
    </row>
    <row r="36" spans="13:15">
      <c r="M36" s="2320"/>
      <c r="N36" s="2398"/>
      <c r="O36" s="2399"/>
    </row>
    <row r="37" spans="13:15">
      <c r="M37" s="2320"/>
      <c r="N37" s="2398"/>
      <c r="O37" s="2399"/>
    </row>
    <row r="38" spans="13:15">
      <c r="M38" s="2320"/>
      <c r="N38" s="2398"/>
      <c r="O38" s="2399"/>
    </row>
    <row r="39" spans="13:15">
      <c r="N39" s="2398"/>
      <c r="O39" s="2396"/>
    </row>
    <row r="41" spans="13:15">
      <c r="M41" s="2400"/>
      <c r="O41" s="2399"/>
    </row>
    <row r="42" spans="13:15">
      <c r="N42" s="2379"/>
      <c r="O42" s="2399"/>
    </row>
    <row r="43" spans="13:15">
      <c r="N43" s="2379"/>
      <c r="O43" s="2399"/>
    </row>
    <row r="44" spans="13:15">
      <c r="N44" s="2320"/>
      <c r="O44" s="2399"/>
    </row>
    <row r="45" spans="13:15">
      <c r="N45" s="2320"/>
      <c r="O45" s="2399"/>
    </row>
    <row r="46" spans="13:15">
      <c r="N46" s="2320"/>
      <c r="O46" s="2399"/>
    </row>
    <row r="47" spans="13:15">
      <c r="M47" s="2320"/>
      <c r="N47" s="2379"/>
      <c r="O47" s="2399"/>
    </row>
    <row r="48" spans="13:15">
      <c r="O48" s="2399"/>
    </row>
    <row r="49" spans="13:15">
      <c r="M49" s="2400"/>
      <c r="O49" s="2399"/>
    </row>
    <row r="50" spans="13:15">
      <c r="M50" s="2400"/>
      <c r="O50" s="2399"/>
    </row>
    <row r="51" spans="13:15">
      <c r="O51" s="2320"/>
    </row>
    <row r="52" spans="13:15">
      <c r="M52" s="2400"/>
      <c r="O52" s="2320"/>
    </row>
    <row r="53" spans="13:15">
      <c r="M53" s="2400"/>
      <c r="O53" s="2320"/>
    </row>
    <row r="54" spans="13:15" ht="15.75" customHeight="1">
      <c r="O54" s="2320"/>
    </row>
    <row r="55" spans="13:15">
      <c r="M55" s="2400"/>
      <c r="N55" s="2320"/>
      <c r="O55" s="2320"/>
    </row>
  </sheetData>
  <mergeCells count="6">
    <mergeCell ref="B14:D14"/>
    <mergeCell ref="B3:E3"/>
    <mergeCell ref="G3:J3"/>
    <mergeCell ref="L3:O3"/>
    <mergeCell ref="B4:D4"/>
    <mergeCell ref="B9:D9"/>
  </mergeCells>
  <pageMargins left="0.2" right="0.2" top="0.25" bottom="0.25" header="0.3" footer="0.3"/>
  <pageSetup scale="51" orientation="landscape" r:id="rId1"/>
  <headerFooter>
    <oddFooter>&amp;RDRAFT - FOR POLICY DISCUSSION ONLY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O300"/>
  <sheetViews>
    <sheetView zoomScale="85" zoomScaleNormal="85" workbookViewId="0">
      <pane ySplit="1" topLeftCell="A2" activePane="bottomLeft" state="frozen"/>
      <selection activeCell="C52" sqref="C52"/>
      <selection pane="bottomLeft" activeCell="C52" sqref="C52"/>
    </sheetView>
  </sheetViews>
  <sheetFormatPr defaultColWidth="8.6640625" defaultRowHeight="14.4"/>
  <cols>
    <col min="1" max="1" width="40.6640625" style="1155" customWidth="1"/>
    <col min="2" max="2" width="18.6640625" style="1155" customWidth="1"/>
    <col min="3" max="3" width="8.6640625" style="1155"/>
    <col min="4" max="43" width="18.6640625" style="1155" customWidth="1"/>
    <col min="44" max="643" width="8.6640625" style="1155"/>
    <col min="644" max="683" width="8.6640625" style="210"/>
    <col min="684" max="883" width="8.6640625" style="1155"/>
    <col min="884" max="1003" width="8.6640625" style="211"/>
    <col min="1004" max="16384" width="8.6640625" style="1155"/>
  </cols>
  <sheetData>
    <row r="1" spans="1:43">
      <c r="A1" s="1154">
        <v>2</v>
      </c>
      <c r="C1" s="1156" t="s">
        <v>441</v>
      </c>
      <c r="E1" s="1157">
        <f ca="1">IF(COUNT(E12:E300)=0,"-",AVERAGE(E12:OFFSET(E12,$A$1-1,0)))</f>
        <v>12538.079035058901</v>
      </c>
      <c r="G1" s="1157" t="str">
        <f ca="1">IF(COUNT(G12:G300)=0,"-",AVERAGE(G12:OFFSET(G12,$A$1-1,0)))</f>
        <v>-</v>
      </c>
      <c r="I1" s="1157" t="str">
        <f ca="1">IF(COUNT(I12:I300)=0,"-",AVERAGE(I12:OFFSET(I12,$A$1-1,0)))</f>
        <v>-</v>
      </c>
      <c r="K1" s="1157" t="str">
        <f ca="1">IF(COUNT(K12:K300)=0,"-",AVERAGE(K12:OFFSET(K12,$A$1-1,0)))</f>
        <v>-</v>
      </c>
      <c r="M1" s="1157" t="str">
        <f ca="1">IF(COUNT(M12:M300)=0,"-",AVERAGE(M12:OFFSET(M12,$A$1-1,0)))</f>
        <v>-</v>
      </c>
      <c r="O1" s="1157">
        <f ca="1">IF(COUNT(O12:O300)=0,"-",AVERAGE(O12:OFFSET(O12,$A$1-1,0)))</f>
        <v>47.870027064657933</v>
      </c>
      <c r="Q1" s="1157">
        <f ca="1">IF(COUNT(Q12:Q300)=0,"-",AVERAGE(Q12:OFFSET(Q12,$A$1-1,0)))</f>
        <v>504.12618701209306</v>
      </c>
      <c r="S1" s="1157">
        <f ca="1">IF(COUNT(S12:S300)=0,"-",AVERAGE(S12:OFFSET(S12,$A$1-1,0)))</f>
        <v>1878.2997762863536</v>
      </c>
      <c r="U1" s="1157" t="str">
        <f ca="1">IF(COUNT(U12:U300)=0,"-",AVERAGE(U12:OFFSET(U12,$A$1-1,0)))</f>
        <v>-</v>
      </c>
      <c r="W1" s="1157">
        <f ca="1">IF(COUNT(W12:W300)=0,"-",AVERAGE(W12:OFFSET(W12,$A$1-1,0)))</f>
        <v>485.65025578448399</v>
      </c>
      <c r="Y1" s="1157" t="str">
        <f ca="1">IF(COUNT(Y12:Y300)=0,"-",AVERAGE(Y12:OFFSET(Y12,$A$1-1,0)))</f>
        <v>-</v>
      </c>
      <c r="AA1" s="1157">
        <f ca="1">IF(COUNT(AA12:AA300)=0,"-",AVERAGE(AA12:OFFSET(AA12,$A$1-1,0)))</f>
        <v>0.2237136465324385</v>
      </c>
      <c r="AC1" s="1157" t="str">
        <f ca="1">IF(COUNT(AC12:AC300)=0,"-",AVERAGE(AC12:OFFSET(AC12,$A$1-1,0)))</f>
        <v>-</v>
      </c>
      <c r="AE1" s="1157" t="str">
        <f ca="1">IF(COUNT(AE12:AE300)=0,"-",AVERAGE(AE12:OFFSET(AE12,$A$1-1,0)))</f>
        <v>-</v>
      </c>
      <c r="AG1" s="1157" t="str">
        <f ca="1">IF(COUNT(AG12:AG300)=0,"-",AVERAGE(AG12:OFFSET(AG12,$A$1-1,0)))</f>
        <v>-</v>
      </c>
      <c r="AI1" s="1157" t="str">
        <f ca="1">IF(COUNT(AI12:AI300)=0,"-",AVERAGE(AI12:OFFSET(AI12,$A$1-1,0)))</f>
        <v>-</v>
      </c>
      <c r="AK1" s="1157">
        <f ca="1">IF(COUNT(AK12:AK300)=0,"-",AVERAGE(AK12:OFFSET(AK12,$A$1-1,0)))</f>
        <v>1908.3689241407362</v>
      </c>
      <c r="AM1" s="1157" t="str">
        <f ca="1">IF(COUNT(AM12:AM300)=0,"-",AVERAGE(AM12:OFFSET(AM12,$A$1-1,0)))</f>
        <v>-</v>
      </c>
      <c r="AO1" s="1157">
        <f ca="1">IF(COUNT(AO12:AO300)=0,"-",AVERAGE(AO12:OFFSET(AO12,$A$1-1,0)))</f>
        <v>636.0178970917226</v>
      </c>
      <c r="AQ1" s="1157">
        <f ca="1">IF(COUNT(AQ12:AQ300)=0,"-",AVERAGE(AQ12:OFFSET(AQ12,$A$1-1,0)))</f>
        <v>4203.286087514276</v>
      </c>
    </row>
    <row r="2" spans="1:43">
      <c r="C2" s="1156" t="s">
        <v>442</v>
      </c>
      <c r="E2" s="1157">
        <f ca="1">IF(COUNT(E12:E300)=0,"-",E1-(2*_xlfn.STDEV.P(E12:OFFSET(E12,$A$1-1,0))))</f>
        <v>11811.105114125248</v>
      </c>
      <c r="G2" s="1157" t="str">
        <f ca="1">IF(COUNT(G12:G300)=0,"-",G1-(2*_xlfn.STDEV.P(G12:OFFSET(G12,$A$1-1,0))))</f>
        <v>-</v>
      </c>
      <c r="I2" s="1157" t="str">
        <f ca="1">IF(COUNT(I12:I300)=0,"-",I1-(2*_xlfn.STDEV.P(I12:OFFSET(I12,$A$1-1,0))))</f>
        <v>-</v>
      </c>
      <c r="K2" s="1157" t="str">
        <f ca="1">IF(COUNT(K12:K300)=0,"-",K1-(2*_xlfn.STDEV.P(K12:OFFSET(K12,$A$1-1,0))))</f>
        <v>-</v>
      </c>
      <c r="M2" s="1157" t="str">
        <f ca="1">IF(COUNT(M12:M300)=0,"-",M1-(2*_xlfn.STDEV.P(M12:OFFSET(M12,$A$1-1,0))))</f>
        <v>-</v>
      </c>
      <c r="O2" s="1157">
        <f ca="1">IF(COUNT(O12:O300)=0,"-",O1-(2*_xlfn.STDEV.P(O12:OFFSET(O12,$A$1-1,0))))</f>
        <v>18.330439135808199</v>
      </c>
      <c r="Q2" s="1157">
        <f ca="1">IF(COUNT(Q12:Q300)=0,"-",Q1-(2*_xlfn.STDEV.P(Q12:OFFSET(Q12,$A$1-1,0))))</f>
        <v>-416.48049936640552</v>
      </c>
      <c r="S2" s="1157">
        <f ca="1">IF(COUNT(S12:S300)=0,"-",S1-(2*_xlfn.STDEV.P(S12:OFFSET(S12,$A$1-1,0))))</f>
        <v>1878.2997762863536</v>
      </c>
      <c r="U2" s="1157" t="str">
        <f ca="1">IF(COUNT(U12:U300)=0,"-",U1-(2*_xlfn.STDEV.P(U12:OFFSET(U12,$A$1-1,0))))</f>
        <v>-</v>
      </c>
      <c r="W2" s="1157">
        <f ca="1">IF(COUNT(W12:W300)=0,"-",W1-(2*_xlfn.STDEV.P(W12:OFFSET(W12,$A$1-1,0))))</f>
        <v>-411.05818119240939</v>
      </c>
      <c r="Y2" s="1157" t="str">
        <f ca="1">IF(COUNT(Y12:Y300)=0,"-",Y1-(2*_xlfn.STDEV.P(Y12:OFFSET(Y12,$A$1-1,0))))</f>
        <v>-</v>
      </c>
      <c r="AA2" s="1157">
        <f ca="1">IF(COUNT(AA12:AA300)=0,"-",AA1-(2*_xlfn.STDEV.P(AA12:OFFSET(AA12,$A$1-1,0))))</f>
        <v>0.2237136465324385</v>
      </c>
      <c r="AC2" s="1157" t="str">
        <f ca="1">IF(COUNT(AC12:AC300)=0,"-",AC1-(2*_xlfn.STDEV.P(AC12:OFFSET(AC12,$A$1-1,0))))</f>
        <v>-</v>
      </c>
      <c r="AE2" s="1157" t="str">
        <f ca="1">IF(COUNT(AE12:AE300)=0,"-",AE1-(2*_xlfn.STDEV.P(AE12:OFFSET(AE12,$A$1-1,0))))</f>
        <v>-</v>
      </c>
      <c r="AG2" s="1157" t="str">
        <f ca="1">IF(COUNT(AG12:AG300)=0,"-",AG1-(2*_xlfn.STDEV.P(AG12:OFFSET(AG12,$A$1-1,0))))</f>
        <v>-</v>
      </c>
      <c r="AI2" s="1157" t="str">
        <f ca="1">IF(COUNT(AI12:AI300)=0,"-",AI1-(2*_xlfn.STDEV.P(AI12:OFFSET(AI12,$A$1-1,0))))</f>
        <v>-</v>
      </c>
      <c r="AK2" s="1157">
        <f ca="1">IF(COUNT(AK12:AK300)=0,"-",AK1-(2*_xlfn.STDEV.P(AK12:OFFSET(AK12,$A$1-1,0))))</f>
        <v>-1117.3174700020334</v>
      </c>
      <c r="AM2" s="1157" t="str">
        <f ca="1">IF(COUNT(AM12:AM300)=0,"-",AM1-(2*_xlfn.STDEV.P(AM12:OFFSET(AM12,$A$1-1,0))))</f>
        <v>-</v>
      </c>
      <c r="AO2" s="1157">
        <f ca="1">IF(COUNT(AO12:AO300)=0,"-",AO1-(2*_xlfn.STDEV.P(AO12:OFFSET(AO12,$A$1-1,0))))</f>
        <v>636.0178970917226</v>
      </c>
      <c r="AQ2" s="1157">
        <f ca="1">IF(COUNT(AQ12:AQ300)=0,"-",AQ1-(2*_xlfn.STDEV.P(AQ12:OFFSET(AQ12,$A$1-1,0))))</f>
        <v>2867.5763833481933</v>
      </c>
    </row>
    <row r="3" spans="1:43">
      <c r="A3" s="2636" t="s">
        <v>86</v>
      </c>
      <c r="C3" s="1156" t="s">
        <v>443</v>
      </c>
      <c r="E3" s="1157">
        <f ca="1">IF(COUNT(E12:E300)=0,"-",E1+(2*_xlfn.STDEV.P(E12:OFFSET(E12,$A$1-1,0))))</f>
        <v>13265.052955992554</v>
      </c>
      <c r="G3" s="1157" t="str">
        <f ca="1">IF(COUNT(G12:G300)=0,"-",G1+(2*_xlfn.STDEV.P(G12:OFFSET(G12,$A$1-1,0))))</f>
        <v>-</v>
      </c>
      <c r="I3" s="1157" t="str">
        <f ca="1">IF(COUNT(I12:I300)=0,"-",I1+(2*_xlfn.STDEV.P(I12:OFFSET(I12,$A$1-1,0))))</f>
        <v>-</v>
      </c>
      <c r="K3" s="1157" t="str">
        <f ca="1">IF(COUNT(K12:K300)=0,"-",K1+(2*_xlfn.STDEV.P(K12:OFFSET(K12,$A$1-1,0))))</f>
        <v>-</v>
      </c>
      <c r="M3" s="1157" t="str">
        <f ca="1">IF(COUNT(M12:M300)=0,"-",M1+(2*_xlfn.STDEV.P(M12:OFFSET(M12,$A$1-1,0))))</f>
        <v>-</v>
      </c>
      <c r="O3" s="1157">
        <f ca="1">IF(COUNT(O12:O300)=0,"-",O1+(2*_xlfn.STDEV.P(O12:OFFSET(O12,$A$1-1,0))))</f>
        <v>77.40961499350766</v>
      </c>
      <c r="Q3" s="1157">
        <f ca="1">IF(COUNT(Q12:Q300)=0,"-",Q1+(2*_xlfn.STDEV.P(Q12:OFFSET(Q12,$A$1-1,0))))</f>
        <v>1424.7328733905915</v>
      </c>
      <c r="S3" s="1157">
        <f ca="1">IF(COUNT(S12:S300)=0,"-",S1+(2*_xlfn.STDEV.P(S12:OFFSET(S12,$A$1-1,0))))</f>
        <v>1878.2997762863536</v>
      </c>
      <c r="U3" s="1157" t="str">
        <f ca="1">IF(COUNT(U12:U300)=0,"-",U1+(2*_xlfn.STDEV.P(U12:OFFSET(U12,$A$1-1,0))))</f>
        <v>-</v>
      </c>
      <c r="W3" s="1157">
        <f ca="1">IF(COUNT(W12:W300)=0,"-",W1+(2*_xlfn.STDEV.P(W12:OFFSET(W12,$A$1-1,0))))</f>
        <v>1382.3586927613774</v>
      </c>
      <c r="Y3" s="1157" t="str">
        <f ca="1">IF(COUNT(Y12:Y300)=0,"-",Y1+(2*_xlfn.STDEV.P(Y12:OFFSET(Y12,$A$1-1,0))))</f>
        <v>-</v>
      </c>
      <c r="AA3" s="1157">
        <f ca="1">IF(COUNT(AA12:AA300)=0,"-",AA1+(2*_xlfn.STDEV.P(AA12:OFFSET(AA12,$A$1-1,0))))</f>
        <v>0.2237136465324385</v>
      </c>
      <c r="AC3" s="1157" t="str">
        <f ca="1">IF(COUNT(AC12:AC300)=0,"-",AC1+(2*_xlfn.STDEV.P(AC12:OFFSET(AC12,$A$1-1,0))))</f>
        <v>-</v>
      </c>
      <c r="AE3" s="1157" t="str">
        <f ca="1">IF(COUNT(AE12:AE300)=0,"-",AE1+(2*_xlfn.STDEV.P(AE12:OFFSET(AE12,$A$1-1,0))))</f>
        <v>-</v>
      </c>
      <c r="AG3" s="1157" t="str">
        <f ca="1">IF(COUNT(AG12:AG300)=0,"-",AG1+(2*_xlfn.STDEV.P(AG12:OFFSET(AG12,$A$1-1,0))))</f>
        <v>-</v>
      </c>
      <c r="AI3" s="1157" t="str">
        <f ca="1">IF(COUNT(AI12:AI300)=0,"-",AI1+(2*_xlfn.STDEV.P(AI12:OFFSET(AI12,$A$1-1,0))))</f>
        <v>-</v>
      </c>
      <c r="AK3" s="1157">
        <f ca="1">IF(COUNT(AK12:AK300)=0,"-",AK1+(2*_xlfn.STDEV.P(AK12:OFFSET(AK12,$A$1-1,0))))</f>
        <v>4934.0553182835056</v>
      </c>
      <c r="AM3" s="1157" t="str">
        <f ca="1">IF(COUNT(AM12:AM300)=0,"-",AM1+(2*_xlfn.STDEV.P(AM12:OFFSET(AM12,$A$1-1,0))))</f>
        <v>-</v>
      </c>
      <c r="AO3" s="1157">
        <f ca="1">IF(COUNT(AO12:AO300)=0,"-",AO1+(2*_xlfn.STDEV.P(AO12:OFFSET(AO12,$A$1-1,0))))</f>
        <v>636.0178970917226</v>
      </c>
      <c r="AQ3" s="1157">
        <f ca="1">IF(COUNT(AQ12:AQ300)=0,"-",AQ1+(2*_xlfn.STDEV.P(AQ12:OFFSET(AQ12,$A$1-1,0))))</f>
        <v>5538.9957916803587</v>
      </c>
    </row>
    <row r="4" spans="1:43">
      <c r="A4" s="2636"/>
      <c r="C4" s="1156" t="s">
        <v>444</v>
      </c>
      <c r="E4" s="1158">
        <f ca="1">IF(COUNT(E12:E300)=0,"-",AVERAGEIFS(E12:E300, E12:E300, "&gt;="&amp;E2,E12:E300,"&lt;="&amp;E3))</f>
        <v>12538.079035058901</v>
      </c>
      <c r="G4" s="1158" t="str">
        <f>IF(COUNT(G12:G300)=0,"-",AVERAGEIFS(G12:G300, G12:G300, "&gt;="&amp;G2,G12:G300,"&lt;="&amp;G3))</f>
        <v>-</v>
      </c>
      <c r="I4" s="1158" t="str">
        <f>IF(COUNT(I12:I300)=0,"-",AVERAGEIFS(I12:I300, I12:I300, "&gt;="&amp;I2,I12:I300,"&lt;="&amp;I3))</f>
        <v>-</v>
      </c>
      <c r="K4" s="1158" t="str">
        <f>IF(COUNT(K12:K300)=0,"-",AVERAGEIFS(K12:K300, K12:K300, "&gt;="&amp;K2,K12:K300,"&lt;="&amp;K3))</f>
        <v>-</v>
      </c>
      <c r="M4" s="1158" t="str">
        <f>IF(COUNT(M12:M300)=0,"-",AVERAGEIFS(M12:M300, M12:M300, "&gt;="&amp;M2,M12:M300,"&lt;="&amp;M3))</f>
        <v>-</v>
      </c>
      <c r="O4" s="1158">
        <f ca="1">IF(COUNT(O12:O300)=0,"-",AVERAGEIFS(O12:O300, O12:O300, "&gt;="&amp;O2,O12:O300,"&lt;="&amp;O3))</f>
        <v>47.870027064657933</v>
      </c>
      <c r="Q4" s="1158">
        <f ca="1">IF(COUNT(Q12:Q300)=0,"-",AVERAGEIFS(Q12:Q300, Q12:Q300, "&gt;="&amp;Q2,Q12:Q300,"&lt;="&amp;Q3))</f>
        <v>504.12618701209306</v>
      </c>
      <c r="S4" s="1158">
        <f ca="1">IF(COUNT(S12:S300)=0,"-",AVERAGEIFS(S12:S300, S12:S300, "&gt;="&amp;S2,S12:S300,"&lt;="&amp;S3))</f>
        <v>1878.2997762863536</v>
      </c>
      <c r="U4" s="1158" t="str">
        <f>IF(COUNT(U12:U300)=0,"-",AVERAGEIFS(U12:U300, U12:U300, "&gt;="&amp;U2,U12:U300,"&lt;="&amp;U3))</f>
        <v>-</v>
      </c>
      <c r="W4" s="1158">
        <f ca="1">IF(COUNT(W12:W300)=0,"-",AVERAGEIFS(W12:W300, W12:W300, "&gt;="&amp;W2,W12:W300,"&lt;="&amp;W3))</f>
        <v>485.65025578448399</v>
      </c>
      <c r="Y4" s="1158" t="str">
        <f>IF(COUNT(Y12:Y300)=0,"-",AVERAGEIFS(Y12:Y300, Y12:Y300, "&gt;="&amp;Y2,Y12:Y300,"&lt;="&amp;Y3))</f>
        <v>-</v>
      </c>
      <c r="AA4" s="1158">
        <f ca="1">IF(COUNT(AA12:AA300)=0,"-",AVERAGEIFS(AA12:AA300, AA12:AA300, "&gt;="&amp;AA2,AA12:AA300,"&lt;="&amp;AA3))</f>
        <v>0.2237136465324385</v>
      </c>
      <c r="AC4" s="1158" t="str">
        <f>IF(COUNT(AC12:AC300)=0,"-",AVERAGEIFS(AC12:AC300, AC12:AC300, "&gt;="&amp;AC2,AC12:AC300,"&lt;="&amp;AC3))</f>
        <v>-</v>
      </c>
      <c r="AE4" s="1158" t="str">
        <f>IF(COUNT(AE12:AE300)=0,"-",AVERAGEIFS(AE12:AE300, AE12:AE300, "&gt;="&amp;AE2,AE12:AE300,"&lt;="&amp;AE3))</f>
        <v>-</v>
      </c>
      <c r="AG4" s="1158" t="str">
        <f>IF(COUNT(AG12:AG300)=0,"-",AVERAGEIFS(AG12:AG300, AG12:AG300, "&gt;="&amp;AG2,AG12:AG300,"&lt;="&amp;AG3))</f>
        <v>-</v>
      </c>
      <c r="AI4" s="1158" t="str">
        <f>IF(COUNT(AI12:AI300)=0,"-",AVERAGEIFS(AI12:AI300, AI12:AI300, "&gt;="&amp;AI2,AI12:AI300,"&lt;="&amp;AI3))</f>
        <v>-</v>
      </c>
      <c r="AK4" s="1158">
        <f ca="1">IF(COUNT(AK12:AK300)=0,"-",AVERAGEIFS(AK12:AK300, AK12:AK300, "&gt;="&amp;AK2,AK12:AK300,"&lt;="&amp;AK3))</f>
        <v>1908.3689241407362</v>
      </c>
      <c r="AM4" s="1158" t="str">
        <f>IF(COUNT(AM12:AM300)=0,"-",AVERAGEIFS(AM12:AM300, AM12:AM300, "&gt;="&amp;AM2,AM12:AM300,"&lt;="&amp;AM3))</f>
        <v>-</v>
      </c>
      <c r="AO4" s="1158">
        <f ca="1">IF(COUNT(AO12:AO300)=0,"-",AVERAGEIFS(AO12:AO300, AO12:AO300, "&gt;="&amp;AO2,AO12:AO300,"&lt;="&amp;AO3))</f>
        <v>636.0178970917226</v>
      </c>
      <c r="AQ4" s="1158">
        <f ca="1">IF(COUNT(AQ12:AQ300)=0,"-",AVERAGEIFS(AQ12:AQ300, AQ12:AQ300, "&gt;="&amp;AQ2,AQ12:AQ300,"&lt;="&amp;AQ3))</f>
        <v>4203.286087514276</v>
      </c>
    </row>
    <row r="5" spans="1:43">
      <c r="A5" s="2636"/>
      <c r="C5" s="1156" t="s">
        <v>445</v>
      </c>
      <c r="E5" s="1159">
        <f ca="1">IF(COUNT(E12:E300)=0,"-",SUMIFS(D12:D300,E12:E300,"&gt;="&amp;E2,E12:E300,"&lt;="&amp;E3)/SUMIFS($B12:$B300,E12:E300,"&gt;="&amp;E2,E12:E300,"&lt;="&amp;E3))</f>
        <v>12545.547945205481</v>
      </c>
      <c r="G5" s="1159" t="str">
        <f>IF(COUNT(G12:G300)=0,"-",SUMIFS(F12:F300,G12:G300,"&gt;="&amp;G2,G12:G300,"&lt;="&amp;G3)/SUMIFS($B12:$B300,G12:G300,"&gt;="&amp;G2,G12:G300,"&lt;="&amp;G3))</f>
        <v>-</v>
      </c>
      <c r="I5" s="1159" t="str">
        <f>IF(COUNT(I12:I300)=0,"-",SUMIFS(H12:H300,I12:I300,"&gt;="&amp;I2,I12:I300,"&lt;="&amp;I3)/SUMIFS($B12:$B300,I12:I300,"&gt;="&amp;I2,I12:I300,"&lt;="&amp;I3))</f>
        <v>-</v>
      </c>
      <c r="K5" s="1159" t="str">
        <f>IF(COUNT(K12:K300)=0,"-",SUMIFS(J12:J300,K12:K300,"&gt;="&amp;K2,K12:K300,"&lt;="&amp;K3)/SUMIFS($B12:$B300,K12:K300,"&gt;="&amp;K2,K12:K300,"&lt;="&amp;K3))</f>
        <v>-</v>
      </c>
      <c r="M5" s="1159" t="str">
        <f>IF(COUNT(M12:M300)=0,"-",SUMIFS(L12:L300,M12:M300,"&gt;="&amp;M2,M12:M300,"&lt;="&amp;M3)/SUMIFS($B12:$B300,M12:M300,"&gt;="&amp;M2,M12:M300,"&lt;="&amp;M3))</f>
        <v>-</v>
      </c>
      <c r="O5" s="1159">
        <f ca="1">IF(COUNT(O12:O300)=0,"-",SUMIFS(N12:N300,O12:O300,"&gt;="&amp;O2,O12:O300,"&lt;="&amp;O3)/SUMIFS($B12:$B300,O12:O300,"&gt;="&amp;O2,O12:O300,"&lt;="&amp;O3))</f>
        <v>48.173515981735164</v>
      </c>
      <c r="Q5" s="1159">
        <f ca="1">IF(COUNT(Q12:Q300)=0,"-",SUMIFS(P12:P300,Q12:Q300,"&gt;="&amp;Q2,Q12:Q300,"&lt;="&amp;Q3)/SUMIFS($B12:$B300,Q12:Q300,"&gt;="&amp;Q2,Q12:Q300,"&lt;="&amp;Q3))</f>
        <v>513.58447488584477</v>
      </c>
      <c r="S5" s="1159">
        <f ca="1">IF(COUNT(S12:S300)=0,"-",SUMIFS(R12:R300,S12:S300,"&gt;="&amp;S2,S12:S300,"&lt;="&amp;S3)/SUMIFS($B12:$B300,S12:S300,"&gt;="&amp;S2,S12:S300,"&lt;="&amp;S3))</f>
        <v>1878.2997762863536</v>
      </c>
      <c r="U5" s="1159" t="str">
        <f>IF(COUNT(U12:U300)=0,"-",SUMIFS(T12:T300,U12:U300,"&gt;="&amp;U2,U12:U300,"&lt;="&amp;U3)/SUMIFS($B12:$B300,U12:U300,"&gt;="&amp;U2,U12:U300,"&lt;="&amp;U3))</f>
        <v>-</v>
      </c>
      <c r="W5" s="1159">
        <f ca="1">IF(COUNT(W12:W300)=0,"-",SUMIFS(V12:V300,W12:W300,"&gt;="&amp;W2,W12:W300,"&lt;="&amp;W3)/SUMIFS($B12:$B300,W12:W300,"&gt;="&amp;W2,W12:W300,"&lt;="&amp;W3))</f>
        <v>494.86301369863014</v>
      </c>
      <c r="Y5" s="1159" t="str">
        <f>IF(COUNT(Y12:Y300)=0,"-",SUMIFS(X12:X300,Y12:Y300,"&gt;="&amp;Y2,Y12:Y300,"&lt;="&amp;Y3)/SUMIFS($B12:$B300,Y12:Y300,"&gt;="&amp;Y2,Y12:Y300,"&lt;="&amp;Y3))</f>
        <v>-</v>
      </c>
      <c r="AA5" s="1159">
        <f ca="1">IF(COUNT(AA12:AA300)=0,"-",SUMIFS(Z12:Z300,AA12:AA300,"&gt;="&amp;AA2,AA12:AA300,"&lt;="&amp;AA3)/SUMIFS($B12:$B300,AA12:AA300,"&gt;="&amp;AA2,AA12:AA300,"&lt;="&amp;AA3))</f>
        <v>0.2237136465324385</v>
      </c>
      <c r="AC5" s="1159" t="str">
        <f>IF(COUNT(AC12:AC300)=0,"-",SUMIFS(AB12:AB300,AC12:AC300,"&gt;="&amp;AC2,AC12:AC300,"&lt;="&amp;AC3)/SUMIFS($B12:$B300,AC12:AC300,"&gt;="&amp;AC2,AC12:AC300,"&lt;="&amp;AC3))</f>
        <v>-</v>
      </c>
      <c r="AE5" s="1159" t="str">
        <f>IF(COUNT(AE12:AE300)=0,"-",SUMIFS(AD12:AD300,AE12:AE300,"&gt;="&amp;AE2,AE12:AE300,"&lt;="&amp;AE3)/SUMIFS($B12:$B300,AE12:AE300,"&gt;="&amp;AE2,AE12:AE300,"&lt;="&amp;AE3))</f>
        <v>-</v>
      </c>
      <c r="AG5" s="1159" t="str">
        <f>IF(COUNT(AG12:AG300)=0,"-",SUMIFS(AF12:AF300,AG12:AG300,"&gt;="&amp;AG2,AG12:AG300,"&lt;="&amp;AG3)/SUMIFS($B12:$B300,AG12:AG300,"&gt;="&amp;AG2,AG12:AG300,"&lt;="&amp;AG3))</f>
        <v>-</v>
      </c>
      <c r="AI5" s="1159" t="str">
        <f>IF(COUNT(AI12:AI300)=0,"-",SUMIFS(AH12:AH300,AI12:AI300,"&gt;="&amp;AI2,AI12:AI300,"&lt;="&amp;AI3)/SUMIFS($B12:$B300,AI12:AI300,"&gt;="&amp;AI2,AI12:AI300,"&lt;="&amp;AI3))</f>
        <v>-</v>
      </c>
      <c r="AK5" s="1159">
        <f ca="1">IF(COUNT(AK12:AK300)=0,"-",SUMIFS(AJ12:AJ300,AK12:AK300,"&gt;="&amp;AK2,AK12:AK300,"&lt;="&amp;AK3)/SUMIFS($B12:$B300,AK12:AK300,"&gt;="&amp;AK2,AK12:AK300,"&lt;="&amp;AK3))</f>
        <v>1877.283105022831</v>
      </c>
      <c r="AM5" s="1159" t="str">
        <f>IF(COUNT(AM12:AM300)=0,"-",SUMIFS(AL12:AL300,AM12:AM300,"&gt;="&amp;AM2,AM12:AM300,"&lt;="&amp;AM3)/SUMIFS($B12:$B300,AM12:AM300,"&gt;="&amp;AM2,AM12:AM300,"&lt;="&amp;AM3))</f>
        <v>-</v>
      </c>
      <c r="AO5" s="1159">
        <f ca="1">IF(COUNT(AO12:AO300)=0,"-",SUMIFS(AN12:AN300,AO12:AO300,"&gt;="&amp;AO2,AO12:AO300,"&lt;="&amp;AO3)/SUMIFS($B12:$B300,AO12:AO300,"&gt;="&amp;AO2,AO12:AO300,"&lt;="&amp;AO3))</f>
        <v>636.0178970917226</v>
      </c>
      <c r="AQ5" s="1159">
        <f ca="1">IF(COUNT(AQ12:AQ300)=0,"-",SUMIFS(AP12:AP300,AQ12:AQ300,"&gt;="&amp;AQ2,AQ12:AQ300,"&lt;="&amp;AQ3)/SUMIFS($B12:$B300,AQ12:AQ300,"&gt;="&amp;AQ2,AQ12:AQ300,"&lt;="&amp;AQ3))</f>
        <v>4217.0091324200912</v>
      </c>
    </row>
    <row r="6" spans="1:43">
      <c r="A6" s="2636"/>
      <c r="C6" s="1156" t="s">
        <v>446</v>
      </c>
      <c r="E6" s="1160">
        <f ca="1">IF(COUNT(E12:E300)=0,"-",SUMIFS(E12:E300, E12:E300, "&gt;="&amp;E2,E12:E300,"&lt;="&amp;E3)/($A$1-COUNTIF(E12:E300,"&lt;"&amp;E$2)-COUNTIF(E12:E300,"&gt;"&amp;E$3)))</f>
        <v>12538.079035058901</v>
      </c>
      <c r="G6" s="1160" t="str">
        <f>IF(COUNT(G12:G300)=0,"-",SUMIFS(G12:G300, G12:G300, "&gt;="&amp;G2,G12:G300,"&lt;="&amp;G3)/($A$1-COUNTIF(G12:G300,"&lt;"&amp;G$2)-COUNTIF(G12:G300,"&gt;"&amp;G$3)))</f>
        <v>-</v>
      </c>
      <c r="I6" s="1160" t="str">
        <f>IF(COUNT(I12:I300)=0,"-",SUMIFS(I12:I300, I12:I300, "&gt;="&amp;I2,I12:I300,"&lt;="&amp;I3)/($A$1-COUNTIF(I12:I300,"&lt;"&amp;I$2)-COUNTIF(I12:I300,"&gt;"&amp;I$3)))</f>
        <v>-</v>
      </c>
      <c r="K6" s="1160" t="str">
        <f>IF(COUNT(K12:K300)=0,"-",SUMIFS(K12:K300, K12:K300, "&gt;="&amp;K2,K12:K300,"&lt;="&amp;K3)/($A$1-COUNTIF(K12:K300,"&lt;"&amp;K$2)-COUNTIF(K12:K300,"&gt;"&amp;K$3)))</f>
        <v>-</v>
      </c>
      <c r="M6" s="1160" t="str">
        <f>IF(COUNT(M12:M300)=0,"-",SUMIFS(M12:M300, M12:M300, "&gt;="&amp;M2,M12:M300,"&lt;="&amp;M3)/($A$1-COUNTIF(M12:M300,"&lt;"&amp;M$2)-COUNTIF(M12:M300,"&gt;"&amp;M$3)))</f>
        <v>-</v>
      </c>
      <c r="O6" s="1160">
        <f ca="1">IF(COUNT(O12:O300)=0,"-",SUMIFS(O12:O300, O12:O300, "&gt;="&amp;O2,O12:O300,"&lt;="&amp;O3)/($A$1-COUNTIF(O12:O300,"&lt;"&amp;O$2)-COUNTIF(O12:O300,"&gt;"&amp;O$3)))</f>
        <v>47.870027064657933</v>
      </c>
      <c r="Q6" s="1160">
        <f ca="1">IF(COUNT(Q12:Q300)=0,"-",SUMIFS(Q12:Q300, Q12:Q300, "&gt;="&amp;Q2,Q12:Q300,"&lt;="&amp;Q3)/($A$1-COUNTIF(Q12:Q300,"&lt;"&amp;Q$2)-COUNTIF(Q12:Q300,"&gt;"&amp;Q$3)))</f>
        <v>504.12618701209306</v>
      </c>
      <c r="S6" s="1160">
        <f ca="1">IF(COUNT(S12:S300)=0,"-",SUMIFS(S12:S300, S12:S300, "&gt;="&amp;S2,S12:S300,"&lt;="&amp;S3)/($A$1-COUNTIF(S12:S300,"&lt;"&amp;S$2)-COUNTIF(S12:S300,"&gt;"&amp;S$3)))</f>
        <v>939.14988814317678</v>
      </c>
      <c r="U6" s="1160" t="str">
        <f>IF(COUNT(U12:U300)=0,"-",SUMIFS(U12:U300, U12:U300, "&gt;="&amp;U2,U12:U300,"&lt;="&amp;U3)/($A$1-COUNTIF(U12:U300,"&lt;"&amp;U$2)-COUNTIF(U12:U300,"&gt;"&amp;U$3)))</f>
        <v>-</v>
      </c>
      <c r="W6" s="1160">
        <f ca="1">IF(COUNT(W12:W300)=0,"-",SUMIFS(W12:W300, W12:W300, "&gt;="&amp;W2,W12:W300,"&lt;="&amp;W3)/($A$1-COUNTIF(W12:W300,"&lt;"&amp;W$2)-COUNTIF(W12:W300,"&gt;"&amp;W$3)))</f>
        <v>485.65025578448399</v>
      </c>
      <c r="Y6" s="1160" t="str">
        <f>IF(COUNT(Y12:Y300)=0,"-",SUMIFS(Y12:Y300, Y12:Y300, "&gt;="&amp;Y2,Y12:Y300,"&lt;="&amp;Y3)/($A$1-COUNTIF(Y12:Y300,"&lt;"&amp;Y$2)-COUNTIF(Y12:Y300,"&gt;"&amp;Y$3)))</f>
        <v>-</v>
      </c>
      <c r="AA6" s="1160">
        <f ca="1">IF(COUNT(AA12:AA300)=0,"-",SUMIFS(AA12:AA300, AA12:AA300, "&gt;="&amp;AA2,AA12:AA300,"&lt;="&amp;AA3)/($A$1-COUNTIF(AA12:AA300,"&lt;"&amp;AA$2)-COUNTIF(AA12:AA300,"&gt;"&amp;AA$3)))</f>
        <v>0.11185682326621925</v>
      </c>
      <c r="AC6" s="1160" t="str">
        <f>IF(COUNT(AC12:AC300)=0,"-",SUMIFS(AC12:AC300, AC12:AC300, "&gt;="&amp;AC2,AC12:AC300,"&lt;="&amp;AC3)/($A$1-COUNTIF(AC12:AC300,"&lt;"&amp;AC$2)-COUNTIF(AC12:AC300,"&gt;"&amp;AC$3)))</f>
        <v>-</v>
      </c>
      <c r="AE6" s="1160" t="str">
        <f>IF(COUNT(AE12:AE300)=0,"-",SUMIFS(AE12:AE300, AE12:AE300, "&gt;="&amp;AE2,AE12:AE300,"&lt;="&amp;AE3)/($A$1-COUNTIF(AE12:AE300,"&lt;"&amp;AE$2)-COUNTIF(AE12:AE300,"&gt;"&amp;AE$3)))</f>
        <v>-</v>
      </c>
      <c r="AG6" s="1160" t="str">
        <f>IF(COUNT(AG12:AG300)=0,"-",SUMIFS(AG12:AG300, AG12:AG300, "&gt;="&amp;AG2,AG12:AG300,"&lt;="&amp;AG3)/($A$1-COUNTIF(AG12:AG300,"&lt;"&amp;AG$2)-COUNTIF(AG12:AG300,"&gt;"&amp;AG$3)))</f>
        <v>-</v>
      </c>
      <c r="AI6" s="1160" t="str">
        <f>IF(COUNT(AI12:AI300)=0,"-",SUMIFS(AI12:AI300, AI12:AI300, "&gt;="&amp;AI2,AI12:AI300,"&lt;="&amp;AI3)/($A$1-COUNTIF(AI12:AI300,"&lt;"&amp;AI$2)-COUNTIF(AI12:AI300,"&gt;"&amp;AI$3)))</f>
        <v>-</v>
      </c>
      <c r="AK6" s="1160">
        <f ca="1">IF(COUNT(AK12:AK300)=0,"-",SUMIFS(AK12:AK300, AK12:AK300, "&gt;="&amp;AK2,AK12:AK300,"&lt;="&amp;AK3)/($A$1-COUNTIF(AK12:AK300,"&lt;"&amp;AK$2)-COUNTIF(AK12:AK300,"&gt;"&amp;AK$3)))</f>
        <v>1908.3689241407362</v>
      </c>
      <c r="AM6" s="1160" t="str">
        <f>IF(COUNT(AM12:AM300)=0,"-",SUMIFS(AM12:AM300, AM12:AM300, "&gt;="&amp;AM2,AM12:AM300,"&lt;="&amp;AM3)/($A$1-COUNTIF(AM12:AM300,"&lt;"&amp;AM$2)-COUNTIF(AM12:AM300,"&gt;"&amp;AM$3)))</f>
        <v>-</v>
      </c>
      <c r="AO6" s="1160">
        <f ca="1">IF(COUNT(AO12:AO300)=0,"-",SUMIFS(AO12:AO300, AO12:AO300, "&gt;="&amp;AO2,AO12:AO300,"&lt;="&amp;AO3)/($A$1-COUNTIF(AO12:AO300,"&lt;"&amp;AO$2)-COUNTIF(AO12:AO300,"&gt;"&amp;AO$3)))</f>
        <v>318.0089485458613</v>
      </c>
      <c r="AQ6" s="1160">
        <f ca="1">IF(COUNT(AQ12:AQ300)=0,"-",SUMIFS(AQ12:AQ300, AQ12:AQ300, "&gt;="&amp;AQ2,AQ12:AQ300,"&lt;="&amp;AQ3)/($A$1-COUNTIF(AQ12:AQ300,"&lt;"&amp;AQ$2)-COUNTIF(AQ12:AQ300,"&gt;"&amp;AQ$3)))</f>
        <v>4203.286087514276</v>
      </c>
    </row>
    <row r="7" spans="1:43">
      <c r="A7" s="1161"/>
      <c r="B7" s="1161"/>
    </row>
    <row r="8" spans="1:43">
      <c r="A8" s="1161"/>
      <c r="B8" s="1161"/>
    </row>
    <row r="9" spans="1:43">
      <c r="A9" s="1161"/>
      <c r="B9" s="1161"/>
      <c r="D9" s="1162" t="s">
        <v>87</v>
      </c>
      <c r="E9" s="1163"/>
      <c r="F9" s="1162" t="s">
        <v>88</v>
      </c>
      <c r="G9" s="1163"/>
      <c r="H9" s="1162" t="s">
        <v>89</v>
      </c>
      <c r="I9" s="1163"/>
      <c r="J9" s="1162" t="s">
        <v>90</v>
      </c>
      <c r="K9" s="1163"/>
      <c r="L9" s="1162" t="s">
        <v>91</v>
      </c>
      <c r="M9" s="1163"/>
      <c r="N9" s="1162" t="s">
        <v>92</v>
      </c>
      <c r="O9" s="1163"/>
      <c r="P9" s="1162" t="s">
        <v>93</v>
      </c>
      <c r="Q9" s="1163"/>
      <c r="R9" s="1162" t="s">
        <v>94</v>
      </c>
      <c r="S9" s="1163"/>
      <c r="T9" s="1162" t="s">
        <v>95</v>
      </c>
      <c r="U9" s="1163"/>
      <c r="V9" s="1162" t="s">
        <v>96</v>
      </c>
      <c r="W9" s="1163"/>
      <c r="X9" s="1162" t="s">
        <v>97</v>
      </c>
      <c r="Y9" s="1163"/>
      <c r="Z9" s="1162" t="s">
        <v>98</v>
      </c>
      <c r="AA9" s="1163"/>
      <c r="AB9" s="1162" t="s">
        <v>99</v>
      </c>
      <c r="AC9" s="1163"/>
      <c r="AD9" s="1162" t="s">
        <v>100</v>
      </c>
      <c r="AE9" s="1163"/>
      <c r="AF9" s="1162" t="s">
        <v>101</v>
      </c>
      <c r="AG9" s="1163"/>
      <c r="AH9" s="1162" t="s">
        <v>102</v>
      </c>
      <c r="AI9" s="1163"/>
      <c r="AJ9" s="1162" t="s">
        <v>103</v>
      </c>
      <c r="AK9" s="1163"/>
      <c r="AL9" s="1162" t="s">
        <v>104</v>
      </c>
      <c r="AM9" s="1163"/>
      <c r="AN9" s="1162" t="s">
        <v>105</v>
      </c>
      <c r="AO9" s="1163"/>
      <c r="AP9" s="1162" t="s">
        <v>106</v>
      </c>
      <c r="AQ9" s="1163"/>
    </row>
    <row r="10" spans="1:43" ht="57.6">
      <c r="A10" s="1164"/>
      <c r="B10" s="1165"/>
      <c r="D10" s="1166" t="s">
        <v>107</v>
      </c>
      <c r="E10" s="1167" t="str">
        <f>D10&amp;"
per FTE"</f>
        <v>Total Occupancy
per FTE</v>
      </c>
      <c r="F10" s="1166" t="s">
        <v>108</v>
      </c>
      <c r="G10" s="1167" t="str">
        <f>F10&amp;"
per FTE"</f>
        <v>Direct Care Consultant 201
per FTE</v>
      </c>
      <c r="H10" s="1166" t="s">
        <v>109</v>
      </c>
      <c r="I10" s="1167" t="str">
        <f>H10&amp;"
per FTE"</f>
        <v>Temporary Help 202
per FTE</v>
      </c>
      <c r="J10" s="1166" t="s">
        <v>110</v>
      </c>
      <c r="K10" s="1167" t="str">
        <f>J10&amp;"
per FTE"</f>
        <v>Clients and Caregivers Reimb./Stipends 203
per FTE</v>
      </c>
      <c r="L10" s="1166" t="s">
        <v>111</v>
      </c>
      <c r="M10" s="1167" t="str">
        <f>L10&amp;"
per FTE"</f>
        <v>Subcontracted Direct Care 206
per FTE</v>
      </c>
      <c r="N10" s="1166" t="s">
        <v>112</v>
      </c>
      <c r="O10" s="1167" t="str">
        <f>N10&amp;"
per FTE"</f>
        <v>Staff Training 204
per FTE</v>
      </c>
      <c r="P10" s="1166" t="s">
        <v>113</v>
      </c>
      <c r="Q10" s="1167" t="str">
        <f>P10&amp;"
per FTE"</f>
        <v>Staff Mileage / Travel 205
per FTE</v>
      </c>
      <c r="R10" s="1166" t="s">
        <v>114</v>
      </c>
      <c r="S10" s="1167" t="str">
        <f>R10&amp;"
per FTE"</f>
        <v>Meals 207
per FTE</v>
      </c>
      <c r="T10" s="1166" t="s">
        <v>115</v>
      </c>
      <c r="U10" s="1167" t="str">
        <f>T10&amp;"
per FTE"</f>
        <v>Client Transportation 208
per FTE</v>
      </c>
      <c r="V10" s="1166" t="s">
        <v>116</v>
      </c>
      <c r="W10" s="1167" t="str">
        <f>V10&amp;"
per FTE"</f>
        <v>Vehicle Expenses 208
per FTE</v>
      </c>
      <c r="X10" s="1166" t="s">
        <v>117</v>
      </c>
      <c r="Y10" s="1167" t="str">
        <f>X10&amp;"
per FTE"</f>
        <v>Vehicle Depreciation 208
per FTE</v>
      </c>
      <c r="Z10" s="1166" t="s">
        <v>118</v>
      </c>
      <c r="AA10" s="1167" t="str">
        <f>Z10&amp;"
per FTE"</f>
        <v>Incidental Medical /Medicine/Pharmacy 209
per FTE</v>
      </c>
      <c r="AB10" s="1166" t="s">
        <v>119</v>
      </c>
      <c r="AC10" s="1167" t="str">
        <f>AB10&amp;"
per FTE"</f>
        <v>Client Personal Allowances 211
per FTE</v>
      </c>
      <c r="AD10" s="1166" t="s">
        <v>120</v>
      </c>
      <c r="AE10" s="1167" t="str">
        <f>AD10&amp;"
per FTE"</f>
        <v>Provision Material Goods/Svs./Benefits 212
per FTE</v>
      </c>
      <c r="AF10" s="1166" t="s">
        <v>121</v>
      </c>
      <c r="AG10" s="1167" t="str">
        <f>AF10&amp;"
per FTE"</f>
        <v>Direct Client Wages 214
per FTE</v>
      </c>
      <c r="AH10" s="1166" t="s">
        <v>122</v>
      </c>
      <c r="AI10" s="1167" t="str">
        <f>AH10&amp;"
per FTE"</f>
        <v>Other Commercial Prod. &amp; Svs. 214
per FTE</v>
      </c>
      <c r="AJ10" s="1166" t="s">
        <v>123</v>
      </c>
      <c r="AK10" s="1167" t="str">
        <f>AJ10&amp;"
per FTE"</f>
        <v>Program Supplies &amp; Materials 215
per FTE</v>
      </c>
      <c r="AL10" s="1166" t="s">
        <v>124</v>
      </c>
      <c r="AM10" s="1167" t="str">
        <f>AL10&amp;"
per FTE"</f>
        <v>Non Charitable Expenses
per FTE</v>
      </c>
      <c r="AN10" s="1166" t="s">
        <v>125</v>
      </c>
      <c r="AO10" s="1167" t="str">
        <f>AN10&amp;"
per FTE"</f>
        <v>Other Expense
per FTE</v>
      </c>
      <c r="AP10" s="1166" t="s">
        <v>126</v>
      </c>
      <c r="AQ10" s="1167" t="str">
        <f>AP10&amp;"
per FTE"</f>
        <v>Total Other Program Expense
per FTE</v>
      </c>
    </row>
    <row r="11" spans="1:43">
      <c r="A11" s="1162" t="s">
        <v>127</v>
      </c>
      <c r="B11" s="1168" t="s">
        <v>128</v>
      </c>
      <c r="D11" s="1162" t="s">
        <v>129</v>
      </c>
      <c r="E11" s="1163"/>
      <c r="F11" s="1162" t="s">
        <v>129</v>
      </c>
      <c r="G11" s="1163"/>
      <c r="H11" s="1162" t="s">
        <v>129</v>
      </c>
      <c r="I11" s="1163"/>
      <c r="J11" s="1162" t="s">
        <v>129</v>
      </c>
      <c r="K11" s="1163"/>
      <c r="L11" s="1162" t="s">
        <v>129</v>
      </c>
      <c r="M11" s="1163"/>
      <c r="N11" s="1162" t="s">
        <v>129</v>
      </c>
      <c r="O11" s="1163"/>
      <c r="P11" s="1162" t="s">
        <v>129</v>
      </c>
      <c r="Q11" s="1163"/>
      <c r="R11" s="1162" t="s">
        <v>129</v>
      </c>
      <c r="S11" s="1163"/>
      <c r="T11" s="1162" t="s">
        <v>129</v>
      </c>
      <c r="U11" s="1163"/>
      <c r="V11" s="1162" t="s">
        <v>129</v>
      </c>
      <c r="W11" s="1163"/>
      <c r="X11" s="1162" t="s">
        <v>129</v>
      </c>
      <c r="Y11" s="1163"/>
      <c r="Z11" s="1162" t="s">
        <v>129</v>
      </c>
      <c r="AA11" s="1163"/>
      <c r="AB11" s="1162" t="s">
        <v>129</v>
      </c>
      <c r="AC11" s="1163"/>
      <c r="AD11" s="1162" t="s">
        <v>129</v>
      </c>
      <c r="AE11" s="1163"/>
      <c r="AF11" s="1162" t="s">
        <v>129</v>
      </c>
      <c r="AG11" s="1163"/>
      <c r="AH11" s="1162" t="s">
        <v>129</v>
      </c>
      <c r="AI11" s="1163"/>
      <c r="AJ11" s="1162" t="s">
        <v>129</v>
      </c>
      <c r="AK11" s="1163"/>
      <c r="AL11" s="1162" t="s">
        <v>129</v>
      </c>
      <c r="AM11" s="1163"/>
      <c r="AN11" s="1162" t="s">
        <v>129</v>
      </c>
      <c r="AO11" s="1163"/>
      <c r="AP11" s="1162" t="s">
        <v>129</v>
      </c>
      <c r="AQ11" s="1163"/>
    </row>
    <row r="12" spans="1:43">
      <c r="A12" s="1162" t="s">
        <v>447</v>
      </c>
      <c r="B12" s="1169">
        <v>4.29</v>
      </c>
      <c r="D12" s="1170">
        <v>52229</v>
      </c>
      <c r="E12" s="1171">
        <f>IF(OR($B12=0,D12=0),"",D12/$B12)</f>
        <v>12174.592074592074</v>
      </c>
      <c r="F12" s="1172"/>
      <c r="G12" s="1171" t="str">
        <f>IF(OR($B12=0,F12=0),"",F12/$B12)</f>
        <v/>
      </c>
      <c r="H12" s="1170"/>
      <c r="I12" s="1171" t="str">
        <f>IF(OR($B12=0,H12=0),"",H12/$B12)</f>
        <v/>
      </c>
      <c r="J12" s="1170"/>
      <c r="K12" s="1171" t="str">
        <f>IF(OR($B12=0,J12=0),"",J12/$B12)</f>
        <v/>
      </c>
      <c r="L12" s="1170"/>
      <c r="M12" s="1171" t="str">
        <f>IF(OR($B12=0,L12=0),"",L12/$B12)</f>
        <v/>
      </c>
      <c r="N12" s="1170">
        <v>142</v>
      </c>
      <c r="O12" s="1171">
        <f>IF(OR($B12=0,N12=0),"",N12/$B12)</f>
        <v>33.100233100233098</v>
      </c>
      <c r="P12" s="1170">
        <v>188</v>
      </c>
      <c r="Q12" s="1171">
        <f>IF(OR($B12=0,P12=0),"",P12/$B12)</f>
        <v>43.822843822843822</v>
      </c>
      <c r="R12" s="1170"/>
      <c r="S12" s="1171" t="str">
        <f>IF(OR($B12=0,R12=0),"",R12/$B12)</f>
        <v/>
      </c>
      <c r="T12" s="1170"/>
      <c r="U12" s="1171" t="str">
        <f>IF(OR($B12=0,T12=0),"",T12/$B12)</f>
        <v/>
      </c>
      <c r="V12" s="1170">
        <v>160</v>
      </c>
      <c r="W12" s="1171">
        <f>IF(OR($B12=0,V12=0),"",V12/$B12)</f>
        <v>37.296037296037298</v>
      </c>
      <c r="X12" s="1170"/>
      <c r="Y12" s="1171" t="str">
        <f>IF(OR($B12=0,X12=0),"",X12/$B12)</f>
        <v/>
      </c>
      <c r="Z12" s="1170"/>
      <c r="AA12" s="1171" t="str">
        <f>IF(OR($B12=0,Z12=0),"",Z12/$B12)</f>
        <v/>
      </c>
      <c r="AB12" s="1170"/>
      <c r="AC12" s="1171" t="str">
        <f>IF(OR($B12=0,AB12=0),"",AB12/$B12)</f>
        <v/>
      </c>
      <c r="AD12" s="1170"/>
      <c r="AE12" s="1171" t="str">
        <f>IF(OR($B12=0,AD12=0),"",AD12/$B12)</f>
        <v/>
      </c>
      <c r="AF12" s="1170"/>
      <c r="AG12" s="1171" t="str">
        <f>IF(OR($B12=0,AF12=0),"",AF12/$B12)</f>
        <v/>
      </c>
      <c r="AH12" s="1170"/>
      <c r="AI12" s="1171" t="str">
        <f>IF(OR($B12=0,AH12=0),"",AH12/$B12)</f>
        <v/>
      </c>
      <c r="AJ12" s="1170">
        <v>14677</v>
      </c>
      <c r="AK12" s="1171">
        <f>IF(OR($B12=0,AJ12=0),"",AJ12/$B12)</f>
        <v>3421.212121212121</v>
      </c>
      <c r="AL12" s="1170"/>
      <c r="AM12" s="1171" t="str">
        <f>IF(OR($B12=0,AL12=0),"",AL12/$B12)</f>
        <v/>
      </c>
      <c r="AN12" s="1170"/>
      <c r="AO12" s="1171" t="str">
        <f>IF(OR($B12=0,AN12=0),"",AN12/$B12)</f>
        <v/>
      </c>
      <c r="AP12" s="1170">
        <v>15167</v>
      </c>
      <c r="AQ12" s="1171">
        <f>IF(OR($B12=0,AP12=0),"",AP12/$B12)</f>
        <v>3535.4312354312356</v>
      </c>
    </row>
    <row r="13" spans="1:43">
      <c r="A13" s="1162" t="s">
        <v>448</v>
      </c>
      <c r="B13" s="1169">
        <v>4.47</v>
      </c>
      <c r="D13" s="1170">
        <v>57670</v>
      </c>
      <c r="E13" s="1171">
        <f t="shared" ref="E13:G76" si="0">IF(OR($B13=0,D13=0),"",D13/$B13)</f>
        <v>12901.565995525727</v>
      </c>
      <c r="F13" s="1170"/>
      <c r="G13" s="1171" t="str">
        <f t="shared" si="0"/>
        <v/>
      </c>
      <c r="H13" s="1170"/>
      <c r="I13" s="1171" t="str">
        <f t="shared" ref="I13:I76" si="1">IF(OR($B13=0,H13=0),"",H13/$B13)</f>
        <v/>
      </c>
      <c r="J13" s="1170"/>
      <c r="K13" s="1171" t="str">
        <f t="shared" ref="K13:K76" si="2">IF(OR($B13=0,J13=0),"",J13/$B13)</f>
        <v/>
      </c>
      <c r="L13" s="1170"/>
      <c r="M13" s="1171" t="str">
        <f t="shared" ref="M13:M76" si="3">IF(OR($B13=0,L13=0),"",L13/$B13)</f>
        <v/>
      </c>
      <c r="N13" s="1170">
        <v>280</v>
      </c>
      <c r="O13" s="1171">
        <f t="shared" ref="O13:O76" si="4">IF(OR($B13=0,N13=0),"",N13/$B13)</f>
        <v>62.639821029082775</v>
      </c>
      <c r="P13" s="1170">
        <v>4311</v>
      </c>
      <c r="Q13" s="1171">
        <f t="shared" ref="Q13:Q76" si="5">IF(OR($B13=0,P13=0),"",P13/$B13)</f>
        <v>964.42953020134235</v>
      </c>
      <c r="R13" s="1170">
        <v>8396</v>
      </c>
      <c r="S13" s="1171">
        <f t="shared" ref="S13:S76" si="6">IF(OR($B13=0,R13=0),"",R13/$B13)</f>
        <v>1878.2997762863536</v>
      </c>
      <c r="T13" s="1170"/>
      <c r="U13" s="1171" t="str">
        <f t="shared" ref="U13:U76" si="7">IF(OR($B13=0,T13=0),"",T13/$B13)</f>
        <v/>
      </c>
      <c r="V13" s="1170">
        <v>4175</v>
      </c>
      <c r="W13" s="1171">
        <f t="shared" ref="W13:W76" si="8">IF(OR($B13=0,V13=0),"",V13/$B13)</f>
        <v>934.00447427293068</v>
      </c>
      <c r="X13" s="1170"/>
      <c r="Y13" s="1171" t="str">
        <f t="shared" ref="Y13:Y76" si="9">IF(OR($B13=0,X13=0),"",X13/$B13)</f>
        <v/>
      </c>
      <c r="Z13" s="1170">
        <v>1</v>
      </c>
      <c r="AA13" s="1171">
        <f t="shared" ref="AA13:AA76" si="10">IF(OR($B13=0,Z13=0),"",Z13/$B13)</f>
        <v>0.2237136465324385</v>
      </c>
      <c r="AB13" s="1170"/>
      <c r="AC13" s="1171" t="str">
        <f t="shared" ref="AC13:AC76" si="11">IF(OR($B13=0,AB13=0),"",AB13/$B13)</f>
        <v/>
      </c>
      <c r="AD13" s="1170"/>
      <c r="AE13" s="1171" t="str">
        <f t="shared" ref="AE13:AE76" si="12">IF(OR($B13=0,AD13=0),"",AD13/$B13)</f>
        <v/>
      </c>
      <c r="AF13" s="1170"/>
      <c r="AG13" s="1171" t="str">
        <f t="shared" ref="AG13:AG76" si="13">IF(OR($B13=0,AF13=0),"",AF13/$B13)</f>
        <v/>
      </c>
      <c r="AH13" s="1170"/>
      <c r="AI13" s="1171" t="str">
        <f t="shared" ref="AI13:AI76" si="14">IF(OR($B13=0,AH13=0),"",AH13/$B13)</f>
        <v/>
      </c>
      <c r="AJ13" s="1170">
        <v>1768</v>
      </c>
      <c r="AK13" s="1171">
        <f t="shared" ref="AK13:AK76" si="15">IF(OR($B13=0,AJ13=0),"",AJ13/$B13)</f>
        <v>395.52572706935126</v>
      </c>
      <c r="AL13" s="1170"/>
      <c r="AM13" s="1171" t="str">
        <f t="shared" ref="AM13:AM76" si="16">IF(OR($B13=0,AL13=0),"",AL13/$B13)</f>
        <v/>
      </c>
      <c r="AN13" s="1170">
        <v>2843</v>
      </c>
      <c r="AO13" s="1171">
        <f t="shared" ref="AO13:AO76" si="17">IF(OR($B13=0,AN13=0),"",AN13/$B13)</f>
        <v>636.0178970917226</v>
      </c>
      <c r="AP13" s="1170">
        <v>21774</v>
      </c>
      <c r="AQ13" s="1171">
        <f t="shared" ref="AQ13:AQ76" si="18">IF(OR($B13=0,AP13=0),"",AP13/$B13)</f>
        <v>4871.140939597316</v>
      </c>
    </row>
    <row r="14" spans="1:43">
      <c r="E14" s="1171" t="str">
        <f t="shared" si="0"/>
        <v/>
      </c>
      <c r="G14" s="1171" t="str">
        <f t="shared" si="0"/>
        <v/>
      </c>
      <c r="I14" s="1171" t="str">
        <f t="shared" si="1"/>
        <v/>
      </c>
      <c r="K14" s="1171" t="str">
        <f t="shared" si="2"/>
        <v/>
      </c>
      <c r="M14" s="1171" t="str">
        <f t="shared" si="3"/>
        <v/>
      </c>
      <c r="O14" s="1171" t="str">
        <f t="shared" si="4"/>
        <v/>
      </c>
      <c r="Q14" s="1171" t="str">
        <f t="shared" si="5"/>
        <v/>
      </c>
      <c r="S14" s="1171" t="str">
        <f t="shared" si="6"/>
        <v/>
      </c>
      <c r="U14" s="1171" t="str">
        <f t="shared" si="7"/>
        <v/>
      </c>
      <c r="W14" s="1171" t="str">
        <f t="shared" si="8"/>
        <v/>
      </c>
      <c r="Y14" s="1171" t="str">
        <f t="shared" si="9"/>
        <v/>
      </c>
      <c r="AA14" s="1171" t="str">
        <f t="shared" si="10"/>
        <v/>
      </c>
      <c r="AC14" s="1171" t="str">
        <f t="shared" si="11"/>
        <v/>
      </c>
      <c r="AE14" s="1171" t="str">
        <f t="shared" si="12"/>
        <v/>
      </c>
      <c r="AG14" s="1171" t="str">
        <f t="shared" si="13"/>
        <v/>
      </c>
      <c r="AI14" s="1171" t="str">
        <f t="shared" si="14"/>
        <v/>
      </c>
      <c r="AK14" s="1171" t="str">
        <f t="shared" si="15"/>
        <v/>
      </c>
      <c r="AM14" s="1171" t="str">
        <f t="shared" si="16"/>
        <v/>
      </c>
      <c r="AO14" s="1171" t="str">
        <f t="shared" si="17"/>
        <v/>
      </c>
      <c r="AQ14" s="1171" t="str">
        <f t="shared" si="18"/>
        <v/>
      </c>
    </row>
    <row r="15" spans="1:43">
      <c r="E15" s="1171" t="str">
        <f t="shared" si="0"/>
        <v/>
      </c>
      <c r="G15" s="1171" t="str">
        <f t="shared" si="0"/>
        <v/>
      </c>
      <c r="I15" s="1171" t="str">
        <f t="shared" si="1"/>
        <v/>
      </c>
      <c r="K15" s="1171" t="str">
        <f t="shared" si="2"/>
        <v/>
      </c>
      <c r="M15" s="1171" t="str">
        <f t="shared" si="3"/>
        <v/>
      </c>
      <c r="O15" s="1171" t="str">
        <f t="shared" si="4"/>
        <v/>
      </c>
      <c r="Q15" s="1171" t="str">
        <f t="shared" si="5"/>
        <v/>
      </c>
      <c r="S15" s="1171" t="str">
        <f t="shared" si="6"/>
        <v/>
      </c>
      <c r="U15" s="1171" t="str">
        <f t="shared" si="7"/>
        <v/>
      </c>
      <c r="W15" s="1171" t="str">
        <f t="shared" si="8"/>
        <v/>
      </c>
      <c r="Y15" s="1171" t="str">
        <f t="shared" si="9"/>
        <v/>
      </c>
      <c r="AA15" s="1171" t="str">
        <f t="shared" si="10"/>
        <v/>
      </c>
      <c r="AC15" s="1171" t="str">
        <f t="shared" si="11"/>
        <v/>
      </c>
      <c r="AE15" s="1171" t="str">
        <f t="shared" si="12"/>
        <v/>
      </c>
      <c r="AG15" s="1171" t="str">
        <f t="shared" si="13"/>
        <v/>
      </c>
      <c r="AI15" s="1171" t="str">
        <f t="shared" si="14"/>
        <v/>
      </c>
      <c r="AK15" s="1171" t="str">
        <f t="shared" si="15"/>
        <v/>
      </c>
      <c r="AM15" s="1171" t="str">
        <f t="shared" si="16"/>
        <v/>
      </c>
      <c r="AO15" s="1171" t="str">
        <f t="shared" si="17"/>
        <v/>
      </c>
      <c r="AQ15" s="1171" t="str">
        <f t="shared" si="18"/>
        <v/>
      </c>
    </row>
    <row r="16" spans="1:43">
      <c r="D16" s="1157">
        <v>9.4091609589041099</v>
      </c>
      <c r="E16" s="1171" t="str">
        <f t="shared" si="0"/>
        <v/>
      </c>
      <c r="G16" s="1171" t="str">
        <f t="shared" si="0"/>
        <v/>
      </c>
      <c r="I16" s="1171" t="str">
        <f t="shared" si="1"/>
        <v/>
      </c>
      <c r="K16" s="1171" t="str">
        <f t="shared" si="2"/>
        <v/>
      </c>
      <c r="M16" s="1171" t="str">
        <f t="shared" si="3"/>
        <v/>
      </c>
      <c r="O16" s="1171" t="str">
        <f t="shared" si="4"/>
        <v/>
      </c>
      <c r="Q16" s="1171" t="str">
        <f t="shared" si="5"/>
        <v/>
      </c>
      <c r="S16" s="1171" t="str">
        <f t="shared" si="6"/>
        <v/>
      </c>
      <c r="U16" s="1171" t="str">
        <f t="shared" si="7"/>
        <v/>
      </c>
      <c r="W16" s="1171" t="str">
        <f t="shared" si="8"/>
        <v/>
      </c>
      <c r="Y16" s="1171" t="str">
        <f t="shared" si="9"/>
        <v/>
      </c>
      <c r="AA16" s="1171" t="str">
        <f t="shared" si="10"/>
        <v/>
      </c>
      <c r="AC16" s="1171" t="str">
        <f t="shared" si="11"/>
        <v/>
      </c>
      <c r="AE16" s="1171" t="str">
        <f t="shared" si="12"/>
        <v/>
      </c>
      <c r="AG16" s="1171" t="str">
        <f t="shared" si="13"/>
        <v/>
      </c>
      <c r="AI16" s="1171" t="str">
        <f t="shared" si="14"/>
        <v/>
      </c>
      <c r="AK16" s="1171" t="str">
        <f t="shared" si="15"/>
        <v/>
      </c>
      <c r="AM16" s="1171" t="str">
        <f t="shared" si="16"/>
        <v/>
      </c>
      <c r="AO16" s="1171" t="str">
        <f t="shared" si="17"/>
        <v/>
      </c>
      <c r="AP16" s="1173"/>
      <c r="AQ16" s="1171" t="str">
        <f t="shared" si="18"/>
        <v/>
      </c>
    </row>
    <row r="17" spans="5:43">
      <c r="E17" s="1171" t="str">
        <f t="shared" si="0"/>
        <v/>
      </c>
      <c r="G17" s="1171" t="str">
        <f t="shared" si="0"/>
        <v/>
      </c>
      <c r="I17" s="1171" t="str">
        <f t="shared" si="1"/>
        <v/>
      </c>
      <c r="K17" s="1171" t="str">
        <f t="shared" si="2"/>
        <v/>
      </c>
      <c r="M17" s="1171" t="str">
        <f t="shared" si="3"/>
        <v/>
      </c>
      <c r="O17" s="1171" t="str">
        <f t="shared" si="4"/>
        <v/>
      </c>
      <c r="Q17" s="1171" t="str">
        <f t="shared" si="5"/>
        <v/>
      </c>
      <c r="S17" s="1171" t="str">
        <f t="shared" si="6"/>
        <v/>
      </c>
      <c r="U17" s="1171" t="str">
        <f t="shared" si="7"/>
        <v/>
      </c>
      <c r="W17" s="1171" t="str">
        <f t="shared" si="8"/>
        <v/>
      </c>
      <c r="Y17" s="1171" t="str">
        <f t="shared" si="9"/>
        <v/>
      </c>
      <c r="AA17" s="1171" t="str">
        <f t="shared" si="10"/>
        <v/>
      </c>
      <c r="AC17" s="1171" t="str">
        <f t="shared" si="11"/>
        <v/>
      </c>
      <c r="AE17" s="1171" t="str">
        <f t="shared" si="12"/>
        <v/>
      </c>
      <c r="AG17" s="1171" t="str">
        <f t="shared" si="13"/>
        <v/>
      </c>
      <c r="AI17" s="1171" t="str">
        <f t="shared" si="14"/>
        <v/>
      </c>
      <c r="AK17" s="1171" t="str">
        <f t="shared" si="15"/>
        <v/>
      </c>
      <c r="AM17" s="1171" t="str">
        <f t="shared" si="16"/>
        <v/>
      </c>
      <c r="AO17" s="1171" t="str">
        <f t="shared" si="17"/>
        <v/>
      </c>
      <c r="AQ17" s="1171" t="str">
        <f t="shared" si="18"/>
        <v/>
      </c>
    </row>
    <row r="18" spans="5:43">
      <c r="E18" s="1171" t="str">
        <f t="shared" si="0"/>
        <v/>
      </c>
      <c r="G18" s="1171" t="str">
        <f t="shared" si="0"/>
        <v/>
      </c>
      <c r="I18" s="1171" t="str">
        <f t="shared" si="1"/>
        <v/>
      </c>
      <c r="K18" s="1171" t="str">
        <f t="shared" si="2"/>
        <v/>
      </c>
      <c r="M18" s="1171" t="str">
        <f t="shared" si="3"/>
        <v/>
      </c>
      <c r="O18" s="1171" t="str">
        <f t="shared" si="4"/>
        <v/>
      </c>
      <c r="Q18" s="1171" t="str">
        <f t="shared" si="5"/>
        <v/>
      </c>
      <c r="S18" s="1171" t="str">
        <f t="shared" si="6"/>
        <v/>
      </c>
      <c r="U18" s="1171" t="str">
        <f t="shared" si="7"/>
        <v/>
      </c>
      <c r="W18" s="1171" t="str">
        <f t="shared" si="8"/>
        <v/>
      </c>
      <c r="Y18" s="1171" t="str">
        <f t="shared" si="9"/>
        <v/>
      </c>
      <c r="AA18" s="1171" t="str">
        <f t="shared" si="10"/>
        <v/>
      </c>
      <c r="AC18" s="1171" t="str">
        <f t="shared" si="11"/>
        <v/>
      </c>
      <c r="AE18" s="1171" t="str">
        <f t="shared" si="12"/>
        <v/>
      </c>
      <c r="AG18" s="1171" t="str">
        <f t="shared" si="13"/>
        <v/>
      </c>
      <c r="AI18" s="1171" t="str">
        <f t="shared" si="14"/>
        <v/>
      </c>
      <c r="AK18" s="1171" t="str">
        <f t="shared" si="15"/>
        <v/>
      </c>
      <c r="AM18" s="1171" t="str">
        <f t="shared" si="16"/>
        <v/>
      </c>
      <c r="AO18" s="1171" t="str">
        <f t="shared" si="17"/>
        <v/>
      </c>
      <c r="AQ18" s="1171" t="str">
        <f t="shared" si="18"/>
        <v/>
      </c>
    </row>
    <row r="19" spans="5:43">
      <c r="E19" s="1171" t="str">
        <f t="shared" si="0"/>
        <v/>
      </c>
      <c r="G19" s="1171" t="str">
        <f t="shared" si="0"/>
        <v/>
      </c>
      <c r="I19" s="1171" t="str">
        <f t="shared" si="1"/>
        <v/>
      </c>
      <c r="K19" s="1171" t="str">
        <f t="shared" si="2"/>
        <v/>
      </c>
      <c r="M19" s="1171" t="str">
        <f t="shared" si="3"/>
        <v/>
      </c>
      <c r="O19" s="1171" t="str">
        <f t="shared" si="4"/>
        <v/>
      </c>
      <c r="Q19" s="1171" t="str">
        <f t="shared" si="5"/>
        <v/>
      </c>
      <c r="S19" s="1171" t="str">
        <f t="shared" si="6"/>
        <v/>
      </c>
      <c r="U19" s="1171" t="str">
        <f t="shared" si="7"/>
        <v/>
      </c>
      <c r="W19" s="1171" t="str">
        <f t="shared" si="8"/>
        <v/>
      </c>
      <c r="Y19" s="1171" t="str">
        <f t="shared" si="9"/>
        <v/>
      </c>
      <c r="AA19" s="1171" t="str">
        <f t="shared" si="10"/>
        <v/>
      </c>
      <c r="AC19" s="1171" t="str">
        <f t="shared" si="11"/>
        <v/>
      </c>
      <c r="AE19" s="1171" t="str">
        <f t="shared" si="12"/>
        <v/>
      </c>
      <c r="AG19" s="1171" t="str">
        <f t="shared" si="13"/>
        <v/>
      </c>
      <c r="AI19" s="1171" t="str">
        <f t="shared" si="14"/>
        <v/>
      </c>
      <c r="AK19" s="1171" t="str">
        <f t="shared" si="15"/>
        <v/>
      </c>
      <c r="AM19" s="1171" t="str">
        <f t="shared" si="16"/>
        <v/>
      </c>
      <c r="AO19" s="1171" t="str">
        <f t="shared" si="17"/>
        <v/>
      </c>
      <c r="AQ19" s="1171" t="str">
        <f t="shared" si="18"/>
        <v/>
      </c>
    </row>
    <row r="20" spans="5:43">
      <c r="E20" s="1171" t="str">
        <f t="shared" si="0"/>
        <v/>
      </c>
      <c r="G20" s="1171" t="str">
        <f t="shared" si="0"/>
        <v/>
      </c>
      <c r="I20" s="1171" t="str">
        <f t="shared" si="1"/>
        <v/>
      </c>
      <c r="K20" s="1171" t="str">
        <f t="shared" si="2"/>
        <v/>
      </c>
      <c r="M20" s="1171" t="str">
        <f t="shared" si="3"/>
        <v/>
      </c>
      <c r="O20" s="1171" t="str">
        <f t="shared" si="4"/>
        <v/>
      </c>
      <c r="Q20" s="1171" t="str">
        <f t="shared" si="5"/>
        <v/>
      </c>
      <c r="S20" s="1171" t="str">
        <f t="shared" si="6"/>
        <v/>
      </c>
      <c r="U20" s="1171" t="str">
        <f t="shared" si="7"/>
        <v/>
      </c>
      <c r="W20" s="1171" t="str">
        <f t="shared" si="8"/>
        <v/>
      </c>
      <c r="Y20" s="1171" t="str">
        <f t="shared" si="9"/>
        <v/>
      </c>
      <c r="AA20" s="1171" t="str">
        <f t="shared" si="10"/>
        <v/>
      </c>
      <c r="AC20" s="1171" t="str">
        <f t="shared" si="11"/>
        <v/>
      </c>
      <c r="AE20" s="1171" t="str">
        <f t="shared" si="12"/>
        <v/>
      </c>
      <c r="AG20" s="1171" t="str">
        <f t="shared" si="13"/>
        <v/>
      </c>
      <c r="AI20" s="1171" t="str">
        <f t="shared" si="14"/>
        <v/>
      </c>
      <c r="AK20" s="1171" t="str">
        <f t="shared" si="15"/>
        <v/>
      </c>
      <c r="AM20" s="1171" t="str">
        <f t="shared" si="16"/>
        <v/>
      </c>
      <c r="AO20" s="1171" t="str">
        <f t="shared" si="17"/>
        <v/>
      </c>
      <c r="AQ20" s="1171" t="str">
        <f t="shared" si="18"/>
        <v/>
      </c>
    </row>
    <row r="21" spans="5:43">
      <c r="E21" s="1171" t="str">
        <f t="shared" si="0"/>
        <v/>
      </c>
      <c r="G21" s="1171" t="str">
        <f t="shared" si="0"/>
        <v/>
      </c>
      <c r="I21" s="1171" t="str">
        <f t="shared" si="1"/>
        <v/>
      </c>
      <c r="K21" s="1171" t="str">
        <f t="shared" si="2"/>
        <v/>
      </c>
      <c r="M21" s="1171" t="str">
        <f t="shared" si="3"/>
        <v/>
      </c>
      <c r="O21" s="1171" t="str">
        <f t="shared" si="4"/>
        <v/>
      </c>
      <c r="Q21" s="1171" t="str">
        <f t="shared" si="5"/>
        <v/>
      </c>
      <c r="S21" s="1171" t="str">
        <f t="shared" si="6"/>
        <v/>
      </c>
      <c r="U21" s="1171" t="str">
        <f t="shared" si="7"/>
        <v/>
      </c>
      <c r="W21" s="1171" t="str">
        <f t="shared" si="8"/>
        <v/>
      </c>
      <c r="Y21" s="1171" t="str">
        <f t="shared" si="9"/>
        <v/>
      </c>
      <c r="AA21" s="1171" t="str">
        <f t="shared" si="10"/>
        <v/>
      </c>
      <c r="AC21" s="1171" t="str">
        <f t="shared" si="11"/>
        <v/>
      </c>
      <c r="AE21" s="1171" t="str">
        <f t="shared" si="12"/>
        <v/>
      </c>
      <c r="AG21" s="1171" t="str">
        <f t="shared" si="13"/>
        <v/>
      </c>
      <c r="AI21" s="1171" t="str">
        <f t="shared" si="14"/>
        <v/>
      </c>
      <c r="AK21" s="1171" t="str">
        <f t="shared" si="15"/>
        <v/>
      </c>
      <c r="AM21" s="1171" t="str">
        <f t="shared" si="16"/>
        <v/>
      </c>
      <c r="AO21" s="1171" t="str">
        <f t="shared" si="17"/>
        <v/>
      </c>
      <c r="AQ21" s="1171" t="str">
        <f t="shared" si="18"/>
        <v/>
      </c>
    </row>
    <row r="22" spans="5:43">
      <c r="E22" s="1171" t="str">
        <f t="shared" si="0"/>
        <v/>
      </c>
      <c r="G22" s="1171" t="str">
        <f t="shared" si="0"/>
        <v/>
      </c>
      <c r="I22" s="1171" t="str">
        <f t="shared" si="1"/>
        <v/>
      </c>
      <c r="K22" s="1171" t="str">
        <f t="shared" si="2"/>
        <v/>
      </c>
      <c r="M22" s="1171" t="str">
        <f t="shared" si="3"/>
        <v/>
      </c>
      <c r="O22" s="1171" t="str">
        <f t="shared" si="4"/>
        <v/>
      </c>
      <c r="Q22" s="1171" t="str">
        <f t="shared" si="5"/>
        <v/>
      </c>
      <c r="S22" s="1171" t="str">
        <f t="shared" si="6"/>
        <v/>
      </c>
      <c r="U22" s="1171" t="str">
        <f t="shared" si="7"/>
        <v/>
      </c>
      <c r="W22" s="1171" t="str">
        <f t="shared" si="8"/>
        <v/>
      </c>
      <c r="Y22" s="1171" t="str">
        <f t="shared" si="9"/>
        <v/>
      </c>
      <c r="AA22" s="1171" t="str">
        <f t="shared" si="10"/>
        <v/>
      </c>
      <c r="AC22" s="1171" t="str">
        <f t="shared" si="11"/>
        <v/>
      </c>
      <c r="AE22" s="1171" t="str">
        <f t="shared" si="12"/>
        <v/>
      </c>
      <c r="AG22" s="1171" t="str">
        <f t="shared" si="13"/>
        <v/>
      </c>
      <c r="AI22" s="1171" t="str">
        <f t="shared" si="14"/>
        <v/>
      </c>
      <c r="AK22" s="1171" t="str">
        <f t="shared" si="15"/>
        <v/>
      </c>
      <c r="AM22" s="1171" t="str">
        <f t="shared" si="16"/>
        <v/>
      </c>
      <c r="AO22" s="1171" t="str">
        <f t="shared" si="17"/>
        <v/>
      </c>
      <c r="AQ22" s="1171" t="str">
        <f t="shared" si="18"/>
        <v/>
      </c>
    </row>
    <row r="23" spans="5:43">
      <c r="E23" s="1171" t="str">
        <f t="shared" si="0"/>
        <v/>
      </c>
      <c r="G23" s="1171" t="str">
        <f t="shared" si="0"/>
        <v/>
      </c>
      <c r="I23" s="1171" t="str">
        <f t="shared" si="1"/>
        <v/>
      </c>
      <c r="K23" s="1171" t="str">
        <f t="shared" si="2"/>
        <v/>
      </c>
      <c r="M23" s="1171" t="str">
        <f t="shared" si="3"/>
        <v/>
      </c>
      <c r="O23" s="1171" t="str">
        <f t="shared" si="4"/>
        <v/>
      </c>
      <c r="Q23" s="1171" t="str">
        <f t="shared" si="5"/>
        <v/>
      </c>
      <c r="S23" s="1171" t="str">
        <f t="shared" si="6"/>
        <v/>
      </c>
      <c r="U23" s="1171" t="str">
        <f t="shared" si="7"/>
        <v/>
      </c>
      <c r="W23" s="1171" t="str">
        <f t="shared" si="8"/>
        <v/>
      </c>
      <c r="Y23" s="1171" t="str">
        <f t="shared" si="9"/>
        <v/>
      </c>
      <c r="AA23" s="1171" t="str">
        <f t="shared" si="10"/>
        <v/>
      </c>
      <c r="AC23" s="1171" t="str">
        <f t="shared" si="11"/>
        <v/>
      </c>
      <c r="AE23" s="1171" t="str">
        <f t="shared" si="12"/>
        <v/>
      </c>
      <c r="AG23" s="1171" t="str">
        <f t="shared" si="13"/>
        <v/>
      </c>
      <c r="AI23" s="1171" t="str">
        <f t="shared" si="14"/>
        <v/>
      </c>
      <c r="AK23" s="1171" t="str">
        <f t="shared" si="15"/>
        <v/>
      </c>
      <c r="AM23" s="1171" t="str">
        <f t="shared" si="16"/>
        <v/>
      </c>
      <c r="AO23" s="1171" t="str">
        <f t="shared" si="17"/>
        <v/>
      </c>
      <c r="AQ23" s="1171" t="str">
        <f t="shared" si="18"/>
        <v/>
      </c>
    </row>
    <row r="24" spans="5:43">
      <c r="E24" s="1171" t="str">
        <f t="shared" si="0"/>
        <v/>
      </c>
      <c r="G24" s="1171" t="str">
        <f t="shared" si="0"/>
        <v/>
      </c>
      <c r="I24" s="1171" t="str">
        <f t="shared" si="1"/>
        <v/>
      </c>
      <c r="K24" s="1171" t="str">
        <f t="shared" si="2"/>
        <v/>
      </c>
      <c r="M24" s="1171" t="str">
        <f t="shared" si="3"/>
        <v/>
      </c>
      <c r="O24" s="1171" t="str">
        <f t="shared" si="4"/>
        <v/>
      </c>
      <c r="Q24" s="1171" t="str">
        <f t="shared" si="5"/>
        <v/>
      </c>
      <c r="S24" s="1171" t="str">
        <f t="shared" si="6"/>
        <v/>
      </c>
      <c r="U24" s="1171" t="str">
        <f t="shared" si="7"/>
        <v/>
      </c>
      <c r="W24" s="1171" t="str">
        <f t="shared" si="8"/>
        <v/>
      </c>
      <c r="Y24" s="1171" t="str">
        <f t="shared" si="9"/>
        <v/>
      </c>
      <c r="AA24" s="1171" t="str">
        <f t="shared" si="10"/>
        <v/>
      </c>
      <c r="AC24" s="1171" t="str">
        <f t="shared" si="11"/>
        <v/>
      </c>
      <c r="AE24" s="1171" t="str">
        <f t="shared" si="12"/>
        <v/>
      </c>
      <c r="AG24" s="1171" t="str">
        <f t="shared" si="13"/>
        <v/>
      </c>
      <c r="AI24" s="1171" t="str">
        <f t="shared" si="14"/>
        <v/>
      </c>
      <c r="AK24" s="1171" t="str">
        <f t="shared" si="15"/>
        <v/>
      </c>
      <c r="AM24" s="1171" t="str">
        <f t="shared" si="16"/>
        <v/>
      </c>
      <c r="AO24" s="1171" t="str">
        <f t="shared" si="17"/>
        <v/>
      </c>
      <c r="AQ24" s="1171" t="str">
        <f t="shared" si="18"/>
        <v/>
      </c>
    </row>
    <row r="25" spans="5:43">
      <c r="E25" s="1171" t="str">
        <f t="shared" si="0"/>
        <v/>
      </c>
      <c r="G25" s="1171" t="str">
        <f t="shared" si="0"/>
        <v/>
      </c>
      <c r="I25" s="1171" t="str">
        <f t="shared" si="1"/>
        <v/>
      </c>
      <c r="K25" s="1171" t="str">
        <f t="shared" si="2"/>
        <v/>
      </c>
      <c r="M25" s="1171" t="str">
        <f t="shared" si="3"/>
        <v/>
      </c>
      <c r="O25" s="1171" t="str">
        <f t="shared" si="4"/>
        <v/>
      </c>
      <c r="Q25" s="1171" t="str">
        <f t="shared" si="5"/>
        <v/>
      </c>
      <c r="S25" s="1171" t="str">
        <f t="shared" si="6"/>
        <v/>
      </c>
      <c r="U25" s="1171" t="str">
        <f t="shared" si="7"/>
        <v/>
      </c>
      <c r="W25" s="1171" t="str">
        <f t="shared" si="8"/>
        <v/>
      </c>
      <c r="Y25" s="1171" t="str">
        <f t="shared" si="9"/>
        <v/>
      </c>
      <c r="AA25" s="1171" t="str">
        <f t="shared" si="10"/>
        <v/>
      </c>
      <c r="AC25" s="1171" t="str">
        <f t="shared" si="11"/>
        <v/>
      </c>
      <c r="AE25" s="1171" t="str">
        <f t="shared" si="12"/>
        <v/>
      </c>
      <c r="AG25" s="1171" t="str">
        <f t="shared" si="13"/>
        <v/>
      </c>
      <c r="AI25" s="1171" t="str">
        <f t="shared" si="14"/>
        <v/>
      </c>
      <c r="AK25" s="1171" t="str">
        <f t="shared" si="15"/>
        <v/>
      </c>
      <c r="AM25" s="1171" t="str">
        <f t="shared" si="16"/>
        <v/>
      </c>
      <c r="AO25" s="1171" t="str">
        <f t="shared" si="17"/>
        <v/>
      </c>
      <c r="AQ25" s="1171" t="str">
        <f t="shared" si="18"/>
        <v/>
      </c>
    </row>
    <row r="26" spans="5:43">
      <c r="E26" s="1171" t="str">
        <f t="shared" si="0"/>
        <v/>
      </c>
      <c r="G26" s="1171" t="str">
        <f t="shared" si="0"/>
        <v/>
      </c>
      <c r="I26" s="1171" t="str">
        <f t="shared" si="1"/>
        <v/>
      </c>
      <c r="K26" s="1171" t="str">
        <f t="shared" si="2"/>
        <v/>
      </c>
      <c r="M26" s="1171" t="str">
        <f t="shared" si="3"/>
        <v/>
      </c>
      <c r="O26" s="1171" t="str">
        <f t="shared" si="4"/>
        <v/>
      </c>
      <c r="Q26" s="1171" t="str">
        <f t="shared" si="5"/>
        <v/>
      </c>
      <c r="S26" s="1171" t="str">
        <f t="shared" si="6"/>
        <v/>
      </c>
      <c r="U26" s="1171" t="str">
        <f t="shared" si="7"/>
        <v/>
      </c>
      <c r="W26" s="1171" t="str">
        <f t="shared" si="8"/>
        <v/>
      </c>
      <c r="Y26" s="1171" t="str">
        <f t="shared" si="9"/>
        <v/>
      </c>
      <c r="AA26" s="1171" t="str">
        <f t="shared" si="10"/>
        <v/>
      </c>
      <c r="AC26" s="1171" t="str">
        <f t="shared" si="11"/>
        <v/>
      </c>
      <c r="AE26" s="1171" t="str">
        <f t="shared" si="12"/>
        <v/>
      </c>
      <c r="AG26" s="1171" t="str">
        <f t="shared" si="13"/>
        <v/>
      </c>
      <c r="AI26" s="1171" t="str">
        <f t="shared" si="14"/>
        <v/>
      </c>
      <c r="AK26" s="1171" t="str">
        <f t="shared" si="15"/>
        <v/>
      </c>
      <c r="AM26" s="1171" t="str">
        <f t="shared" si="16"/>
        <v/>
      </c>
      <c r="AO26" s="1171" t="str">
        <f t="shared" si="17"/>
        <v/>
      </c>
      <c r="AQ26" s="1171" t="str">
        <f t="shared" si="18"/>
        <v/>
      </c>
    </row>
    <row r="27" spans="5:43">
      <c r="E27" s="1171" t="str">
        <f t="shared" si="0"/>
        <v/>
      </c>
      <c r="G27" s="1171" t="str">
        <f t="shared" si="0"/>
        <v/>
      </c>
      <c r="I27" s="1171" t="str">
        <f t="shared" si="1"/>
        <v/>
      </c>
      <c r="K27" s="1171" t="str">
        <f t="shared" si="2"/>
        <v/>
      </c>
      <c r="M27" s="1171" t="str">
        <f t="shared" si="3"/>
        <v/>
      </c>
      <c r="O27" s="1171" t="str">
        <f t="shared" si="4"/>
        <v/>
      </c>
      <c r="Q27" s="1171" t="str">
        <f t="shared" si="5"/>
        <v/>
      </c>
      <c r="S27" s="1171" t="str">
        <f t="shared" si="6"/>
        <v/>
      </c>
      <c r="U27" s="1171" t="str">
        <f t="shared" si="7"/>
        <v/>
      </c>
      <c r="W27" s="1171" t="str">
        <f t="shared" si="8"/>
        <v/>
      </c>
      <c r="Y27" s="1171" t="str">
        <f t="shared" si="9"/>
        <v/>
      </c>
      <c r="AA27" s="1171" t="str">
        <f t="shared" si="10"/>
        <v/>
      </c>
      <c r="AC27" s="1171" t="str">
        <f t="shared" si="11"/>
        <v/>
      </c>
      <c r="AE27" s="1171" t="str">
        <f t="shared" si="12"/>
        <v/>
      </c>
      <c r="AG27" s="1171" t="str">
        <f t="shared" si="13"/>
        <v/>
      </c>
      <c r="AI27" s="1171" t="str">
        <f t="shared" si="14"/>
        <v/>
      </c>
      <c r="AK27" s="1171" t="str">
        <f t="shared" si="15"/>
        <v/>
      </c>
      <c r="AM27" s="1171" t="str">
        <f t="shared" si="16"/>
        <v/>
      </c>
      <c r="AO27" s="1171" t="str">
        <f t="shared" si="17"/>
        <v/>
      </c>
      <c r="AQ27" s="1171" t="str">
        <f t="shared" si="18"/>
        <v/>
      </c>
    </row>
    <row r="28" spans="5:43">
      <c r="E28" s="1171" t="str">
        <f t="shared" si="0"/>
        <v/>
      </c>
      <c r="G28" s="1171" t="str">
        <f t="shared" si="0"/>
        <v/>
      </c>
      <c r="I28" s="1171" t="str">
        <f t="shared" si="1"/>
        <v/>
      </c>
      <c r="K28" s="1171" t="str">
        <f t="shared" si="2"/>
        <v/>
      </c>
      <c r="M28" s="1171" t="str">
        <f t="shared" si="3"/>
        <v/>
      </c>
      <c r="O28" s="1171" t="str">
        <f t="shared" si="4"/>
        <v/>
      </c>
      <c r="Q28" s="1171" t="str">
        <f t="shared" si="5"/>
        <v/>
      </c>
      <c r="S28" s="1171" t="str">
        <f t="shared" si="6"/>
        <v/>
      </c>
      <c r="U28" s="1171" t="str">
        <f t="shared" si="7"/>
        <v/>
      </c>
      <c r="W28" s="1171" t="str">
        <f t="shared" si="8"/>
        <v/>
      </c>
      <c r="Y28" s="1171" t="str">
        <f t="shared" si="9"/>
        <v/>
      </c>
      <c r="AA28" s="1171" t="str">
        <f t="shared" si="10"/>
        <v/>
      </c>
      <c r="AC28" s="1171" t="str">
        <f t="shared" si="11"/>
        <v/>
      </c>
      <c r="AE28" s="1171" t="str">
        <f t="shared" si="12"/>
        <v/>
      </c>
      <c r="AG28" s="1171" t="str">
        <f t="shared" si="13"/>
        <v/>
      </c>
      <c r="AI28" s="1171" t="str">
        <f t="shared" si="14"/>
        <v/>
      </c>
      <c r="AK28" s="1171" t="str">
        <f t="shared" si="15"/>
        <v/>
      </c>
      <c r="AM28" s="1171" t="str">
        <f t="shared" si="16"/>
        <v/>
      </c>
      <c r="AO28" s="1171" t="str">
        <f t="shared" si="17"/>
        <v/>
      </c>
      <c r="AQ28" s="1171" t="str">
        <f t="shared" si="18"/>
        <v/>
      </c>
    </row>
    <row r="29" spans="5:43">
      <c r="E29" s="1171" t="str">
        <f t="shared" si="0"/>
        <v/>
      </c>
      <c r="G29" s="1171" t="str">
        <f t="shared" si="0"/>
        <v/>
      </c>
      <c r="I29" s="1171" t="str">
        <f t="shared" si="1"/>
        <v/>
      </c>
      <c r="K29" s="1171" t="str">
        <f t="shared" si="2"/>
        <v/>
      </c>
      <c r="M29" s="1171" t="str">
        <f t="shared" si="3"/>
        <v/>
      </c>
      <c r="O29" s="1171" t="str">
        <f t="shared" si="4"/>
        <v/>
      </c>
      <c r="Q29" s="1171" t="str">
        <f t="shared" si="5"/>
        <v/>
      </c>
      <c r="S29" s="1171" t="str">
        <f t="shared" si="6"/>
        <v/>
      </c>
      <c r="U29" s="1171" t="str">
        <f t="shared" si="7"/>
        <v/>
      </c>
      <c r="W29" s="1171" t="str">
        <f t="shared" si="8"/>
        <v/>
      </c>
      <c r="Y29" s="1171" t="str">
        <f t="shared" si="9"/>
        <v/>
      </c>
      <c r="AA29" s="1171" t="str">
        <f t="shared" si="10"/>
        <v/>
      </c>
      <c r="AC29" s="1171" t="str">
        <f t="shared" si="11"/>
        <v/>
      </c>
      <c r="AE29" s="1171" t="str">
        <f t="shared" si="12"/>
        <v/>
      </c>
      <c r="AG29" s="1171" t="str">
        <f t="shared" si="13"/>
        <v/>
      </c>
      <c r="AI29" s="1171" t="str">
        <f t="shared" si="14"/>
        <v/>
      </c>
      <c r="AK29" s="1171" t="str">
        <f t="shared" si="15"/>
        <v/>
      </c>
      <c r="AM29" s="1171" t="str">
        <f t="shared" si="16"/>
        <v/>
      </c>
      <c r="AO29" s="1171" t="str">
        <f t="shared" si="17"/>
        <v/>
      </c>
      <c r="AQ29" s="1171" t="str">
        <f t="shared" si="18"/>
        <v/>
      </c>
    </row>
    <row r="30" spans="5:43">
      <c r="E30" s="1171" t="str">
        <f t="shared" si="0"/>
        <v/>
      </c>
      <c r="G30" s="1171" t="str">
        <f t="shared" si="0"/>
        <v/>
      </c>
      <c r="I30" s="1171" t="str">
        <f t="shared" si="1"/>
        <v/>
      </c>
      <c r="K30" s="1171" t="str">
        <f t="shared" si="2"/>
        <v/>
      </c>
      <c r="M30" s="1171" t="str">
        <f t="shared" si="3"/>
        <v/>
      </c>
      <c r="O30" s="1171" t="str">
        <f t="shared" si="4"/>
        <v/>
      </c>
      <c r="Q30" s="1171" t="str">
        <f t="shared" si="5"/>
        <v/>
      </c>
      <c r="S30" s="1171" t="str">
        <f t="shared" si="6"/>
        <v/>
      </c>
      <c r="U30" s="1171" t="str">
        <f t="shared" si="7"/>
        <v/>
      </c>
      <c r="W30" s="1171" t="str">
        <f t="shared" si="8"/>
        <v/>
      </c>
      <c r="Y30" s="1171" t="str">
        <f t="shared" si="9"/>
        <v/>
      </c>
      <c r="AA30" s="1171" t="str">
        <f t="shared" si="10"/>
        <v/>
      </c>
      <c r="AC30" s="1171" t="str">
        <f t="shared" si="11"/>
        <v/>
      </c>
      <c r="AE30" s="1171" t="str">
        <f t="shared" si="12"/>
        <v/>
      </c>
      <c r="AG30" s="1171" t="str">
        <f t="shared" si="13"/>
        <v/>
      </c>
      <c r="AI30" s="1171" t="str">
        <f t="shared" si="14"/>
        <v/>
      </c>
      <c r="AK30" s="1171" t="str">
        <f t="shared" si="15"/>
        <v/>
      </c>
      <c r="AM30" s="1171" t="str">
        <f t="shared" si="16"/>
        <v/>
      </c>
      <c r="AO30" s="1171" t="str">
        <f t="shared" si="17"/>
        <v/>
      </c>
      <c r="AQ30" s="1171" t="str">
        <f t="shared" si="18"/>
        <v/>
      </c>
    </row>
    <row r="31" spans="5:43">
      <c r="E31" s="1171" t="str">
        <f t="shared" si="0"/>
        <v/>
      </c>
      <c r="G31" s="1171" t="str">
        <f t="shared" si="0"/>
        <v/>
      </c>
      <c r="I31" s="1171" t="str">
        <f t="shared" si="1"/>
        <v/>
      </c>
      <c r="K31" s="1171" t="str">
        <f t="shared" si="2"/>
        <v/>
      </c>
      <c r="M31" s="1171" t="str">
        <f t="shared" si="3"/>
        <v/>
      </c>
      <c r="O31" s="1171" t="str">
        <f t="shared" si="4"/>
        <v/>
      </c>
      <c r="Q31" s="1171" t="str">
        <f t="shared" si="5"/>
        <v/>
      </c>
      <c r="S31" s="1171" t="str">
        <f t="shared" si="6"/>
        <v/>
      </c>
      <c r="U31" s="1171" t="str">
        <f t="shared" si="7"/>
        <v/>
      </c>
      <c r="W31" s="1171" t="str">
        <f t="shared" si="8"/>
        <v/>
      </c>
      <c r="Y31" s="1171" t="str">
        <f t="shared" si="9"/>
        <v/>
      </c>
      <c r="AA31" s="1171" t="str">
        <f t="shared" si="10"/>
        <v/>
      </c>
      <c r="AC31" s="1171" t="str">
        <f t="shared" si="11"/>
        <v/>
      </c>
      <c r="AE31" s="1171" t="str">
        <f t="shared" si="12"/>
        <v/>
      </c>
      <c r="AG31" s="1171" t="str">
        <f t="shared" si="13"/>
        <v/>
      </c>
      <c r="AI31" s="1171" t="str">
        <f t="shared" si="14"/>
        <v/>
      </c>
      <c r="AK31" s="1171" t="str">
        <f t="shared" si="15"/>
        <v/>
      </c>
      <c r="AM31" s="1171" t="str">
        <f t="shared" si="16"/>
        <v/>
      </c>
      <c r="AO31" s="1171" t="str">
        <f t="shared" si="17"/>
        <v/>
      </c>
      <c r="AQ31" s="1171" t="str">
        <f t="shared" si="18"/>
        <v/>
      </c>
    </row>
    <row r="32" spans="5:43">
      <c r="E32" s="1171" t="str">
        <f t="shared" si="0"/>
        <v/>
      </c>
      <c r="G32" s="1171" t="str">
        <f t="shared" si="0"/>
        <v/>
      </c>
      <c r="I32" s="1171" t="str">
        <f t="shared" si="1"/>
        <v/>
      </c>
      <c r="K32" s="1171" t="str">
        <f t="shared" si="2"/>
        <v/>
      </c>
      <c r="M32" s="1171" t="str">
        <f t="shared" si="3"/>
        <v/>
      </c>
      <c r="O32" s="1171" t="str">
        <f t="shared" si="4"/>
        <v/>
      </c>
      <c r="Q32" s="1171" t="str">
        <f t="shared" si="5"/>
        <v/>
      </c>
      <c r="S32" s="1171" t="str">
        <f t="shared" si="6"/>
        <v/>
      </c>
      <c r="U32" s="1171" t="str">
        <f t="shared" si="7"/>
        <v/>
      </c>
      <c r="W32" s="1171" t="str">
        <f t="shared" si="8"/>
        <v/>
      </c>
      <c r="Y32" s="1171" t="str">
        <f t="shared" si="9"/>
        <v/>
      </c>
      <c r="AA32" s="1171" t="str">
        <f t="shared" si="10"/>
        <v/>
      </c>
      <c r="AC32" s="1171" t="str">
        <f t="shared" si="11"/>
        <v/>
      </c>
      <c r="AE32" s="1171" t="str">
        <f t="shared" si="12"/>
        <v/>
      </c>
      <c r="AG32" s="1171" t="str">
        <f t="shared" si="13"/>
        <v/>
      </c>
      <c r="AI32" s="1171" t="str">
        <f t="shared" si="14"/>
        <v/>
      </c>
      <c r="AK32" s="1171" t="str">
        <f t="shared" si="15"/>
        <v/>
      </c>
      <c r="AM32" s="1171" t="str">
        <f t="shared" si="16"/>
        <v/>
      </c>
      <c r="AO32" s="1171" t="str">
        <f t="shared" si="17"/>
        <v/>
      </c>
      <c r="AQ32" s="1171" t="str">
        <f t="shared" si="18"/>
        <v/>
      </c>
    </row>
    <row r="33" spans="5:43">
      <c r="E33" s="1171" t="str">
        <f t="shared" si="0"/>
        <v/>
      </c>
      <c r="G33" s="1171" t="str">
        <f t="shared" si="0"/>
        <v/>
      </c>
      <c r="I33" s="1171" t="str">
        <f t="shared" si="1"/>
        <v/>
      </c>
      <c r="K33" s="1171" t="str">
        <f t="shared" si="2"/>
        <v/>
      </c>
      <c r="M33" s="1171" t="str">
        <f t="shared" si="3"/>
        <v/>
      </c>
      <c r="O33" s="1171" t="str">
        <f t="shared" si="4"/>
        <v/>
      </c>
      <c r="Q33" s="1171" t="str">
        <f t="shared" si="5"/>
        <v/>
      </c>
      <c r="S33" s="1171" t="str">
        <f t="shared" si="6"/>
        <v/>
      </c>
      <c r="U33" s="1171" t="str">
        <f t="shared" si="7"/>
        <v/>
      </c>
      <c r="W33" s="1171" t="str">
        <f t="shared" si="8"/>
        <v/>
      </c>
      <c r="Y33" s="1171" t="str">
        <f t="shared" si="9"/>
        <v/>
      </c>
      <c r="AA33" s="1171" t="str">
        <f t="shared" si="10"/>
        <v/>
      </c>
      <c r="AC33" s="1171" t="str">
        <f t="shared" si="11"/>
        <v/>
      </c>
      <c r="AE33" s="1171" t="str">
        <f t="shared" si="12"/>
        <v/>
      </c>
      <c r="AG33" s="1171" t="str">
        <f t="shared" si="13"/>
        <v/>
      </c>
      <c r="AI33" s="1171" t="str">
        <f t="shared" si="14"/>
        <v/>
      </c>
      <c r="AK33" s="1171" t="str">
        <f t="shared" si="15"/>
        <v/>
      </c>
      <c r="AM33" s="1171" t="str">
        <f t="shared" si="16"/>
        <v/>
      </c>
      <c r="AO33" s="1171" t="str">
        <f t="shared" si="17"/>
        <v/>
      </c>
      <c r="AQ33" s="1171" t="str">
        <f t="shared" si="18"/>
        <v/>
      </c>
    </row>
    <row r="34" spans="5:43">
      <c r="E34" s="1171" t="str">
        <f t="shared" si="0"/>
        <v/>
      </c>
      <c r="G34" s="1171" t="str">
        <f t="shared" si="0"/>
        <v/>
      </c>
      <c r="I34" s="1171" t="str">
        <f t="shared" si="1"/>
        <v/>
      </c>
      <c r="K34" s="1171" t="str">
        <f t="shared" si="2"/>
        <v/>
      </c>
      <c r="M34" s="1171" t="str">
        <f t="shared" si="3"/>
        <v/>
      </c>
      <c r="O34" s="1171" t="str">
        <f t="shared" si="4"/>
        <v/>
      </c>
      <c r="Q34" s="1171" t="str">
        <f t="shared" si="5"/>
        <v/>
      </c>
      <c r="S34" s="1171" t="str">
        <f t="shared" si="6"/>
        <v/>
      </c>
      <c r="U34" s="1171" t="str">
        <f t="shared" si="7"/>
        <v/>
      </c>
      <c r="W34" s="1171" t="str">
        <f t="shared" si="8"/>
        <v/>
      </c>
      <c r="Y34" s="1171" t="str">
        <f t="shared" si="9"/>
        <v/>
      </c>
      <c r="AA34" s="1171" t="str">
        <f t="shared" si="10"/>
        <v/>
      </c>
      <c r="AC34" s="1171" t="str">
        <f t="shared" si="11"/>
        <v/>
      </c>
      <c r="AE34" s="1171" t="str">
        <f t="shared" si="12"/>
        <v/>
      </c>
      <c r="AG34" s="1171" t="str">
        <f t="shared" si="13"/>
        <v/>
      </c>
      <c r="AI34" s="1171" t="str">
        <f t="shared" si="14"/>
        <v/>
      </c>
      <c r="AK34" s="1171" t="str">
        <f t="shared" si="15"/>
        <v/>
      </c>
      <c r="AM34" s="1171" t="str">
        <f t="shared" si="16"/>
        <v/>
      </c>
      <c r="AO34" s="1171" t="str">
        <f t="shared" si="17"/>
        <v/>
      </c>
      <c r="AQ34" s="1171" t="str">
        <f t="shared" si="18"/>
        <v/>
      </c>
    </row>
    <row r="35" spans="5:43">
      <c r="E35" s="1171" t="str">
        <f t="shared" si="0"/>
        <v/>
      </c>
      <c r="G35" s="1171" t="str">
        <f t="shared" si="0"/>
        <v/>
      </c>
      <c r="I35" s="1171" t="str">
        <f t="shared" si="1"/>
        <v/>
      </c>
      <c r="K35" s="1171" t="str">
        <f t="shared" si="2"/>
        <v/>
      </c>
      <c r="M35" s="1171" t="str">
        <f t="shared" si="3"/>
        <v/>
      </c>
      <c r="O35" s="1171" t="str">
        <f t="shared" si="4"/>
        <v/>
      </c>
      <c r="Q35" s="1171" t="str">
        <f t="shared" si="5"/>
        <v/>
      </c>
      <c r="S35" s="1171" t="str">
        <f t="shared" si="6"/>
        <v/>
      </c>
      <c r="U35" s="1171" t="str">
        <f t="shared" si="7"/>
        <v/>
      </c>
      <c r="W35" s="1171" t="str">
        <f t="shared" si="8"/>
        <v/>
      </c>
      <c r="Y35" s="1171" t="str">
        <f t="shared" si="9"/>
        <v/>
      </c>
      <c r="AA35" s="1171" t="str">
        <f t="shared" si="10"/>
        <v/>
      </c>
      <c r="AC35" s="1171" t="str">
        <f t="shared" si="11"/>
        <v/>
      </c>
      <c r="AE35" s="1171" t="str">
        <f t="shared" si="12"/>
        <v/>
      </c>
      <c r="AG35" s="1171" t="str">
        <f t="shared" si="13"/>
        <v/>
      </c>
      <c r="AI35" s="1171" t="str">
        <f t="shared" si="14"/>
        <v/>
      </c>
      <c r="AK35" s="1171" t="str">
        <f t="shared" si="15"/>
        <v/>
      </c>
      <c r="AM35" s="1171" t="str">
        <f t="shared" si="16"/>
        <v/>
      </c>
      <c r="AO35" s="1171" t="str">
        <f t="shared" si="17"/>
        <v/>
      </c>
      <c r="AQ35" s="1171" t="str">
        <f t="shared" si="18"/>
        <v/>
      </c>
    </row>
    <row r="36" spans="5:43">
      <c r="E36" s="1171" t="str">
        <f t="shared" si="0"/>
        <v/>
      </c>
      <c r="G36" s="1171" t="str">
        <f t="shared" si="0"/>
        <v/>
      </c>
      <c r="I36" s="1171" t="str">
        <f t="shared" si="1"/>
        <v/>
      </c>
      <c r="K36" s="1171" t="str">
        <f t="shared" si="2"/>
        <v/>
      </c>
      <c r="M36" s="1171" t="str">
        <f t="shared" si="3"/>
        <v/>
      </c>
      <c r="O36" s="1171" t="str">
        <f t="shared" si="4"/>
        <v/>
      </c>
      <c r="Q36" s="1171" t="str">
        <f t="shared" si="5"/>
        <v/>
      </c>
      <c r="S36" s="1171" t="str">
        <f t="shared" si="6"/>
        <v/>
      </c>
      <c r="U36" s="1171" t="str">
        <f t="shared" si="7"/>
        <v/>
      </c>
      <c r="W36" s="1171" t="str">
        <f t="shared" si="8"/>
        <v/>
      </c>
      <c r="Y36" s="1171" t="str">
        <f t="shared" si="9"/>
        <v/>
      </c>
      <c r="AA36" s="1171" t="str">
        <f t="shared" si="10"/>
        <v/>
      </c>
      <c r="AC36" s="1171" t="str">
        <f t="shared" si="11"/>
        <v/>
      </c>
      <c r="AE36" s="1171" t="str">
        <f t="shared" si="12"/>
        <v/>
      </c>
      <c r="AG36" s="1171" t="str">
        <f t="shared" si="13"/>
        <v/>
      </c>
      <c r="AI36" s="1171" t="str">
        <f t="shared" si="14"/>
        <v/>
      </c>
      <c r="AK36" s="1171" t="str">
        <f t="shared" si="15"/>
        <v/>
      </c>
      <c r="AM36" s="1171" t="str">
        <f t="shared" si="16"/>
        <v/>
      </c>
      <c r="AO36" s="1171" t="str">
        <f t="shared" si="17"/>
        <v/>
      </c>
      <c r="AQ36" s="1171" t="str">
        <f t="shared" si="18"/>
        <v/>
      </c>
    </row>
    <row r="37" spans="5:43">
      <c r="E37" s="1171" t="str">
        <f t="shared" si="0"/>
        <v/>
      </c>
      <c r="G37" s="1171" t="str">
        <f t="shared" si="0"/>
        <v/>
      </c>
      <c r="I37" s="1171" t="str">
        <f t="shared" si="1"/>
        <v/>
      </c>
      <c r="K37" s="1171" t="str">
        <f t="shared" si="2"/>
        <v/>
      </c>
      <c r="M37" s="1171" t="str">
        <f t="shared" si="3"/>
        <v/>
      </c>
      <c r="O37" s="1171" t="str">
        <f t="shared" si="4"/>
        <v/>
      </c>
      <c r="Q37" s="1171" t="str">
        <f t="shared" si="5"/>
        <v/>
      </c>
      <c r="S37" s="1171" t="str">
        <f t="shared" si="6"/>
        <v/>
      </c>
      <c r="U37" s="1171" t="str">
        <f t="shared" si="7"/>
        <v/>
      </c>
      <c r="W37" s="1171" t="str">
        <f t="shared" si="8"/>
        <v/>
      </c>
      <c r="Y37" s="1171" t="str">
        <f t="shared" si="9"/>
        <v/>
      </c>
      <c r="AA37" s="1171" t="str">
        <f t="shared" si="10"/>
        <v/>
      </c>
      <c r="AC37" s="1171" t="str">
        <f t="shared" si="11"/>
        <v/>
      </c>
      <c r="AE37" s="1171" t="str">
        <f t="shared" si="12"/>
        <v/>
      </c>
      <c r="AG37" s="1171" t="str">
        <f t="shared" si="13"/>
        <v/>
      </c>
      <c r="AI37" s="1171" t="str">
        <f t="shared" si="14"/>
        <v/>
      </c>
      <c r="AK37" s="1171" t="str">
        <f t="shared" si="15"/>
        <v/>
      </c>
      <c r="AM37" s="1171" t="str">
        <f t="shared" si="16"/>
        <v/>
      </c>
      <c r="AO37" s="1171" t="str">
        <f t="shared" si="17"/>
        <v/>
      </c>
      <c r="AQ37" s="1171" t="str">
        <f t="shared" si="18"/>
        <v/>
      </c>
    </row>
    <row r="38" spans="5:43">
      <c r="E38" s="1171" t="str">
        <f t="shared" si="0"/>
        <v/>
      </c>
      <c r="G38" s="1171" t="str">
        <f t="shared" si="0"/>
        <v/>
      </c>
      <c r="I38" s="1171" t="str">
        <f t="shared" si="1"/>
        <v/>
      </c>
      <c r="K38" s="1171" t="str">
        <f t="shared" si="2"/>
        <v/>
      </c>
      <c r="M38" s="1171" t="str">
        <f t="shared" si="3"/>
        <v/>
      </c>
      <c r="O38" s="1171" t="str">
        <f t="shared" si="4"/>
        <v/>
      </c>
      <c r="Q38" s="1171" t="str">
        <f t="shared" si="5"/>
        <v/>
      </c>
      <c r="S38" s="1171" t="str">
        <f t="shared" si="6"/>
        <v/>
      </c>
      <c r="U38" s="1171" t="str">
        <f t="shared" si="7"/>
        <v/>
      </c>
      <c r="W38" s="1171" t="str">
        <f t="shared" si="8"/>
        <v/>
      </c>
      <c r="Y38" s="1171" t="str">
        <f t="shared" si="9"/>
        <v/>
      </c>
      <c r="AA38" s="1171" t="str">
        <f t="shared" si="10"/>
        <v/>
      </c>
      <c r="AC38" s="1171" t="str">
        <f t="shared" si="11"/>
        <v/>
      </c>
      <c r="AE38" s="1171" t="str">
        <f t="shared" si="12"/>
        <v/>
      </c>
      <c r="AG38" s="1171" t="str">
        <f t="shared" si="13"/>
        <v/>
      </c>
      <c r="AI38" s="1171" t="str">
        <f t="shared" si="14"/>
        <v/>
      </c>
      <c r="AK38" s="1171" t="str">
        <f t="shared" si="15"/>
        <v/>
      </c>
      <c r="AM38" s="1171" t="str">
        <f t="shared" si="16"/>
        <v/>
      </c>
      <c r="AO38" s="1171" t="str">
        <f t="shared" si="17"/>
        <v/>
      </c>
      <c r="AQ38" s="1171" t="str">
        <f t="shared" si="18"/>
        <v/>
      </c>
    </row>
    <row r="39" spans="5:43">
      <c r="E39" s="1171" t="str">
        <f t="shared" si="0"/>
        <v/>
      </c>
      <c r="G39" s="1171" t="str">
        <f t="shared" si="0"/>
        <v/>
      </c>
      <c r="I39" s="1171" t="str">
        <f t="shared" si="1"/>
        <v/>
      </c>
      <c r="K39" s="1171" t="str">
        <f t="shared" si="2"/>
        <v/>
      </c>
      <c r="M39" s="1171" t="str">
        <f t="shared" si="3"/>
        <v/>
      </c>
      <c r="O39" s="1171" t="str">
        <f t="shared" si="4"/>
        <v/>
      </c>
      <c r="Q39" s="1171" t="str">
        <f t="shared" si="5"/>
        <v/>
      </c>
      <c r="S39" s="1171" t="str">
        <f t="shared" si="6"/>
        <v/>
      </c>
      <c r="U39" s="1171" t="str">
        <f t="shared" si="7"/>
        <v/>
      </c>
      <c r="W39" s="1171" t="str">
        <f t="shared" si="8"/>
        <v/>
      </c>
      <c r="Y39" s="1171" t="str">
        <f t="shared" si="9"/>
        <v/>
      </c>
      <c r="AA39" s="1171" t="str">
        <f t="shared" si="10"/>
        <v/>
      </c>
      <c r="AC39" s="1171" t="str">
        <f t="shared" si="11"/>
        <v/>
      </c>
      <c r="AE39" s="1171" t="str">
        <f t="shared" si="12"/>
        <v/>
      </c>
      <c r="AG39" s="1171" t="str">
        <f t="shared" si="13"/>
        <v/>
      </c>
      <c r="AI39" s="1171" t="str">
        <f t="shared" si="14"/>
        <v/>
      </c>
      <c r="AK39" s="1171" t="str">
        <f t="shared" si="15"/>
        <v/>
      </c>
      <c r="AM39" s="1171" t="str">
        <f t="shared" si="16"/>
        <v/>
      </c>
      <c r="AO39" s="1171" t="str">
        <f t="shared" si="17"/>
        <v/>
      </c>
      <c r="AQ39" s="1171" t="str">
        <f t="shared" si="18"/>
        <v/>
      </c>
    </row>
    <row r="40" spans="5:43">
      <c r="E40" s="1171" t="str">
        <f t="shared" si="0"/>
        <v/>
      </c>
      <c r="G40" s="1171" t="str">
        <f t="shared" si="0"/>
        <v/>
      </c>
      <c r="I40" s="1171" t="str">
        <f t="shared" si="1"/>
        <v/>
      </c>
      <c r="K40" s="1171" t="str">
        <f t="shared" si="2"/>
        <v/>
      </c>
      <c r="M40" s="1171" t="str">
        <f t="shared" si="3"/>
        <v/>
      </c>
      <c r="O40" s="1171" t="str">
        <f t="shared" si="4"/>
        <v/>
      </c>
      <c r="Q40" s="1171" t="str">
        <f t="shared" si="5"/>
        <v/>
      </c>
      <c r="S40" s="1171" t="str">
        <f t="shared" si="6"/>
        <v/>
      </c>
      <c r="U40" s="1171" t="str">
        <f t="shared" si="7"/>
        <v/>
      </c>
      <c r="W40" s="1171" t="str">
        <f t="shared" si="8"/>
        <v/>
      </c>
      <c r="Y40" s="1171" t="str">
        <f t="shared" si="9"/>
        <v/>
      </c>
      <c r="AA40" s="1171" t="str">
        <f t="shared" si="10"/>
        <v/>
      </c>
      <c r="AC40" s="1171" t="str">
        <f t="shared" si="11"/>
        <v/>
      </c>
      <c r="AE40" s="1171" t="str">
        <f t="shared" si="12"/>
        <v/>
      </c>
      <c r="AG40" s="1171" t="str">
        <f t="shared" si="13"/>
        <v/>
      </c>
      <c r="AI40" s="1171" t="str">
        <f t="shared" si="14"/>
        <v/>
      </c>
      <c r="AK40" s="1171" t="str">
        <f t="shared" si="15"/>
        <v/>
      </c>
      <c r="AM40" s="1171" t="str">
        <f t="shared" si="16"/>
        <v/>
      </c>
      <c r="AO40" s="1171" t="str">
        <f t="shared" si="17"/>
        <v/>
      </c>
      <c r="AQ40" s="1171" t="str">
        <f t="shared" si="18"/>
        <v/>
      </c>
    </row>
    <row r="41" spans="5:43">
      <c r="E41" s="1171" t="str">
        <f t="shared" si="0"/>
        <v/>
      </c>
      <c r="G41" s="1171" t="str">
        <f t="shared" si="0"/>
        <v/>
      </c>
      <c r="I41" s="1171" t="str">
        <f t="shared" si="1"/>
        <v/>
      </c>
      <c r="K41" s="1171" t="str">
        <f t="shared" si="2"/>
        <v/>
      </c>
      <c r="M41" s="1171" t="str">
        <f t="shared" si="3"/>
        <v/>
      </c>
      <c r="O41" s="1171" t="str">
        <f t="shared" si="4"/>
        <v/>
      </c>
      <c r="Q41" s="1171" t="str">
        <f t="shared" si="5"/>
        <v/>
      </c>
      <c r="S41" s="1171" t="str">
        <f t="shared" si="6"/>
        <v/>
      </c>
      <c r="U41" s="1171" t="str">
        <f t="shared" si="7"/>
        <v/>
      </c>
      <c r="W41" s="1171" t="str">
        <f t="shared" si="8"/>
        <v/>
      </c>
      <c r="Y41" s="1171" t="str">
        <f t="shared" si="9"/>
        <v/>
      </c>
      <c r="AA41" s="1171" t="str">
        <f t="shared" si="10"/>
        <v/>
      </c>
      <c r="AC41" s="1171" t="str">
        <f t="shared" si="11"/>
        <v/>
      </c>
      <c r="AE41" s="1171" t="str">
        <f t="shared" si="12"/>
        <v/>
      </c>
      <c r="AG41" s="1171" t="str">
        <f t="shared" si="13"/>
        <v/>
      </c>
      <c r="AI41" s="1171" t="str">
        <f t="shared" si="14"/>
        <v/>
      </c>
      <c r="AK41" s="1171" t="str">
        <f t="shared" si="15"/>
        <v/>
      </c>
      <c r="AM41" s="1171" t="str">
        <f t="shared" si="16"/>
        <v/>
      </c>
      <c r="AO41" s="1171" t="str">
        <f t="shared" si="17"/>
        <v/>
      </c>
      <c r="AQ41" s="1171" t="str">
        <f t="shared" si="18"/>
        <v/>
      </c>
    </row>
    <row r="42" spans="5:43">
      <c r="E42" s="1171" t="str">
        <f t="shared" si="0"/>
        <v/>
      </c>
      <c r="G42" s="1171" t="str">
        <f t="shared" si="0"/>
        <v/>
      </c>
      <c r="I42" s="1171" t="str">
        <f t="shared" si="1"/>
        <v/>
      </c>
      <c r="K42" s="1171" t="str">
        <f t="shared" si="2"/>
        <v/>
      </c>
      <c r="M42" s="1171" t="str">
        <f t="shared" si="3"/>
        <v/>
      </c>
      <c r="O42" s="1171" t="str">
        <f t="shared" si="4"/>
        <v/>
      </c>
      <c r="Q42" s="1171" t="str">
        <f t="shared" si="5"/>
        <v/>
      </c>
      <c r="S42" s="1171" t="str">
        <f t="shared" si="6"/>
        <v/>
      </c>
      <c r="U42" s="1171" t="str">
        <f t="shared" si="7"/>
        <v/>
      </c>
      <c r="W42" s="1171" t="str">
        <f t="shared" si="8"/>
        <v/>
      </c>
      <c r="Y42" s="1171" t="str">
        <f t="shared" si="9"/>
        <v/>
      </c>
      <c r="AA42" s="1171" t="str">
        <f t="shared" si="10"/>
        <v/>
      </c>
      <c r="AC42" s="1171" t="str">
        <f t="shared" si="11"/>
        <v/>
      </c>
      <c r="AE42" s="1171" t="str">
        <f t="shared" si="12"/>
        <v/>
      </c>
      <c r="AG42" s="1171" t="str">
        <f t="shared" si="13"/>
        <v/>
      </c>
      <c r="AI42" s="1171" t="str">
        <f t="shared" si="14"/>
        <v/>
      </c>
      <c r="AK42" s="1171" t="str">
        <f t="shared" si="15"/>
        <v/>
      </c>
      <c r="AM42" s="1171" t="str">
        <f t="shared" si="16"/>
        <v/>
      </c>
      <c r="AO42" s="1171" t="str">
        <f t="shared" si="17"/>
        <v/>
      </c>
      <c r="AQ42" s="1171" t="str">
        <f t="shared" si="18"/>
        <v/>
      </c>
    </row>
    <row r="43" spans="5:43">
      <c r="E43" s="1171" t="str">
        <f t="shared" si="0"/>
        <v/>
      </c>
      <c r="G43" s="1171" t="str">
        <f t="shared" si="0"/>
        <v/>
      </c>
      <c r="I43" s="1171" t="str">
        <f t="shared" si="1"/>
        <v/>
      </c>
      <c r="K43" s="1171" t="str">
        <f t="shared" si="2"/>
        <v/>
      </c>
      <c r="M43" s="1171" t="str">
        <f t="shared" si="3"/>
        <v/>
      </c>
      <c r="O43" s="1171" t="str">
        <f t="shared" si="4"/>
        <v/>
      </c>
      <c r="Q43" s="1171" t="str">
        <f t="shared" si="5"/>
        <v/>
      </c>
      <c r="S43" s="1171" t="str">
        <f t="shared" si="6"/>
        <v/>
      </c>
      <c r="U43" s="1171" t="str">
        <f t="shared" si="7"/>
        <v/>
      </c>
      <c r="W43" s="1171" t="str">
        <f t="shared" si="8"/>
        <v/>
      </c>
      <c r="Y43" s="1171" t="str">
        <f t="shared" si="9"/>
        <v/>
      </c>
      <c r="AA43" s="1171" t="str">
        <f t="shared" si="10"/>
        <v/>
      </c>
      <c r="AC43" s="1171" t="str">
        <f t="shared" si="11"/>
        <v/>
      </c>
      <c r="AE43" s="1171" t="str">
        <f t="shared" si="12"/>
        <v/>
      </c>
      <c r="AG43" s="1171" t="str">
        <f t="shared" si="13"/>
        <v/>
      </c>
      <c r="AI43" s="1171" t="str">
        <f t="shared" si="14"/>
        <v/>
      </c>
      <c r="AK43" s="1171" t="str">
        <f t="shared" si="15"/>
        <v/>
      </c>
      <c r="AM43" s="1171" t="str">
        <f t="shared" si="16"/>
        <v/>
      </c>
      <c r="AO43" s="1171" t="str">
        <f t="shared" si="17"/>
        <v/>
      </c>
      <c r="AQ43" s="1171" t="str">
        <f t="shared" si="18"/>
        <v/>
      </c>
    </row>
    <row r="44" spans="5:43">
      <c r="E44" s="1171" t="str">
        <f t="shared" si="0"/>
        <v/>
      </c>
      <c r="G44" s="1171" t="str">
        <f t="shared" si="0"/>
        <v/>
      </c>
      <c r="I44" s="1171" t="str">
        <f t="shared" si="1"/>
        <v/>
      </c>
      <c r="K44" s="1171" t="str">
        <f t="shared" si="2"/>
        <v/>
      </c>
      <c r="M44" s="1171" t="str">
        <f t="shared" si="3"/>
        <v/>
      </c>
      <c r="O44" s="1171" t="str">
        <f t="shared" si="4"/>
        <v/>
      </c>
      <c r="Q44" s="1171" t="str">
        <f t="shared" si="5"/>
        <v/>
      </c>
      <c r="S44" s="1171" t="str">
        <f t="shared" si="6"/>
        <v/>
      </c>
      <c r="U44" s="1171" t="str">
        <f t="shared" si="7"/>
        <v/>
      </c>
      <c r="W44" s="1171" t="str">
        <f t="shared" si="8"/>
        <v/>
      </c>
      <c r="Y44" s="1171" t="str">
        <f t="shared" si="9"/>
        <v/>
      </c>
      <c r="AA44" s="1171" t="str">
        <f t="shared" si="10"/>
        <v/>
      </c>
      <c r="AC44" s="1171" t="str">
        <f t="shared" si="11"/>
        <v/>
      </c>
      <c r="AE44" s="1171" t="str">
        <f t="shared" si="12"/>
        <v/>
      </c>
      <c r="AG44" s="1171" t="str">
        <f t="shared" si="13"/>
        <v/>
      </c>
      <c r="AI44" s="1171" t="str">
        <f t="shared" si="14"/>
        <v/>
      </c>
      <c r="AK44" s="1171" t="str">
        <f t="shared" si="15"/>
        <v/>
      </c>
      <c r="AM44" s="1171" t="str">
        <f t="shared" si="16"/>
        <v/>
      </c>
      <c r="AO44" s="1171" t="str">
        <f t="shared" si="17"/>
        <v/>
      </c>
      <c r="AQ44" s="1171" t="str">
        <f t="shared" si="18"/>
        <v/>
      </c>
    </row>
    <row r="45" spans="5:43">
      <c r="E45" s="1171" t="str">
        <f t="shared" si="0"/>
        <v/>
      </c>
      <c r="G45" s="1171" t="str">
        <f t="shared" si="0"/>
        <v/>
      </c>
      <c r="I45" s="1171" t="str">
        <f t="shared" si="1"/>
        <v/>
      </c>
      <c r="K45" s="1171" t="str">
        <f t="shared" si="2"/>
        <v/>
      </c>
      <c r="M45" s="1171" t="str">
        <f t="shared" si="3"/>
        <v/>
      </c>
      <c r="O45" s="1171" t="str">
        <f t="shared" si="4"/>
        <v/>
      </c>
      <c r="Q45" s="1171" t="str">
        <f t="shared" si="5"/>
        <v/>
      </c>
      <c r="S45" s="1171" t="str">
        <f t="shared" si="6"/>
        <v/>
      </c>
      <c r="U45" s="1171" t="str">
        <f t="shared" si="7"/>
        <v/>
      </c>
      <c r="W45" s="1171" t="str">
        <f t="shared" si="8"/>
        <v/>
      </c>
      <c r="Y45" s="1171" t="str">
        <f t="shared" si="9"/>
        <v/>
      </c>
      <c r="AA45" s="1171" t="str">
        <f t="shared" si="10"/>
        <v/>
      </c>
      <c r="AC45" s="1171" t="str">
        <f t="shared" si="11"/>
        <v/>
      </c>
      <c r="AE45" s="1171" t="str">
        <f t="shared" si="12"/>
        <v/>
      </c>
      <c r="AG45" s="1171" t="str">
        <f t="shared" si="13"/>
        <v/>
      </c>
      <c r="AI45" s="1171" t="str">
        <f t="shared" si="14"/>
        <v/>
      </c>
      <c r="AK45" s="1171" t="str">
        <f t="shared" si="15"/>
        <v/>
      </c>
      <c r="AM45" s="1171" t="str">
        <f t="shared" si="16"/>
        <v/>
      </c>
      <c r="AO45" s="1171" t="str">
        <f t="shared" si="17"/>
        <v/>
      </c>
      <c r="AQ45" s="1171" t="str">
        <f t="shared" si="18"/>
        <v/>
      </c>
    </row>
    <row r="46" spans="5:43">
      <c r="E46" s="1171" t="str">
        <f t="shared" si="0"/>
        <v/>
      </c>
      <c r="G46" s="1171" t="str">
        <f t="shared" si="0"/>
        <v/>
      </c>
      <c r="I46" s="1171" t="str">
        <f t="shared" si="1"/>
        <v/>
      </c>
      <c r="K46" s="1171" t="str">
        <f t="shared" si="2"/>
        <v/>
      </c>
      <c r="M46" s="1171" t="str">
        <f t="shared" si="3"/>
        <v/>
      </c>
      <c r="O46" s="1171" t="str">
        <f t="shared" si="4"/>
        <v/>
      </c>
      <c r="Q46" s="1171" t="str">
        <f t="shared" si="5"/>
        <v/>
      </c>
      <c r="S46" s="1171" t="str">
        <f t="shared" si="6"/>
        <v/>
      </c>
      <c r="U46" s="1171" t="str">
        <f t="shared" si="7"/>
        <v/>
      </c>
      <c r="W46" s="1171" t="str">
        <f t="shared" si="8"/>
        <v/>
      </c>
      <c r="Y46" s="1171" t="str">
        <f t="shared" si="9"/>
        <v/>
      </c>
      <c r="AA46" s="1171" t="str">
        <f t="shared" si="10"/>
        <v/>
      </c>
      <c r="AC46" s="1171" t="str">
        <f t="shared" si="11"/>
        <v/>
      </c>
      <c r="AE46" s="1171" t="str">
        <f t="shared" si="12"/>
        <v/>
      </c>
      <c r="AG46" s="1171" t="str">
        <f t="shared" si="13"/>
        <v/>
      </c>
      <c r="AI46" s="1171" t="str">
        <f t="shared" si="14"/>
        <v/>
      </c>
      <c r="AK46" s="1171" t="str">
        <f t="shared" si="15"/>
        <v/>
      </c>
      <c r="AM46" s="1171" t="str">
        <f t="shared" si="16"/>
        <v/>
      </c>
      <c r="AO46" s="1171" t="str">
        <f t="shared" si="17"/>
        <v/>
      </c>
      <c r="AQ46" s="1171" t="str">
        <f t="shared" si="18"/>
        <v/>
      </c>
    </row>
    <row r="47" spans="5:43">
      <c r="E47" s="1171" t="str">
        <f t="shared" si="0"/>
        <v/>
      </c>
      <c r="G47" s="1171" t="str">
        <f t="shared" si="0"/>
        <v/>
      </c>
      <c r="I47" s="1171" t="str">
        <f t="shared" si="1"/>
        <v/>
      </c>
      <c r="K47" s="1171" t="str">
        <f t="shared" si="2"/>
        <v/>
      </c>
      <c r="M47" s="1171" t="str">
        <f t="shared" si="3"/>
        <v/>
      </c>
      <c r="O47" s="1171" t="str">
        <f t="shared" si="4"/>
        <v/>
      </c>
      <c r="Q47" s="1171" t="str">
        <f t="shared" si="5"/>
        <v/>
      </c>
      <c r="S47" s="1171" t="str">
        <f t="shared" si="6"/>
        <v/>
      </c>
      <c r="U47" s="1171" t="str">
        <f t="shared" si="7"/>
        <v/>
      </c>
      <c r="W47" s="1171" t="str">
        <f t="shared" si="8"/>
        <v/>
      </c>
      <c r="Y47" s="1171" t="str">
        <f t="shared" si="9"/>
        <v/>
      </c>
      <c r="AA47" s="1171" t="str">
        <f t="shared" si="10"/>
        <v/>
      </c>
      <c r="AC47" s="1171" t="str">
        <f t="shared" si="11"/>
        <v/>
      </c>
      <c r="AE47" s="1171" t="str">
        <f t="shared" si="12"/>
        <v/>
      </c>
      <c r="AG47" s="1171" t="str">
        <f t="shared" si="13"/>
        <v/>
      </c>
      <c r="AI47" s="1171" t="str">
        <f t="shared" si="14"/>
        <v/>
      </c>
      <c r="AK47" s="1171" t="str">
        <f t="shared" si="15"/>
        <v/>
      </c>
      <c r="AM47" s="1171" t="str">
        <f t="shared" si="16"/>
        <v/>
      </c>
      <c r="AO47" s="1171" t="str">
        <f t="shared" si="17"/>
        <v/>
      </c>
      <c r="AQ47" s="1171" t="str">
        <f t="shared" si="18"/>
        <v/>
      </c>
    </row>
    <row r="48" spans="5:43">
      <c r="E48" s="1171" t="str">
        <f t="shared" si="0"/>
        <v/>
      </c>
      <c r="G48" s="1171" t="str">
        <f t="shared" si="0"/>
        <v/>
      </c>
      <c r="I48" s="1171" t="str">
        <f t="shared" si="1"/>
        <v/>
      </c>
      <c r="K48" s="1171" t="str">
        <f t="shared" si="2"/>
        <v/>
      </c>
      <c r="M48" s="1171" t="str">
        <f t="shared" si="3"/>
        <v/>
      </c>
      <c r="O48" s="1171" t="str">
        <f t="shared" si="4"/>
        <v/>
      </c>
      <c r="Q48" s="1171" t="str">
        <f t="shared" si="5"/>
        <v/>
      </c>
      <c r="S48" s="1171" t="str">
        <f t="shared" si="6"/>
        <v/>
      </c>
      <c r="U48" s="1171" t="str">
        <f t="shared" si="7"/>
        <v/>
      </c>
      <c r="W48" s="1171" t="str">
        <f t="shared" si="8"/>
        <v/>
      </c>
      <c r="Y48" s="1171" t="str">
        <f t="shared" si="9"/>
        <v/>
      </c>
      <c r="AA48" s="1171" t="str">
        <f t="shared" si="10"/>
        <v/>
      </c>
      <c r="AC48" s="1171" t="str">
        <f t="shared" si="11"/>
        <v/>
      </c>
      <c r="AE48" s="1171" t="str">
        <f t="shared" si="12"/>
        <v/>
      </c>
      <c r="AG48" s="1171" t="str">
        <f t="shared" si="13"/>
        <v/>
      </c>
      <c r="AI48" s="1171" t="str">
        <f t="shared" si="14"/>
        <v/>
      </c>
      <c r="AK48" s="1171" t="str">
        <f t="shared" si="15"/>
        <v/>
      </c>
      <c r="AM48" s="1171" t="str">
        <f t="shared" si="16"/>
        <v/>
      </c>
      <c r="AO48" s="1171" t="str">
        <f t="shared" si="17"/>
        <v/>
      </c>
      <c r="AQ48" s="1171" t="str">
        <f t="shared" si="18"/>
        <v/>
      </c>
    </row>
    <row r="49" spans="5:43">
      <c r="E49" s="1171" t="str">
        <f t="shared" si="0"/>
        <v/>
      </c>
      <c r="G49" s="1171" t="str">
        <f t="shared" si="0"/>
        <v/>
      </c>
      <c r="I49" s="1171" t="str">
        <f t="shared" si="1"/>
        <v/>
      </c>
      <c r="K49" s="1171" t="str">
        <f t="shared" si="2"/>
        <v/>
      </c>
      <c r="M49" s="1171" t="str">
        <f t="shared" si="3"/>
        <v/>
      </c>
      <c r="O49" s="1171" t="str">
        <f t="shared" si="4"/>
        <v/>
      </c>
      <c r="Q49" s="1171" t="str">
        <f t="shared" si="5"/>
        <v/>
      </c>
      <c r="S49" s="1171" t="str">
        <f t="shared" si="6"/>
        <v/>
      </c>
      <c r="U49" s="1171" t="str">
        <f t="shared" si="7"/>
        <v/>
      </c>
      <c r="W49" s="1171" t="str">
        <f t="shared" si="8"/>
        <v/>
      </c>
      <c r="Y49" s="1171" t="str">
        <f t="shared" si="9"/>
        <v/>
      </c>
      <c r="AA49" s="1171" t="str">
        <f t="shared" si="10"/>
        <v/>
      </c>
      <c r="AC49" s="1171" t="str">
        <f t="shared" si="11"/>
        <v/>
      </c>
      <c r="AE49" s="1171" t="str">
        <f t="shared" si="12"/>
        <v/>
      </c>
      <c r="AG49" s="1171" t="str">
        <f t="shared" si="13"/>
        <v/>
      </c>
      <c r="AI49" s="1171" t="str">
        <f t="shared" si="14"/>
        <v/>
      </c>
      <c r="AK49" s="1171" t="str">
        <f t="shared" si="15"/>
        <v/>
      </c>
      <c r="AM49" s="1171" t="str">
        <f t="shared" si="16"/>
        <v/>
      </c>
      <c r="AO49" s="1171" t="str">
        <f t="shared" si="17"/>
        <v/>
      </c>
      <c r="AQ49" s="1171" t="str">
        <f t="shared" si="18"/>
        <v/>
      </c>
    </row>
    <row r="50" spans="5:43">
      <c r="E50" s="1171" t="str">
        <f t="shared" si="0"/>
        <v/>
      </c>
      <c r="G50" s="1171" t="str">
        <f t="shared" si="0"/>
        <v/>
      </c>
      <c r="I50" s="1171" t="str">
        <f t="shared" si="1"/>
        <v/>
      </c>
      <c r="K50" s="1171" t="str">
        <f t="shared" si="2"/>
        <v/>
      </c>
      <c r="M50" s="1171" t="str">
        <f t="shared" si="3"/>
        <v/>
      </c>
      <c r="O50" s="1171" t="str">
        <f t="shared" si="4"/>
        <v/>
      </c>
      <c r="Q50" s="1171" t="str">
        <f t="shared" si="5"/>
        <v/>
      </c>
      <c r="S50" s="1171" t="str">
        <f t="shared" si="6"/>
        <v/>
      </c>
      <c r="U50" s="1171" t="str">
        <f t="shared" si="7"/>
        <v/>
      </c>
      <c r="W50" s="1171" t="str">
        <f t="shared" si="8"/>
        <v/>
      </c>
      <c r="Y50" s="1171" t="str">
        <f t="shared" si="9"/>
        <v/>
      </c>
      <c r="AA50" s="1171" t="str">
        <f t="shared" si="10"/>
        <v/>
      </c>
      <c r="AC50" s="1171" t="str">
        <f t="shared" si="11"/>
        <v/>
      </c>
      <c r="AE50" s="1171" t="str">
        <f t="shared" si="12"/>
        <v/>
      </c>
      <c r="AG50" s="1171" t="str">
        <f t="shared" si="13"/>
        <v/>
      </c>
      <c r="AI50" s="1171" t="str">
        <f t="shared" si="14"/>
        <v/>
      </c>
      <c r="AK50" s="1171" t="str">
        <f t="shared" si="15"/>
        <v/>
      </c>
      <c r="AM50" s="1171" t="str">
        <f t="shared" si="16"/>
        <v/>
      </c>
      <c r="AO50" s="1171" t="str">
        <f t="shared" si="17"/>
        <v/>
      </c>
      <c r="AQ50" s="1171" t="str">
        <f t="shared" si="18"/>
        <v/>
      </c>
    </row>
    <row r="51" spans="5:43">
      <c r="E51" s="1171" t="str">
        <f t="shared" si="0"/>
        <v/>
      </c>
      <c r="G51" s="1171" t="str">
        <f t="shared" si="0"/>
        <v/>
      </c>
      <c r="I51" s="1171" t="str">
        <f t="shared" si="1"/>
        <v/>
      </c>
      <c r="K51" s="1171" t="str">
        <f t="shared" si="2"/>
        <v/>
      </c>
      <c r="M51" s="1171" t="str">
        <f t="shared" si="3"/>
        <v/>
      </c>
      <c r="O51" s="1171" t="str">
        <f t="shared" si="4"/>
        <v/>
      </c>
      <c r="Q51" s="1171" t="str">
        <f t="shared" si="5"/>
        <v/>
      </c>
      <c r="S51" s="1171" t="str">
        <f t="shared" si="6"/>
        <v/>
      </c>
      <c r="U51" s="1171" t="str">
        <f t="shared" si="7"/>
        <v/>
      </c>
      <c r="W51" s="1171" t="str">
        <f t="shared" si="8"/>
        <v/>
      </c>
      <c r="Y51" s="1171" t="str">
        <f t="shared" si="9"/>
        <v/>
      </c>
      <c r="AA51" s="1171" t="str">
        <f t="shared" si="10"/>
        <v/>
      </c>
      <c r="AC51" s="1171" t="str">
        <f t="shared" si="11"/>
        <v/>
      </c>
      <c r="AE51" s="1171" t="str">
        <f t="shared" si="12"/>
        <v/>
      </c>
      <c r="AG51" s="1171" t="str">
        <f t="shared" si="13"/>
        <v/>
      </c>
      <c r="AI51" s="1171" t="str">
        <f t="shared" si="14"/>
        <v/>
      </c>
      <c r="AK51" s="1171" t="str">
        <f t="shared" si="15"/>
        <v/>
      </c>
      <c r="AM51" s="1171" t="str">
        <f t="shared" si="16"/>
        <v/>
      </c>
      <c r="AO51" s="1171" t="str">
        <f t="shared" si="17"/>
        <v/>
      </c>
      <c r="AQ51" s="1171" t="str">
        <f t="shared" si="18"/>
        <v/>
      </c>
    </row>
    <row r="52" spans="5:43">
      <c r="E52" s="1171" t="str">
        <f t="shared" si="0"/>
        <v/>
      </c>
      <c r="G52" s="1171" t="str">
        <f t="shared" si="0"/>
        <v/>
      </c>
      <c r="I52" s="1171" t="str">
        <f t="shared" si="1"/>
        <v/>
      </c>
      <c r="K52" s="1171" t="str">
        <f t="shared" si="2"/>
        <v/>
      </c>
      <c r="M52" s="1171" t="str">
        <f t="shared" si="3"/>
        <v/>
      </c>
      <c r="O52" s="1171" t="str">
        <f t="shared" si="4"/>
        <v/>
      </c>
      <c r="Q52" s="1171" t="str">
        <f t="shared" si="5"/>
        <v/>
      </c>
      <c r="S52" s="1171" t="str">
        <f t="shared" si="6"/>
        <v/>
      </c>
      <c r="U52" s="1171" t="str">
        <f t="shared" si="7"/>
        <v/>
      </c>
      <c r="W52" s="1171" t="str">
        <f t="shared" si="8"/>
        <v/>
      </c>
      <c r="Y52" s="1171" t="str">
        <f t="shared" si="9"/>
        <v/>
      </c>
      <c r="AA52" s="1171" t="str">
        <f t="shared" si="10"/>
        <v/>
      </c>
      <c r="AC52" s="1171" t="str">
        <f t="shared" si="11"/>
        <v/>
      </c>
      <c r="AE52" s="1171" t="str">
        <f t="shared" si="12"/>
        <v/>
      </c>
      <c r="AG52" s="1171" t="str">
        <f t="shared" si="13"/>
        <v/>
      </c>
      <c r="AI52" s="1171" t="str">
        <f t="shared" si="14"/>
        <v/>
      </c>
      <c r="AK52" s="1171" t="str">
        <f t="shared" si="15"/>
        <v/>
      </c>
      <c r="AM52" s="1171" t="str">
        <f t="shared" si="16"/>
        <v/>
      </c>
      <c r="AO52" s="1171" t="str">
        <f t="shared" si="17"/>
        <v/>
      </c>
      <c r="AQ52" s="1171" t="str">
        <f t="shared" si="18"/>
        <v/>
      </c>
    </row>
    <row r="53" spans="5:43">
      <c r="E53" s="1171" t="str">
        <f t="shared" si="0"/>
        <v/>
      </c>
      <c r="G53" s="1171" t="str">
        <f t="shared" si="0"/>
        <v/>
      </c>
      <c r="I53" s="1171" t="str">
        <f t="shared" si="1"/>
        <v/>
      </c>
      <c r="K53" s="1171" t="str">
        <f t="shared" si="2"/>
        <v/>
      </c>
      <c r="M53" s="1171" t="str">
        <f t="shared" si="3"/>
        <v/>
      </c>
      <c r="O53" s="1171" t="str">
        <f t="shared" si="4"/>
        <v/>
      </c>
      <c r="Q53" s="1171" t="str">
        <f t="shared" si="5"/>
        <v/>
      </c>
      <c r="S53" s="1171" t="str">
        <f t="shared" si="6"/>
        <v/>
      </c>
      <c r="U53" s="1171" t="str">
        <f t="shared" si="7"/>
        <v/>
      </c>
      <c r="W53" s="1171" t="str">
        <f t="shared" si="8"/>
        <v/>
      </c>
      <c r="Y53" s="1171" t="str">
        <f t="shared" si="9"/>
        <v/>
      </c>
      <c r="AA53" s="1171" t="str">
        <f t="shared" si="10"/>
        <v/>
      </c>
      <c r="AC53" s="1171" t="str">
        <f t="shared" si="11"/>
        <v/>
      </c>
      <c r="AE53" s="1171" t="str">
        <f t="shared" si="12"/>
        <v/>
      </c>
      <c r="AG53" s="1171" t="str">
        <f t="shared" si="13"/>
        <v/>
      </c>
      <c r="AI53" s="1171" t="str">
        <f t="shared" si="14"/>
        <v/>
      </c>
      <c r="AK53" s="1171" t="str">
        <f t="shared" si="15"/>
        <v/>
      </c>
      <c r="AM53" s="1171" t="str">
        <f t="shared" si="16"/>
        <v/>
      </c>
      <c r="AO53" s="1171" t="str">
        <f t="shared" si="17"/>
        <v/>
      </c>
      <c r="AQ53" s="1171" t="str">
        <f t="shared" si="18"/>
        <v/>
      </c>
    </row>
    <row r="54" spans="5:43">
      <c r="E54" s="1171" t="str">
        <f t="shared" si="0"/>
        <v/>
      </c>
      <c r="G54" s="1171" t="str">
        <f t="shared" si="0"/>
        <v/>
      </c>
      <c r="I54" s="1171" t="str">
        <f t="shared" si="1"/>
        <v/>
      </c>
      <c r="K54" s="1171" t="str">
        <f t="shared" si="2"/>
        <v/>
      </c>
      <c r="M54" s="1171" t="str">
        <f t="shared" si="3"/>
        <v/>
      </c>
      <c r="O54" s="1171" t="str">
        <f t="shared" si="4"/>
        <v/>
      </c>
      <c r="Q54" s="1171" t="str">
        <f t="shared" si="5"/>
        <v/>
      </c>
      <c r="S54" s="1171" t="str">
        <f t="shared" si="6"/>
        <v/>
      </c>
      <c r="U54" s="1171" t="str">
        <f t="shared" si="7"/>
        <v/>
      </c>
      <c r="W54" s="1171" t="str">
        <f t="shared" si="8"/>
        <v/>
      </c>
      <c r="Y54" s="1171" t="str">
        <f t="shared" si="9"/>
        <v/>
      </c>
      <c r="AA54" s="1171" t="str">
        <f t="shared" si="10"/>
        <v/>
      </c>
      <c r="AC54" s="1171" t="str">
        <f t="shared" si="11"/>
        <v/>
      </c>
      <c r="AE54" s="1171" t="str">
        <f t="shared" si="12"/>
        <v/>
      </c>
      <c r="AG54" s="1171" t="str">
        <f t="shared" si="13"/>
        <v/>
      </c>
      <c r="AI54" s="1171" t="str">
        <f t="shared" si="14"/>
        <v/>
      </c>
      <c r="AK54" s="1171" t="str">
        <f t="shared" si="15"/>
        <v/>
      </c>
      <c r="AM54" s="1171" t="str">
        <f t="shared" si="16"/>
        <v/>
      </c>
      <c r="AO54" s="1171" t="str">
        <f t="shared" si="17"/>
        <v/>
      </c>
      <c r="AQ54" s="1171" t="str">
        <f t="shared" si="18"/>
        <v/>
      </c>
    </row>
    <row r="55" spans="5:43">
      <c r="E55" s="1171" t="str">
        <f t="shared" si="0"/>
        <v/>
      </c>
      <c r="G55" s="1171" t="str">
        <f t="shared" si="0"/>
        <v/>
      </c>
      <c r="I55" s="1171" t="str">
        <f t="shared" si="1"/>
        <v/>
      </c>
      <c r="K55" s="1171" t="str">
        <f t="shared" si="2"/>
        <v/>
      </c>
      <c r="M55" s="1171" t="str">
        <f t="shared" si="3"/>
        <v/>
      </c>
      <c r="O55" s="1171" t="str">
        <f t="shared" si="4"/>
        <v/>
      </c>
      <c r="Q55" s="1171" t="str">
        <f t="shared" si="5"/>
        <v/>
      </c>
      <c r="S55" s="1171" t="str">
        <f t="shared" si="6"/>
        <v/>
      </c>
      <c r="U55" s="1171" t="str">
        <f t="shared" si="7"/>
        <v/>
      </c>
      <c r="W55" s="1171" t="str">
        <f t="shared" si="8"/>
        <v/>
      </c>
      <c r="Y55" s="1171" t="str">
        <f t="shared" si="9"/>
        <v/>
      </c>
      <c r="AA55" s="1171" t="str">
        <f t="shared" si="10"/>
        <v/>
      </c>
      <c r="AC55" s="1171" t="str">
        <f t="shared" si="11"/>
        <v/>
      </c>
      <c r="AE55" s="1171" t="str">
        <f t="shared" si="12"/>
        <v/>
      </c>
      <c r="AG55" s="1171" t="str">
        <f t="shared" si="13"/>
        <v/>
      </c>
      <c r="AI55" s="1171" t="str">
        <f t="shared" si="14"/>
        <v/>
      </c>
      <c r="AK55" s="1171" t="str">
        <f t="shared" si="15"/>
        <v/>
      </c>
      <c r="AM55" s="1171" t="str">
        <f t="shared" si="16"/>
        <v/>
      </c>
      <c r="AO55" s="1171" t="str">
        <f t="shared" si="17"/>
        <v/>
      </c>
      <c r="AQ55" s="1171" t="str">
        <f t="shared" si="18"/>
        <v/>
      </c>
    </row>
    <row r="56" spans="5:43">
      <c r="E56" s="1171" t="str">
        <f t="shared" si="0"/>
        <v/>
      </c>
      <c r="G56" s="1171" t="str">
        <f t="shared" si="0"/>
        <v/>
      </c>
      <c r="I56" s="1171" t="str">
        <f t="shared" si="1"/>
        <v/>
      </c>
      <c r="K56" s="1171" t="str">
        <f t="shared" si="2"/>
        <v/>
      </c>
      <c r="M56" s="1171" t="str">
        <f t="shared" si="3"/>
        <v/>
      </c>
      <c r="O56" s="1171" t="str">
        <f t="shared" si="4"/>
        <v/>
      </c>
      <c r="Q56" s="1171" t="str">
        <f t="shared" si="5"/>
        <v/>
      </c>
      <c r="S56" s="1171" t="str">
        <f t="shared" si="6"/>
        <v/>
      </c>
      <c r="U56" s="1171" t="str">
        <f t="shared" si="7"/>
        <v/>
      </c>
      <c r="W56" s="1171" t="str">
        <f t="shared" si="8"/>
        <v/>
      </c>
      <c r="Y56" s="1171" t="str">
        <f t="shared" si="9"/>
        <v/>
      </c>
      <c r="AA56" s="1171" t="str">
        <f t="shared" si="10"/>
        <v/>
      </c>
      <c r="AC56" s="1171" t="str">
        <f t="shared" si="11"/>
        <v/>
      </c>
      <c r="AE56" s="1171" t="str">
        <f t="shared" si="12"/>
        <v/>
      </c>
      <c r="AG56" s="1171" t="str">
        <f t="shared" si="13"/>
        <v/>
      </c>
      <c r="AI56" s="1171" t="str">
        <f t="shared" si="14"/>
        <v/>
      </c>
      <c r="AK56" s="1171" t="str">
        <f t="shared" si="15"/>
        <v/>
      </c>
      <c r="AM56" s="1171" t="str">
        <f t="shared" si="16"/>
        <v/>
      </c>
      <c r="AO56" s="1171" t="str">
        <f t="shared" si="17"/>
        <v/>
      </c>
      <c r="AQ56" s="1171" t="str">
        <f t="shared" si="18"/>
        <v/>
      </c>
    </row>
    <row r="57" spans="5:43">
      <c r="E57" s="1171" t="str">
        <f t="shared" si="0"/>
        <v/>
      </c>
      <c r="G57" s="1171" t="str">
        <f t="shared" si="0"/>
        <v/>
      </c>
      <c r="I57" s="1171" t="str">
        <f t="shared" si="1"/>
        <v/>
      </c>
      <c r="K57" s="1171" t="str">
        <f t="shared" si="2"/>
        <v/>
      </c>
      <c r="M57" s="1171" t="str">
        <f t="shared" si="3"/>
        <v/>
      </c>
      <c r="O57" s="1171" t="str">
        <f t="shared" si="4"/>
        <v/>
      </c>
      <c r="Q57" s="1171" t="str">
        <f t="shared" si="5"/>
        <v/>
      </c>
      <c r="S57" s="1171" t="str">
        <f t="shared" si="6"/>
        <v/>
      </c>
      <c r="U57" s="1171" t="str">
        <f t="shared" si="7"/>
        <v/>
      </c>
      <c r="W57" s="1171" t="str">
        <f t="shared" si="8"/>
        <v/>
      </c>
      <c r="Y57" s="1171" t="str">
        <f t="shared" si="9"/>
        <v/>
      </c>
      <c r="AA57" s="1171" t="str">
        <f t="shared" si="10"/>
        <v/>
      </c>
      <c r="AC57" s="1171" t="str">
        <f t="shared" si="11"/>
        <v/>
      </c>
      <c r="AE57" s="1171" t="str">
        <f t="shared" si="12"/>
        <v/>
      </c>
      <c r="AG57" s="1171" t="str">
        <f t="shared" si="13"/>
        <v/>
      </c>
      <c r="AI57" s="1171" t="str">
        <f t="shared" si="14"/>
        <v/>
      </c>
      <c r="AK57" s="1171" t="str">
        <f t="shared" si="15"/>
        <v/>
      </c>
      <c r="AM57" s="1171" t="str">
        <f t="shared" si="16"/>
        <v/>
      </c>
      <c r="AO57" s="1171" t="str">
        <f t="shared" si="17"/>
        <v/>
      </c>
      <c r="AQ57" s="1171" t="str">
        <f t="shared" si="18"/>
        <v/>
      </c>
    </row>
    <row r="58" spans="5:43">
      <c r="E58" s="1171" t="str">
        <f t="shared" si="0"/>
        <v/>
      </c>
      <c r="G58" s="1171" t="str">
        <f t="shared" si="0"/>
        <v/>
      </c>
      <c r="I58" s="1171" t="str">
        <f t="shared" si="1"/>
        <v/>
      </c>
      <c r="K58" s="1171" t="str">
        <f t="shared" si="2"/>
        <v/>
      </c>
      <c r="M58" s="1171" t="str">
        <f t="shared" si="3"/>
        <v/>
      </c>
      <c r="O58" s="1171" t="str">
        <f t="shared" si="4"/>
        <v/>
      </c>
      <c r="Q58" s="1171" t="str">
        <f t="shared" si="5"/>
        <v/>
      </c>
      <c r="S58" s="1171" t="str">
        <f t="shared" si="6"/>
        <v/>
      </c>
      <c r="U58" s="1171" t="str">
        <f t="shared" si="7"/>
        <v/>
      </c>
      <c r="W58" s="1171" t="str">
        <f t="shared" si="8"/>
        <v/>
      </c>
      <c r="Y58" s="1171" t="str">
        <f t="shared" si="9"/>
        <v/>
      </c>
      <c r="AA58" s="1171" t="str">
        <f t="shared" si="10"/>
        <v/>
      </c>
      <c r="AC58" s="1171" t="str">
        <f t="shared" si="11"/>
        <v/>
      </c>
      <c r="AE58" s="1171" t="str">
        <f t="shared" si="12"/>
        <v/>
      </c>
      <c r="AG58" s="1171" t="str">
        <f t="shared" si="13"/>
        <v/>
      </c>
      <c r="AI58" s="1171" t="str">
        <f t="shared" si="14"/>
        <v/>
      </c>
      <c r="AK58" s="1171" t="str">
        <f t="shared" si="15"/>
        <v/>
      </c>
      <c r="AM58" s="1171" t="str">
        <f t="shared" si="16"/>
        <v/>
      </c>
      <c r="AO58" s="1171" t="str">
        <f t="shared" si="17"/>
        <v/>
      </c>
      <c r="AQ58" s="1171" t="str">
        <f t="shared" si="18"/>
        <v/>
      </c>
    </row>
    <row r="59" spans="5:43">
      <c r="E59" s="1171" t="str">
        <f t="shared" si="0"/>
        <v/>
      </c>
      <c r="G59" s="1171" t="str">
        <f t="shared" si="0"/>
        <v/>
      </c>
      <c r="I59" s="1171" t="str">
        <f t="shared" si="1"/>
        <v/>
      </c>
      <c r="K59" s="1171" t="str">
        <f t="shared" si="2"/>
        <v/>
      </c>
      <c r="M59" s="1171" t="str">
        <f t="shared" si="3"/>
        <v/>
      </c>
      <c r="O59" s="1171" t="str">
        <f t="shared" si="4"/>
        <v/>
      </c>
      <c r="Q59" s="1171" t="str">
        <f t="shared" si="5"/>
        <v/>
      </c>
      <c r="S59" s="1171" t="str">
        <f t="shared" si="6"/>
        <v/>
      </c>
      <c r="U59" s="1171" t="str">
        <f t="shared" si="7"/>
        <v/>
      </c>
      <c r="W59" s="1171" t="str">
        <f t="shared" si="8"/>
        <v/>
      </c>
      <c r="Y59" s="1171" t="str">
        <f t="shared" si="9"/>
        <v/>
      </c>
      <c r="AA59" s="1171" t="str">
        <f t="shared" si="10"/>
        <v/>
      </c>
      <c r="AC59" s="1171" t="str">
        <f t="shared" si="11"/>
        <v/>
      </c>
      <c r="AE59" s="1171" t="str">
        <f t="shared" si="12"/>
        <v/>
      </c>
      <c r="AG59" s="1171" t="str">
        <f t="shared" si="13"/>
        <v/>
      </c>
      <c r="AI59" s="1171" t="str">
        <f t="shared" si="14"/>
        <v/>
      </c>
      <c r="AK59" s="1171" t="str">
        <f t="shared" si="15"/>
        <v/>
      </c>
      <c r="AM59" s="1171" t="str">
        <f t="shared" si="16"/>
        <v/>
      </c>
      <c r="AO59" s="1171" t="str">
        <f t="shared" si="17"/>
        <v/>
      </c>
      <c r="AQ59" s="1171" t="str">
        <f t="shared" si="18"/>
        <v/>
      </c>
    </row>
    <row r="60" spans="5:43">
      <c r="E60" s="1171" t="str">
        <f t="shared" si="0"/>
        <v/>
      </c>
      <c r="G60" s="1171" t="str">
        <f t="shared" si="0"/>
        <v/>
      </c>
      <c r="I60" s="1171" t="str">
        <f t="shared" si="1"/>
        <v/>
      </c>
      <c r="K60" s="1171" t="str">
        <f t="shared" si="2"/>
        <v/>
      </c>
      <c r="M60" s="1171" t="str">
        <f t="shared" si="3"/>
        <v/>
      </c>
      <c r="O60" s="1171" t="str">
        <f t="shared" si="4"/>
        <v/>
      </c>
      <c r="Q60" s="1171" t="str">
        <f t="shared" si="5"/>
        <v/>
      </c>
      <c r="S60" s="1171" t="str">
        <f t="shared" si="6"/>
        <v/>
      </c>
      <c r="U60" s="1171" t="str">
        <f t="shared" si="7"/>
        <v/>
      </c>
      <c r="W60" s="1171" t="str">
        <f t="shared" si="8"/>
        <v/>
      </c>
      <c r="Y60" s="1171" t="str">
        <f t="shared" si="9"/>
        <v/>
      </c>
      <c r="AA60" s="1171" t="str">
        <f t="shared" si="10"/>
        <v/>
      </c>
      <c r="AC60" s="1171" t="str">
        <f t="shared" si="11"/>
        <v/>
      </c>
      <c r="AE60" s="1171" t="str">
        <f t="shared" si="12"/>
        <v/>
      </c>
      <c r="AG60" s="1171" t="str">
        <f t="shared" si="13"/>
        <v/>
      </c>
      <c r="AI60" s="1171" t="str">
        <f t="shared" si="14"/>
        <v/>
      </c>
      <c r="AK60" s="1171" t="str">
        <f t="shared" si="15"/>
        <v/>
      </c>
      <c r="AM60" s="1171" t="str">
        <f t="shared" si="16"/>
        <v/>
      </c>
      <c r="AO60" s="1171" t="str">
        <f t="shared" si="17"/>
        <v/>
      </c>
      <c r="AQ60" s="1171" t="str">
        <f t="shared" si="18"/>
        <v/>
      </c>
    </row>
    <row r="61" spans="5:43">
      <c r="E61" s="1171" t="str">
        <f t="shared" si="0"/>
        <v/>
      </c>
      <c r="G61" s="1171" t="str">
        <f t="shared" si="0"/>
        <v/>
      </c>
      <c r="I61" s="1171" t="str">
        <f t="shared" si="1"/>
        <v/>
      </c>
      <c r="K61" s="1171" t="str">
        <f t="shared" si="2"/>
        <v/>
      </c>
      <c r="M61" s="1171" t="str">
        <f t="shared" si="3"/>
        <v/>
      </c>
      <c r="O61" s="1171" t="str">
        <f t="shared" si="4"/>
        <v/>
      </c>
      <c r="Q61" s="1171" t="str">
        <f t="shared" si="5"/>
        <v/>
      </c>
      <c r="S61" s="1171" t="str">
        <f t="shared" si="6"/>
        <v/>
      </c>
      <c r="U61" s="1171" t="str">
        <f t="shared" si="7"/>
        <v/>
      </c>
      <c r="W61" s="1171" t="str">
        <f t="shared" si="8"/>
        <v/>
      </c>
      <c r="Y61" s="1171" t="str">
        <f t="shared" si="9"/>
        <v/>
      </c>
      <c r="AA61" s="1171" t="str">
        <f t="shared" si="10"/>
        <v/>
      </c>
      <c r="AC61" s="1171" t="str">
        <f t="shared" si="11"/>
        <v/>
      </c>
      <c r="AE61" s="1171" t="str">
        <f t="shared" si="12"/>
        <v/>
      </c>
      <c r="AG61" s="1171" t="str">
        <f t="shared" si="13"/>
        <v/>
      </c>
      <c r="AI61" s="1171" t="str">
        <f t="shared" si="14"/>
        <v/>
      </c>
      <c r="AK61" s="1171" t="str">
        <f t="shared" si="15"/>
        <v/>
      </c>
      <c r="AM61" s="1171" t="str">
        <f t="shared" si="16"/>
        <v/>
      </c>
      <c r="AO61" s="1171" t="str">
        <f t="shared" si="17"/>
        <v/>
      </c>
      <c r="AQ61" s="1171" t="str">
        <f t="shared" si="18"/>
        <v/>
      </c>
    </row>
    <row r="62" spans="5:43">
      <c r="E62" s="1171" t="str">
        <f t="shared" si="0"/>
        <v/>
      </c>
      <c r="G62" s="1171" t="str">
        <f t="shared" si="0"/>
        <v/>
      </c>
      <c r="I62" s="1171" t="str">
        <f t="shared" si="1"/>
        <v/>
      </c>
      <c r="K62" s="1171" t="str">
        <f t="shared" si="2"/>
        <v/>
      </c>
      <c r="M62" s="1171" t="str">
        <f t="shared" si="3"/>
        <v/>
      </c>
      <c r="O62" s="1171" t="str">
        <f t="shared" si="4"/>
        <v/>
      </c>
      <c r="Q62" s="1171" t="str">
        <f t="shared" si="5"/>
        <v/>
      </c>
      <c r="S62" s="1171" t="str">
        <f t="shared" si="6"/>
        <v/>
      </c>
      <c r="U62" s="1171" t="str">
        <f t="shared" si="7"/>
        <v/>
      </c>
      <c r="W62" s="1171" t="str">
        <f t="shared" si="8"/>
        <v/>
      </c>
      <c r="Y62" s="1171" t="str">
        <f t="shared" si="9"/>
        <v/>
      </c>
      <c r="AA62" s="1171" t="str">
        <f t="shared" si="10"/>
        <v/>
      </c>
      <c r="AC62" s="1171" t="str">
        <f t="shared" si="11"/>
        <v/>
      </c>
      <c r="AE62" s="1171" t="str">
        <f t="shared" si="12"/>
        <v/>
      </c>
      <c r="AG62" s="1171" t="str">
        <f t="shared" si="13"/>
        <v/>
      </c>
      <c r="AI62" s="1171" t="str">
        <f t="shared" si="14"/>
        <v/>
      </c>
      <c r="AK62" s="1171" t="str">
        <f t="shared" si="15"/>
        <v/>
      </c>
      <c r="AM62" s="1171" t="str">
        <f t="shared" si="16"/>
        <v/>
      </c>
      <c r="AO62" s="1171" t="str">
        <f t="shared" si="17"/>
        <v/>
      </c>
      <c r="AQ62" s="1171" t="str">
        <f t="shared" si="18"/>
        <v/>
      </c>
    </row>
    <row r="63" spans="5:43">
      <c r="E63" s="1171" t="str">
        <f t="shared" si="0"/>
        <v/>
      </c>
      <c r="G63" s="1171" t="str">
        <f t="shared" si="0"/>
        <v/>
      </c>
      <c r="I63" s="1171" t="str">
        <f t="shared" si="1"/>
        <v/>
      </c>
      <c r="K63" s="1171" t="str">
        <f t="shared" si="2"/>
        <v/>
      </c>
      <c r="M63" s="1171" t="str">
        <f t="shared" si="3"/>
        <v/>
      </c>
      <c r="O63" s="1171" t="str">
        <f t="shared" si="4"/>
        <v/>
      </c>
      <c r="Q63" s="1171" t="str">
        <f t="shared" si="5"/>
        <v/>
      </c>
      <c r="S63" s="1171" t="str">
        <f t="shared" si="6"/>
        <v/>
      </c>
      <c r="U63" s="1171" t="str">
        <f t="shared" si="7"/>
        <v/>
      </c>
      <c r="W63" s="1171" t="str">
        <f t="shared" si="8"/>
        <v/>
      </c>
      <c r="Y63" s="1171" t="str">
        <f t="shared" si="9"/>
        <v/>
      </c>
      <c r="AA63" s="1171" t="str">
        <f t="shared" si="10"/>
        <v/>
      </c>
      <c r="AC63" s="1171" t="str">
        <f t="shared" si="11"/>
        <v/>
      </c>
      <c r="AE63" s="1171" t="str">
        <f t="shared" si="12"/>
        <v/>
      </c>
      <c r="AG63" s="1171" t="str">
        <f t="shared" si="13"/>
        <v/>
      </c>
      <c r="AI63" s="1171" t="str">
        <f t="shared" si="14"/>
        <v/>
      </c>
      <c r="AK63" s="1171" t="str">
        <f t="shared" si="15"/>
        <v/>
      </c>
      <c r="AM63" s="1171" t="str">
        <f t="shared" si="16"/>
        <v/>
      </c>
      <c r="AO63" s="1171" t="str">
        <f t="shared" si="17"/>
        <v/>
      </c>
      <c r="AQ63" s="1171" t="str">
        <f t="shared" si="18"/>
        <v/>
      </c>
    </row>
    <row r="64" spans="5:43">
      <c r="E64" s="1171" t="str">
        <f t="shared" si="0"/>
        <v/>
      </c>
      <c r="G64" s="1171" t="str">
        <f t="shared" si="0"/>
        <v/>
      </c>
      <c r="I64" s="1171" t="str">
        <f t="shared" si="1"/>
        <v/>
      </c>
      <c r="K64" s="1171" t="str">
        <f t="shared" si="2"/>
        <v/>
      </c>
      <c r="M64" s="1171" t="str">
        <f t="shared" si="3"/>
        <v/>
      </c>
      <c r="O64" s="1171" t="str">
        <f t="shared" si="4"/>
        <v/>
      </c>
      <c r="Q64" s="1171" t="str">
        <f t="shared" si="5"/>
        <v/>
      </c>
      <c r="S64" s="1171" t="str">
        <f t="shared" si="6"/>
        <v/>
      </c>
      <c r="U64" s="1171" t="str">
        <f t="shared" si="7"/>
        <v/>
      </c>
      <c r="W64" s="1171" t="str">
        <f t="shared" si="8"/>
        <v/>
      </c>
      <c r="Y64" s="1171" t="str">
        <f t="shared" si="9"/>
        <v/>
      </c>
      <c r="AA64" s="1171" t="str">
        <f t="shared" si="10"/>
        <v/>
      </c>
      <c r="AC64" s="1171" t="str">
        <f t="shared" si="11"/>
        <v/>
      </c>
      <c r="AE64" s="1171" t="str">
        <f t="shared" si="12"/>
        <v/>
      </c>
      <c r="AG64" s="1171" t="str">
        <f t="shared" si="13"/>
        <v/>
      </c>
      <c r="AI64" s="1171" t="str">
        <f t="shared" si="14"/>
        <v/>
      </c>
      <c r="AK64" s="1171" t="str">
        <f t="shared" si="15"/>
        <v/>
      </c>
      <c r="AM64" s="1171" t="str">
        <f t="shared" si="16"/>
        <v/>
      </c>
      <c r="AO64" s="1171" t="str">
        <f t="shared" si="17"/>
        <v/>
      </c>
      <c r="AQ64" s="1171" t="str">
        <f t="shared" si="18"/>
        <v/>
      </c>
    </row>
    <row r="65" spans="5:43">
      <c r="E65" s="1171" t="str">
        <f t="shared" si="0"/>
        <v/>
      </c>
      <c r="G65" s="1171" t="str">
        <f t="shared" si="0"/>
        <v/>
      </c>
      <c r="I65" s="1171" t="str">
        <f t="shared" si="1"/>
        <v/>
      </c>
      <c r="K65" s="1171" t="str">
        <f t="shared" si="2"/>
        <v/>
      </c>
      <c r="M65" s="1171" t="str">
        <f t="shared" si="3"/>
        <v/>
      </c>
      <c r="O65" s="1171" t="str">
        <f t="shared" si="4"/>
        <v/>
      </c>
      <c r="Q65" s="1171" t="str">
        <f t="shared" si="5"/>
        <v/>
      </c>
      <c r="S65" s="1171" t="str">
        <f t="shared" si="6"/>
        <v/>
      </c>
      <c r="U65" s="1171" t="str">
        <f t="shared" si="7"/>
        <v/>
      </c>
      <c r="W65" s="1171" t="str">
        <f t="shared" si="8"/>
        <v/>
      </c>
      <c r="Y65" s="1171" t="str">
        <f t="shared" si="9"/>
        <v/>
      </c>
      <c r="AA65" s="1171" t="str">
        <f t="shared" si="10"/>
        <v/>
      </c>
      <c r="AC65" s="1171" t="str">
        <f t="shared" si="11"/>
        <v/>
      </c>
      <c r="AE65" s="1171" t="str">
        <f t="shared" si="12"/>
        <v/>
      </c>
      <c r="AG65" s="1171" t="str">
        <f t="shared" si="13"/>
        <v/>
      </c>
      <c r="AI65" s="1171" t="str">
        <f t="shared" si="14"/>
        <v/>
      </c>
      <c r="AK65" s="1171" t="str">
        <f t="shared" si="15"/>
        <v/>
      </c>
      <c r="AM65" s="1171" t="str">
        <f t="shared" si="16"/>
        <v/>
      </c>
      <c r="AO65" s="1171" t="str">
        <f t="shared" si="17"/>
        <v/>
      </c>
      <c r="AQ65" s="1171" t="str">
        <f t="shared" si="18"/>
        <v/>
      </c>
    </row>
    <row r="66" spans="5:43">
      <c r="E66" s="1171" t="str">
        <f t="shared" si="0"/>
        <v/>
      </c>
      <c r="G66" s="1171" t="str">
        <f t="shared" si="0"/>
        <v/>
      </c>
      <c r="I66" s="1171" t="str">
        <f t="shared" si="1"/>
        <v/>
      </c>
      <c r="K66" s="1171" t="str">
        <f t="shared" si="2"/>
        <v/>
      </c>
      <c r="M66" s="1171" t="str">
        <f t="shared" si="3"/>
        <v/>
      </c>
      <c r="O66" s="1171" t="str">
        <f t="shared" si="4"/>
        <v/>
      </c>
      <c r="Q66" s="1171" t="str">
        <f t="shared" si="5"/>
        <v/>
      </c>
      <c r="S66" s="1171" t="str">
        <f t="shared" si="6"/>
        <v/>
      </c>
      <c r="U66" s="1171" t="str">
        <f t="shared" si="7"/>
        <v/>
      </c>
      <c r="W66" s="1171" t="str">
        <f t="shared" si="8"/>
        <v/>
      </c>
      <c r="Y66" s="1171" t="str">
        <f t="shared" si="9"/>
        <v/>
      </c>
      <c r="AA66" s="1171" t="str">
        <f t="shared" si="10"/>
        <v/>
      </c>
      <c r="AC66" s="1171" t="str">
        <f t="shared" si="11"/>
        <v/>
      </c>
      <c r="AE66" s="1171" t="str">
        <f t="shared" si="12"/>
        <v/>
      </c>
      <c r="AG66" s="1171" t="str">
        <f t="shared" si="13"/>
        <v/>
      </c>
      <c r="AI66" s="1171" t="str">
        <f t="shared" si="14"/>
        <v/>
      </c>
      <c r="AK66" s="1171" t="str">
        <f t="shared" si="15"/>
        <v/>
      </c>
      <c r="AM66" s="1171" t="str">
        <f t="shared" si="16"/>
        <v/>
      </c>
      <c r="AO66" s="1171" t="str">
        <f t="shared" si="17"/>
        <v/>
      </c>
      <c r="AQ66" s="1171" t="str">
        <f t="shared" si="18"/>
        <v/>
      </c>
    </row>
    <row r="67" spans="5:43">
      <c r="E67" s="1171" t="str">
        <f t="shared" si="0"/>
        <v/>
      </c>
      <c r="G67" s="1171" t="str">
        <f t="shared" si="0"/>
        <v/>
      </c>
      <c r="I67" s="1171" t="str">
        <f t="shared" si="1"/>
        <v/>
      </c>
      <c r="K67" s="1171" t="str">
        <f t="shared" si="2"/>
        <v/>
      </c>
      <c r="M67" s="1171" t="str">
        <f t="shared" si="3"/>
        <v/>
      </c>
      <c r="O67" s="1171" t="str">
        <f t="shared" si="4"/>
        <v/>
      </c>
      <c r="Q67" s="1171" t="str">
        <f t="shared" si="5"/>
        <v/>
      </c>
      <c r="S67" s="1171" t="str">
        <f t="shared" si="6"/>
        <v/>
      </c>
      <c r="U67" s="1171" t="str">
        <f t="shared" si="7"/>
        <v/>
      </c>
      <c r="W67" s="1171" t="str">
        <f t="shared" si="8"/>
        <v/>
      </c>
      <c r="Y67" s="1171" t="str">
        <f t="shared" si="9"/>
        <v/>
      </c>
      <c r="AA67" s="1171" t="str">
        <f t="shared" si="10"/>
        <v/>
      </c>
      <c r="AC67" s="1171" t="str">
        <f t="shared" si="11"/>
        <v/>
      </c>
      <c r="AE67" s="1171" t="str">
        <f t="shared" si="12"/>
        <v/>
      </c>
      <c r="AG67" s="1171" t="str">
        <f t="shared" si="13"/>
        <v/>
      </c>
      <c r="AI67" s="1171" t="str">
        <f t="shared" si="14"/>
        <v/>
      </c>
      <c r="AK67" s="1171" t="str">
        <f t="shared" si="15"/>
        <v/>
      </c>
      <c r="AM67" s="1171" t="str">
        <f t="shared" si="16"/>
        <v/>
      </c>
      <c r="AO67" s="1171" t="str">
        <f t="shared" si="17"/>
        <v/>
      </c>
      <c r="AQ67" s="1171" t="str">
        <f t="shared" si="18"/>
        <v/>
      </c>
    </row>
    <row r="68" spans="5:43">
      <c r="E68" s="1171" t="str">
        <f t="shared" si="0"/>
        <v/>
      </c>
      <c r="G68" s="1171" t="str">
        <f t="shared" si="0"/>
        <v/>
      </c>
      <c r="I68" s="1171" t="str">
        <f t="shared" si="1"/>
        <v/>
      </c>
      <c r="K68" s="1171" t="str">
        <f t="shared" si="2"/>
        <v/>
      </c>
      <c r="M68" s="1171" t="str">
        <f t="shared" si="3"/>
        <v/>
      </c>
      <c r="O68" s="1171" t="str">
        <f t="shared" si="4"/>
        <v/>
      </c>
      <c r="Q68" s="1171" t="str">
        <f t="shared" si="5"/>
        <v/>
      </c>
      <c r="S68" s="1171" t="str">
        <f t="shared" si="6"/>
        <v/>
      </c>
      <c r="U68" s="1171" t="str">
        <f t="shared" si="7"/>
        <v/>
      </c>
      <c r="W68" s="1171" t="str">
        <f t="shared" si="8"/>
        <v/>
      </c>
      <c r="Y68" s="1171" t="str">
        <f t="shared" si="9"/>
        <v/>
      </c>
      <c r="AA68" s="1171" t="str">
        <f t="shared" si="10"/>
        <v/>
      </c>
      <c r="AC68" s="1171" t="str">
        <f t="shared" si="11"/>
        <v/>
      </c>
      <c r="AE68" s="1171" t="str">
        <f t="shared" si="12"/>
        <v/>
      </c>
      <c r="AG68" s="1171" t="str">
        <f t="shared" si="13"/>
        <v/>
      </c>
      <c r="AI68" s="1171" t="str">
        <f t="shared" si="14"/>
        <v/>
      </c>
      <c r="AK68" s="1171" t="str">
        <f t="shared" si="15"/>
        <v/>
      </c>
      <c r="AM68" s="1171" t="str">
        <f t="shared" si="16"/>
        <v/>
      </c>
      <c r="AO68" s="1171" t="str">
        <f t="shared" si="17"/>
        <v/>
      </c>
      <c r="AQ68" s="1171" t="str">
        <f t="shared" si="18"/>
        <v/>
      </c>
    </row>
    <row r="69" spans="5:43">
      <c r="E69" s="1171" t="str">
        <f t="shared" si="0"/>
        <v/>
      </c>
      <c r="G69" s="1171" t="str">
        <f t="shared" si="0"/>
        <v/>
      </c>
      <c r="I69" s="1171" t="str">
        <f t="shared" si="1"/>
        <v/>
      </c>
      <c r="K69" s="1171" t="str">
        <f t="shared" si="2"/>
        <v/>
      </c>
      <c r="M69" s="1171" t="str">
        <f t="shared" si="3"/>
        <v/>
      </c>
      <c r="O69" s="1171" t="str">
        <f t="shared" si="4"/>
        <v/>
      </c>
      <c r="Q69" s="1171" t="str">
        <f t="shared" si="5"/>
        <v/>
      </c>
      <c r="S69" s="1171" t="str">
        <f t="shared" si="6"/>
        <v/>
      </c>
      <c r="U69" s="1171" t="str">
        <f t="shared" si="7"/>
        <v/>
      </c>
      <c r="W69" s="1171" t="str">
        <f t="shared" si="8"/>
        <v/>
      </c>
      <c r="Y69" s="1171" t="str">
        <f t="shared" si="9"/>
        <v/>
      </c>
      <c r="AA69" s="1171" t="str">
        <f t="shared" si="10"/>
        <v/>
      </c>
      <c r="AC69" s="1171" t="str">
        <f t="shared" si="11"/>
        <v/>
      </c>
      <c r="AE69" s="1171" t="str">
        <f t="shared" si="12"/>
        <v/>
      </c>
      <c r="AG69" s="1171" t="str">
        <f t="shared" si="13"/>
        <v/>
      </c>
      <c r="AI69" s="1171" t="str">
        <f t="shared" si="14"/>
        <v/>
      </c>
      <c r="AK69" s="1171" t="str">
        <f t="shared" si="15"/>
        <v/>
      </c>
      <c r="AM69" s="1171" t="str">
        <f t="shared" si="16"/>
        <v/>
      </c>
      <c r="AO69" s="1171" t="str">
        <f t="shared" si="17"/>
        <v/>
      </c>
      <c r="AQ69" s="1171" t="str">
        <f t="shared" si="18"/>
        <v/>
      </c>
    </row>
    <row r="70" spans="5:43">
      <c r="E70" s="1171" t="str">
        <f t="shared" si="0"/>
        <v/>
      </c>
      <c r="G70" s="1171" t="str">
        <f t="shared" si="0"/>
        <v/>
      </c>
      <c r="I70" s="1171" t="str">
        <f t="shared" si="1"/>
        <v/>
      </c>
      <c r="K70" s="1171" t="str">
        <f t="shared" si="2"/>
        <v/>
      </c>
      <c r="M70" s="1171" t="str">
        <f t="shared" si="3"/>
        <v/>
      </c>
      <c r="O70" s="1171" t="str">
        <f t="shared" si="4"/>
        <v/>
      </c>
      <c r="Q70" s="1171" t="str">
        <f t="shared" si="5"/>
        <v/>
      </c>
      <c r="S70" s="1171" t="str">
        <f t="shared" si="6"/>
        <v/>
      </c>
      <c r="U70" s="1171" t="str">
        <f t="shared" si="7"/>
        <v/>
      </c>
      <c r="W70" s="1171" t="str">
        <f t="shared" si="8"/>
        <v/>
      </c>
      <c r="Y70" s="1171" t="str">
        <f t="shared" si="9"/>
        <v/>
      </c>
      <c r="AA70" s="1171" t="str">
        <f t="shared" si="10"/>
        <v/>
      </c>
      <c r="AC70" s="1171" t="str">
        <f t="shared" si="11"/>
        <v/>
      </c>
      <c r="AE70" s="1171" t="str">
        <f t="shared" si="12"/>
        <v/>
      </c>
      <c r="AG70" s="1171" t="str">
        <f t="shared" si="13"/>
        <v/>
      </c>
      <c r="AI70" s="1171" t="str">
        <f t="shared" si="14"/>
        <v/>
      </c>
      <c r="AK70" s="1171" t="str">
        <f t="shared" si="15"/>
        <v/>
      </c>
      <c r="AM70" s="1171" t="str">
        <f t="shared" si="16"/>
        <v/>
      </c>
      <c r="AO70" s="1171" t="str">
        <f t="shared" si="17"/>
        <v/>
      </c>
      <c r="AQ70" s="1171" t="str">
        <f t="shared" si="18"/>
        <v/>
      </c>
    </row>
    <row r="71" spans="5:43">
      <c r="E71" s="1171" t="str">
        <f t="shared" si="0"/>
        <v/>
      </c>
      <c r="G71" s="1171" t="str">
        <f t="shared" si="0"/>
        <v/>
      </c>
      <c r="I71" s="1171" t="str">
        <f t="shared" si="1"/>
        <v/>
      </c>
      <c r="K71" s="1171" t="str">
        <f t="shared" si="2"/>
        <v/>
      </c>
      <c r="M71" s="1171" t="str">
        <f t="shared" si="3"/>
        <v/>
      </c>
      <c r="O71" s="1171" t="str">
        <f t="shared" si="4"/>
        <v/>
      </c>
      <c r="Q71" s="1171" t="str">
        <f t="shared" si="5"/>
        <v/>
      </c>
      <c r="S71" s="1171" t="str">
        <f t="shared" si="6"/>
        <v/>
      </c>
      <c r="U71" s="1171" t="str">
        <f t="shared" si="7"/>
        <v/>
      </c>
      <c r="W71" s="1171" t="str">
        <f t="shared" si="8"/>
        <v/>
      </c>
      <c r="Y71" s="1171" t="str">
        <f t="shared" si="9"/>
        <v/>
      </c>
      <c r="AA71" s="1171" t="str">
        <f t="shared" si="10"/>
        <v/>
      </c>
      <c r="AC71" s="1171" t="str">
        <f t="shared" si="11"/>
        <v/>
      </c>
      <c r="AE71" s="1171" t="str">
        <f t="shared" si="12"/>
        <v/>
      </c>
      <c r="AG71" s="1171" t="str">
        <f t="shared" si="13"/>
        <v/>
      </c>
      <c r="AI71" s="1171" t="str">
        <f t="shared" si="14"/>
        <v/>
      </c>
      <c r="AK71" s="1171" t="str">
        <f t="shared" si="15"/>
        <v/>
      </c>
      <c r="AM71" s="1171" t="str">
        <f t="shared" si="16"/>
        <v/>
      </c>
      <c r="AO71" s="1171" t="str">
        <f t="shared" si="17"/>
        <v/>
      </c>
      <c r="AQ71" s="1171" t="str">
        <f t="shared" si="18"/>
        <v/>
      </c>
    </row>
    <row r="72" spans="5:43">
      <c r="E72" s="1171" t="str">
        <f t="shared" si="0"/>
        <v/>
      </c>
      <c r="G72" s="1171" t="str">
        <f t="shared" si="0"/>
        <v/>
      </c>
      <c r="I72" s="1171" t="str">
        <f t="shared" si="1"/>
        <v/>
      </c>
      <c r="K72" s="1171" t="str">
        <f t="shared" si="2"/>
        <v/>
      </c>
      <c r="M72" s="1171" t="str">
        <f t="shared" si="3"/>
        <v/>
      </c>
      <c r="O72" s="1171" t="str">
        <f t="shared" si="4"/>
        <v/>
      </c>
      <c r="Q72" s="1171" t="str">
        <f t="shared" si="5"/>
        <v/>
      </c>
      <c r="S72" s="1171" t="str">
        <f t="shared" si="6"/>
        <v/>
      </c>
      <c r="U72" s="1171" t="str">
        <f t="shared" si="7"/>
        <v/>
      </c>
      <c r="W72" s="1171" t="str">
        <f t="shared" si="8"/>
        <v/>
      </c>
      <c r="Y72" s="1171" t="str">
        <f t="shared" si="9"/>
        <v/>
      </c>
      <c r="AA72" s="1171" t="str">
        <f t="shared" si="10"/>
        <v/>
      </c>
      <c r="AC72" s="1171" t="str">
        <f t="shared" si="11"/>
        <v/>
      </c>
      <c r="AE72" s="1171" t="str">
        <f t="shared" si="12"/>
        <v/>
      </c>
      <c r="AG72" s="1171" t="str">
        <f t="shared" si="13"/>
        <v/>
      </c>
      <c r="AI72" s="1171" t="str">
        <f t="shared" si="14"/>
        <v/>
      </c>
      <c r="AK72" s="1171" t="str">
        <f t="shared" si="15"/>
        <v/>
      </c>
      <c r="AM72" s="1171" t="str">
        <f t="shared" si="16"/>
        <v/>
      </c>
      <c r="AO72" s="1171" t="str">
        <f t="shared" si="17"/>
        <v/>
      </c>
      <c r="AQ72" s="1171" t="str">
        <f t="shared" si="18"/>
        <v/>
      </c>
    </row>
    <row r="73" spans="5:43">
      <c r="E73" s="1171" t="str">
        <f t="shared" si="0"/>
        <v/>
      </c>
      <c r="G73" s="1171" t="str">
        <f t="shared" si="0"/>
        <v/>
      </c>
      <c r="I73" s="1171" t="str">
        <f t="shared" si="1"/>
        <v/>
      </c>
      <c r="K73" s="1171" t="str">
        <f t="shared" si="2"/>
        <v/>
      </c>
      <c r="M73" s="1171" t="str">
        <f t="shared" si="3"/>
        <v/>
      </c>
      <c r="O73" s="1171" t="str">
        <f t="shared" si="4"/>
        <v/>
      </c>
      <c r="Q73" s="1171" t="str">
        <f t="shared" si="5"/>
        <v/>
      </c>
      <c r="S73" s="1171" t="str">
        <f t="shared" si="6"/>
        <v/>
      </c>
      <c r="U73" s="1171" t="str">
        <f t="shared" si="7"/>
        <v/>
      </c>
      <c r="W73" s="1171" t="str">
        <f t="shared" si="8"/>
        <v/>
      </c>
      <c r="Y73" s="1171" t="str">
        <f t="shared" si="9"/>
        <v/>
      </c>
      <c r="AA73" s="1171" t="str">
        <f t="shared" si="10"/>
        <v/>
      </c>
      <c r="AC73" s="1171" t="str">
        <f t="shared" si="11"/>
        <v/>
      </c>
      <c r="AE73" s="1171" t="str">
        <f t="shared" si="12"/>
        <v/>
      </c>
      <c r="AG73" s="1171" t="str">
        <f t="shared" si="13"/>
        <v/>
      </c>
      <c r="AI73" s="1171" t="str">
        <f t="shared" si="14"/>
        <v/>
      </c>
      <c r="AK73" s="1171" t="str">
        <f t="shared" si="15"/>
        <v/>
      </c>
      <c r="AM73" s="1171" t="str">
        <f t="shared" si="16"/>
        <v/>
      </c>
      <c r="AO73" s="1171" t="str">
        <f t="shared" si="17"/>
        <v/>
      </c>
      <c r="AQ73" s="1171" t="str">
        <f t="shared" si="18"/>
        <v/>
      </c>
    </row>
    <row r="74" spans="5:43">
      <c r="E74" s="1171" t="str">
        <f t="shared" si="0"/>
        <v/>
      </c>
      <c r="G74" s="1171" t="str">
        <f t="shared" si="0"/>
        <v/>
      </c>
      <c r="I74" s="1171" t="str">
        <f t="shared" si="1"/>
        <v/>
      </c>
      <c r="K74" s="1171" t="str">
        <f t="shared" si="2"/>
        <v/>
      </c>
      <c r="M74" s="1171" t="str">
        <f t="shared" si="3"/>
        <v/>
      </c>
      <c r="O74" s="1171" t="str">
        <f t="shared" si="4"/>
        <v/>
      </c>
      <c r="Q74" s="1171" t="str">
        <f t="shared" si="5"/>
        <v/>
      </c>
      <c r="S74" s="1171" t="str">
        <f t="shared" si="6"/>
        <v/>
      </c>
      <c r="U74" s="1171" t="str">
        <f t="shared" si="7"/>
        <v/>
      </c>
      <c r="W74" s="1171" t="str">
        <f t="shared" si="8"/>
        <v/>
      </c>
      <c r="Y74" s="1171" t="str">
        <f t="shared" si="9"/>
        <v/>
      </c>
      <c r="AA74" s="1171" t="str">
        <f t="shared" si="10"/>
        <v/>
      </c>
      <c r="AC74" s="1171" t="str">
        <f t="shared" si="11"/>
        <v/>
      </c>
      <c r="AE74" s="1171" t="str">
        <f t="shared" si="12"/>
        <v/>
      </c>
      <c r="AG74" s="1171" t="str">
        <f t="shared" si="13"/>
        <v/>
      </c>
      <c r="AI74" s="1171" t="str">
        <f t="shared" si="14"/>
        <v/>
      </c>
      <c r="AK74" s="1171" t="str">
        <f t="shared" si="15"/>
        <v/>
      </c>
      <c r="AM74" s="1171" t="str">
        <f t="shared" si="16"/>
        <v/>
      </c>
      <c r="AO74" s="1171" t="str">
        <f t="shared" si="17"/>
        <v/>
      </c>
      <c r="AQ74" s="1171" t="str">
        <f t="shared" si="18"/>
        <v/>
      </c>
    </row>
    <row r="75" spans="5:43">
      <c r="E75" s="1171" t="str">
        <f t="shared" si="0"/>
        <v/>
      </c>
      <c r="G75" s="1171" t="str">
        <f t="shared" si="0"/>
        <v/>
      </c>
      <c r="I75" s="1171" t="str">
        <f t="shared" si="1"/>
        <v/>
      </c>
      <c r="K75" s="1171" t="str">
        <f t="shared" si="2"/>
        <v/>
      </c>
      <c r="M75" s="1171" t="str">
        <f t="shared" si="3"/>
        <v/>
      </c>
      <c r="O75" s="1171" t="str">
        <f t="shared" si="4"/>
        <v/>
      </c>
      <c r="Q75" s="1171" t="str">
        <f t="shared" si="5"/>
        <v/>
      </c>
      <c r="S75" s="1171" t="str">
        <f t="shared" si="6"/>
        <v/>
      </c>
      <c r="U75" s="1171" t="str">
        <f t="shared" si="7"/>
        <v/>
      </c>
      <c r="W75" s="1171" t="str">
        <f t="shared" si="8"/>
        <v/>
      </c>
      <c r="Y75" s="1171" t="str">
        <f t="shared" si="9"/>
        <v/>
      </c>
      <c r="AA75" s="1171" t="str">
        <f t="shared" si="10"/>
        <v/>
      </c>
      <c r="AC75" s="1171" t="str">
        <f t="shared" si="11"/>
        <v/>
      </c>
      <c r="AE75" s="1171" t="str">
        <f t="shared" si="12"/>
        <v/>
      </c>
      <c r="AG75" s="1171" t="str">
        <f t="shared" si="13"/>
        <v/>
      </c>
      <c r="AI75" s="1171" t="str">
        <f t="shared" si="14"/>
        <v/>
      </c>
      <c r="AK75" s="1171" t="str">
        <f t="shared" si="15"/>
        <v/>
      </c>
      <c r="AM75" s="1171" t="str">
        <f t="shared" si="16"/>
        <v/>
      </c>
      <c r="AO75" s="1171" t="str">
        <f t="shared" si="17"/>
        <v/>
      </c>
      <c r="AQ75" s="1171" t="str">
        <f t="shared" si="18"/>
        <v/>
      </c>
    </row>
    <row r="76" spans="5:43">
      <c r="E76" s="1171" t="str">
        <f t="shared" si="0"/>
        <v/>
      </c>
      <c r="G76" s="1171" t="str">
        <f t="shared" si="0"/>
        <v/>
      </c>
      <c r="I76" s="1171" t="str">
        <f t="shared" si="1"/>
        <v/>
      </c>
      <c r="K76" s="1171" t="str">
        <f t="shared" si="2"/>
        <v/>
      </c>
      <c r="M76" s="1171" t="str">
        <f t="shared" si="3"/>
        <v/>
      </c>
      <c r="O76" s="1171" t="str">
        <f t="shared" si="4"/>
        <v/>
      </c>
      <c r="Q76" s="1171" t="str">
        <f t="shared" si="5"/>
        <v/>
      </c>
      <c r="S76" s="1171" t="str">
        <f t="shared" si="6"/>
        <v/>
      </c>
      <c r="U76" s="1171" t="str">
        <f t="shared" si="7"/>
        <v/>
      </c>
      <c r="W76" s="1171" t="str">
        <f t="shared" si="8"/>
        <v/>
      </c>
      <c r="Y76" s="1171" t="str">
        <f t="shared" si="9"/>
        <v/>
      </c>
      <c r="AA76" s="1171" t="str">
        <f t="shared" si="10"/>
        <v/>
      </c>
      <c r="AC76" s="1171" t="str">
        <f t="shared" si="11"/>
        <v/>
      </c>
      <c r="AE76" s="1171" t="str">
        <f t="shared" si="12"/>
        <v/>
      </c>
      <c r="AG76" s="1171" t="str">
        <f t="shared" si="13"/>
        <v/>
      </c>
      <c r="AI76" s="1171" t="str">
        <f t="shared" si="14"/>
        <v/>
      </c>
      <c r="AK76" s="1171" t="str">
        <f t="shared" si="15"/>
        <v/>
      </c>
      <c r="AM76" s="1171" t="str">
        <f t="shared" si="16"/>
        <v/>
      </c>
      <c r="AO76" s="1171" t="str">
        <f t="shared" si="17"/>
        <v/>
      </c>
      <c r="AQ76" s="1171" t="str">
        <f t="shared" si="18"/>
        <v/>
      </c>
    </row>
    <row r="77" spans="5:43">
      <c r="E77" s="1171" t="str">
        <f t="shared" ref="E77:G140" si="19">IF(OR($B77=0,D77=0),"",D77/$B77)</f>
        <v/>
      </c>
      <c r="G77" s="1171" t="str">
        <f t="shared" si="19"/>
        <v/>
      </c>
      <c r="I77" s="1171" t="str">
        <f t="shared" ref="I77:I140" si="20">IF(OR($B77=0,H77=0),"",H77/$B77)</f>
        <v/>
      </c>
      <c r="K77" s="1171" t="str">
        <f t="shared" ref="K77:K140" si="21">IF(OR($B77=0,J77=0),"",J77/$B77)</f>
        <v/>
      </c>
      <c r="M77" s="1171" t="str">
        <f t="shared" ref="M77:M140" si="22">IF(OR($B77=0,L77=0),"",L77/$B77)</f>
        <v/>
      </c>
      <c r="O77" s="1171" t="str">
        <f t="shared" ref="O77:O140" si="23">IF(OR($B77=0,N77=0),"",N77/$B77)</f>
        <v/>
      </c>
      <c r="Q77" s="1171" t="str">
        <f t="shared" ref="Q77:Q140" si="24">IF(OR($B77=0,P77=0),"",P77/$B77)</f>
        <v/>
      </c>
      <c r="S77" s="1171" t="str">
        <f t="shared" ref="S77:S140" si="25">IF(OR($B77=0,R77=0),"",R77/$B77)</f>
        <v/>
      </c>
      <c r="U77" s="1171" t="str">
        <f t="shared" ref="U77:U140" si="26">IF(OR($B77=0,T77=0),"",T77/$B77)</f>
        <v/>
      </c>
      <c r="W77" s="1171" t="str">
        <f t="shared" ref="W77:W140" si="27">IF(OR($B77=0,V77=0),"",V77/$B77)</f>
        <v/>
      </c>
      <c r="Y77" s="1171" t="str">
        <f t="shared" ref="Y77:Y140" si="28">IF(OR($B77=0,X77=0),"",X77/$B77)</f>
        <v/>
      </c>
      <c r="AA77" s="1171" t="str">
        <f t="shared" ref="AA77:AA140" si="29">IF(OR($B77=0,Z77=0),"",Z77/$B77)</f>
        <v/>
      </c>
      <c r="AC77" s="1171" t="str">
        <f t="shared" ref="AC77:AC140" si="30">IF(OR($B77=0,AB77=0),"",AB77/$B77)</f>
        <v/>
      </c>
      <c r="AE77" s="1171" t="str">
        <f t="shared" ref="AE77:AE140" si="31">IF(OR($B77=0,AD77=0),"",AD77/$B77)</f>
        <v/>
      </c>
      <c r="AG77" s="1171" t="str">
        <f t="shared" ref="AG77:AG140" si="32">IF(OR($B77=0,AF77=0),"",AF77/$B77)</f>
        <v/>
      </c>
      <c r="AI77" s="1171" t="str">
        <f t="shared" ref="AI77:AI140" si="33">IF(OR($B77=0,AH77=0),"",AH77/$B77)</f>
        <v/>
      </c>
      <c r="AK77" s="1171" t="str">
        <f t="shared" ref="AK77:AK140" si="34">IF(OR($B77=0,AJ77=0),"",AJ77/$B77)</f>
        <v/>
      </c>
      <c r="AM77" s="1171" t="str">
        <f t="shared" ref="AM77:AM140" si="35">IF(OR($B77=0,AL77=0),"",AL77/$B77)</f>
        <v/>
      </c>
      <c r="AO77" s="1171" t="str">
        <f t="shared" ref="AO77:AO140" si="36">IF(OR($B77=0,AN77=0),"",AN77/$B77)</f>
        <v/>
      </c>
      <c r="AQ77" s="1171" t="str">
        <f t="shared" ref="AQ77:AQ140" si="37">IF(OR($B77=0,AP77=0),"",AP77/$B77)</f>
        <v/>
      </c>
    </row>
    <row r="78" spans="5:43">
      <c r="E78" s="1171" t="str">
        <f t="shared" si="19"/>
        <v/>
      </c>
      <c r="G78" s="1171" t="str">
        <f t="shared" si="19"/>
        <v/>
      </c>
      <c r="I78" s="1171" t="str">
        <f t="shared" si="20"/>
        <v/>
      </c>
      <c r="K78" s="1171" t="str">
        <f t="shared" si="21"/>
        <v/>
      </c>
      <c r="M78" s="1171" t="str">
        <f t="shared" si="22"/>
        <v/>
      </c>
      <c r="O78" s="1171" t="str">
        <f t="shared" si="23"/>
        <v/>
      </c>
      <c r="Q78" s="1171" t="str">
        <f t="shared" si="24"/>
        <v/>
      </c>
      <c r="S78" s="1171" t="str">
        <f t="shared" si="25"/>
        <v/>
      </c>
      <c r="U78" s="1171" t="str">
        <f t="shared" si="26"/>
        <v/>
      </c>
      <c r="W78" s="1171" t="str">
        <f t="shared" si="27"/>
        <v/>
      </c>
      <c r="Y78" s="1171" t="str">
        <f t="shared" si="28"/>
        <v/>
      </c>
      <c r="AA78" s="1171" t="str">
        <f t="shared" si="29"/>
        <v/>
      </c>
      <c r="AC78" s="1171" t="str">
        <f t="shared" si="30"/>
        <v/>
      </c>
      <c r="AE78" s="1171" t="str">
        <f t="shared" si="31"/>
        <v/>
      </c>
      <c r="AG78" s="1171" t="str">
        <f t="shared" si="32"/>
        <v/>
      </c>
      <c r="AI78" s="1171" t="str">
        <f t="shared" si="33"/>
        <v/>
      </c>
      <c r="AK78" s="1171" t="str">
        <f t="shared" si="34"/>
        <v/>
      </c>
      <c r="AM78" s="1171" t="str">
        <f t="shared" si="35"/>
        <v/>
      </c>
      <c r="AO78" s="1171" t="str">
        <f t="shared" si="36"/>
        <v/>
      </c>
      <c r="AQ78" s="1171" t="str">
        <f t="shared" si="37"/>
        <v/>
      </c>
    </row>
    <row r="79" spans="5:43">
      <c r="E79" s="1171" t="str">
        <f t="shared" si="19"/>
        <v/>
      </c>
      <c r="G79" s="1171" t="str">
        <f t="shared" si="19"/>
        <v/>
      </c>
      <c r="I79" s="1171" t="str">
        <f t="shared" si="20"/>
        <v/>
      </c>
      <c r="K79" s="1171" t="str">
        <f t="shared" si="21"/>
        <v/>
      </c>
      <c r="M79" s="1171" t="str">
        <f t="shared" si="22"/>
        <v/>
      </c>
      <c r="O79" s="1171" t="str">
        <f t="shared" si="23"/>
        <v/>
      </c>
      <c r="Q79" s="1171" t="str">
        <f t="shared" si="24"/>
        <v/>
      </c>
      <c r="S79" s="1171" t="str">
        <f t="shared" si="25"/>
        <v/>
      </c>
      <c r="U79" s="1171" t="str">
        <f t="shared" si="26"/>
        <v/>
      </c>
      <c r="W79" s="1171" t="str">
        <f t="shared" si="27"/>
        <v/>
      </c>
      <c r="Y79" s="1171" t="str">
        <f t="shared" si="28"/>
        <v/>
      </c>
      <c r="AA79" s="1171" t="str">
        <f t="shared" si="29"/>
        <v/>
      </c>
      <c r="AC79" s="1171" t="str">
        <f t="shared" si="30"/>
        <v/>
      </c>
      <c r="AE79" s="1171" t="str">
        <f t="shared" si="31"/>
        <v/>
      </c>
      <c r="AG79" s="1171" t="str">
        <f t="shared" si="32"/>
        <v/>
      </c>
      <c r="AI79" s="1171" t="str">
        <f t="shared" si="33"/>
        <v/>
      </c>
      <c r="AK79" s="1171" t="str">
        <f t="shared" si="34"/>
        <v/>
      </c>
      <c r="AM79" s="1171" t="str">
        <f t="shared" si="35"/>
        <v/>
      </c>
      <c r="AO79" s="1171" t="str">
        <f t="shared" si="36"/>
        <v/>
      </c>
      <c r="AQ79" s="1171" t="str">
        <f t="shared" si="37"/>
        <v/>
      </c>
    </row>
    <row r="80" spans="5:43">
      <c r="E80" s="1171" t="str">
        <f t="shared" si="19"/>
        <v/>
      </c>
      <c r="G80" s="1171" t="str">
        <f t="shared" si="19"/>
        <v/>
      </c>
      <c r="I80" s="1171" t="str">
        <f t="shared" si="20"/>
        <v/>
      </c>
      <c r="K80" s="1171" t="str">
        <f t="shared" si="21"/>
        <v/>
      </c>
      <c r="M80" s="1171" t="str">
        <f t="shared" si="22"/>
        <v/>
      </c>
      <c r="O80" s="1171" t="str">
        <f t="shared" si="23"/>
        <v/>
      </c>
      <c r="Q80" s="1171" t="str">
        <f t="shared" si="24"/>
        <v/>
      </c>
      <c r="S80" s="1171" t="str">
        <f t="shared" si="25"/>
        <v/>
      </c>
      <c r="U80" s="1171" t="str">
        <f t="shared" si="26"/>
        <v/>
      </c>
      <c r="W80" s="1171" t="str">
        <f t="shared" si="27"/>
        <v/>
      </c>
      <c r="Y80" s="1171" t="str">
        <f t="shared" si="28"/>
        <v/>
      </c>
      <c r="AA80" s="1171" t="str">
        <f t="shared" si="29"/>
        <v/>
      </c>
      <c r="AC80" s="1171" t="str">
        <f t="shared" si="30"/>
        <v/>
      </c>
      <c r="AE80" s="1171" t="str">
        <f t="shared" si="31"/>
        <v/>
      </c>
      <c r="AG80" s="1171" t="str">
        <f t="shared" si="32"/>
        <v/>
      </c>
      <c r="AI80" s="1171" t="str">
        <f t="shared" si="33"/>
        <v/>
      </c>
      <c r="AK80" s="1171" t="str">
        <f t="shared" si="34"/>
        <v/>
      </c>
      <c r="AM80" s="1171" t="str">
        <f t="shared" si="35"/>
        <v/>
      </c>
      <c r="AO80" s="1171" t="str">
        <f t="shared" si="36"/>
        <v/>
      </c>
      <c r="AQ80" s="1171" t="str">
        <f t="shared" si="37"/>
        <v/>
      </c>
    </row>
    <row r="81" spans="5:43">
      <c r="E81" s="1171" t="str">
        <f t="shared" si="19"/>
        <v/>
      </c>
      <c r="G81" s="1171" t="str">
        <f t="shared" si="19"/>
        <v/>
      </c>
      <c r="I81" s="1171" t="str">
        <f t="shared" si="20"/>
        <v/>
      </c>
      <c r="K81" s="1171" t="str">
        <f t="shared" si="21"/>
        <v/>
      </c>
      <c r="M81" s="1171" t="str">
        <f t="shared" si="22"/>
        <v/>
      </c>
      <c r="O81" s="1171" t="str">
        <f t="shared" si="23"/>
        <v/>
      </c>
      <c r="Q81" s="1171" t="str">
        <f t="shared" si="24"/>
        <v/>
      </c>
      <c r="S81" s="1171" t="str">
        <f t="shared" si="25"/>
        <v/>
      </c>
      <c r="U81" s="1171" t="str">
        <f t="shared" si="26"/>
        <v/>
      </c>
      <c r="W81" s="1171" t="str">
        <f t="shared" si="27"/>
        <v/>
      </c>
      <c r="Y81" s="1171" t="str">
        <f t="shared" si="28"/>
        <v/>
      </c>
      <c r="AA81" s="1171" t="str">
        <f t="shared" si="29"/>
        <v/>
      </c>
      <c r="AC81" s="1171" t="str">
        <f t="shared" si="30"/>
        <v/>
      </c>
      <c r="AE81" s="1171" t="str">
        <f t="shared" si="31"/>
        <v/>
      </c>
      <c r="AG81" s="1171" t="str">
        <f t="shared" si="32"/>
        <v/>
      </c>
      <c r="AI81" s="1171" t="str">
        <f t="shared" si="33"/>
        <v/>
      </c>
      <c r="AK81" s="1171" t="str">
        <f t="shared" si="34"/>
        <v/>
      </c>
      <c r="AM81" s="1171" t="str">
        <f t="shared" si="35"/>
        <v/>
      </c>
      <c r="AO81" s="1171" t="str">
        <f t="shared" si="36"/>
        <v/>
      </c>
      <c r="AQ81" s="1171" t="str">
        <f t="shared" si="37"/>
        <v/>
      </c>
    </row>
    <row r="82" spans="5:43">
      <c r="E82" s="1171" t="str">
        <f t="shared" si="19"/>
        <v/>
      </c>
      <c r="G82" s="1171" t="str">
        <f t="shared" si="19"/>
        <v/>
      </c>
      <c r="I82" s="1171" t="str">
        <f t="shared" si="20"/>
        <v/>
      </c>
      <c r="K82" s="1171" t="str">
        <f t="shared" si="21"/>
        <v/>
      </c>
      <c r="M82" s="1171" t="str">
        <f t="shared" si="22"/>
        <v/>
      </c>
      <c r="O82" s="1171" t="str">
        <f t="shared" si="23"/>
        <v/>
      </c>
      <c r="Q82" s="1171" t="str">
        <f t="shared" si="24"/>
        <v/>
      </c>
      <c r="S82" s="1171" t="str">
        <f t="shared" si="25"/>
        <v/>
      </c>
      <c r="U82" s="1171" t="str">
        <f t="shared" si="26"/>
        <v/>
      </c>
      <c r="W82" s="1171" t="str">
        <f t="shared" si="27"/>
        <v/>
      </c>
      <c r="Y82" s="1171" t="str">
        <f t="shared" si="28"/>
        <v/>
      </c>
      <c r="AA82" s="1171" t="str">
        <f t="shared" si="29"/>
        <v/>
      </c>
      <c r="AC82" s="1171" t="str">
        <f t="shared" si="30"/>
        <v/>
      </c>
      <c r="AE82" s="1171" t="str">
        <f t="shared" si="31"/>
        <v/>
      </c>
      <c r="AG82" s="1171" t="str">
        <f t="shared" si="32"/>
        <v/>
      </c>
      <c r="AI82" s="1171" t="str">
        <f t="shared" si="33"/>
        <v/>
      </c>
      <c r="AK82" s="1171" t="str">
        <f t="shared" si="34"/>
        <v/>
      </c>
      <c r="AM82" s="1171" t="str">
        <f t="shared" si="35"/>
        <v/>
      </c>
      <c r="AO82" s="1171" t="str">
        <f t="shared" si="36"/>
        <v/>
      </c>
      <c r="AQ82" s="1171" t="str">
        <f t="shared" si="37"/>
        <v/>
      </c>
    </row>
    <row r="83" spans="5:43">
      <c r="E83" s="1171" t="str">
        <f t="shared" si="19"/>
        <v/>
      </c>
      <c r="G83" s="1171" t="str">
        <f t="shared" si="19"/>
        <v/>
      </c>
      <c r="I83" s="1171" t="str">
        <f t="shared" si="20"/>
        <v/>
      </c>
      <c r="K83" s="1171" t="str">
        <f t="shared" si="21"/>
        <v/>
      </c>
      <c r="M83" s="1171" t="str">
        <f t="shared" si="22"/>
        <v/>
      </c>
      <c r="O83" s="1171" t="str">
        <f t="shared" si="23"/>
        <v/>
      </c>
      <c r="Q83" s="1171" t="str">
        <f t="shared" si="24"/>
        <v/>
      </c>
      <c r="S83" s="1171" t="str">
        <f t="shared" si="25"/>
        <v/>
      </c>
      <c r="U83" s="1171" t="str">
        <f t="shared" si="26"/>
        <v/>
      </c>
      <c r="W83" s="1171" t="str">
        <f t="shared" si="27"/>
        <v/>
      </c>
      <c r="Y83" s="1171" t="str">
        <f t="shared" si="28"/>
        <v/>
      </c>
      <c r="AA83" s="1171" t="str">
        <f t="shared" si="29"/>
        <v/>
      </c>
      <c r="AC83" s="1171" t="str">
        <f t="shared" si="30"/>
        <v/>
      </c>
      <c r="AE83" s="1171" t="str">
        <f t="shared" si="31"/>
        <v/>
      </c>
      <c r="AG83" s="1171" t="str">
        <f t="shared" si="32"/>
        <v/>
      </c>
      <c r="AI83" s="1171" t="str">
        <f t="shared" si="33"/>
        <v/>
      </c>
      <c r="AK83" s="1171" t="str">
        <f t="shared" si="34"/>
        <v/>
      </c>
      <c r="AM83" s="1171" t="str">
        <f t="shared" si="35"/>
        <v/>
      </c>
      <c r="AO83" s="1171" t="str">
        <f t="shared" si="36"/>
        <v/>
      </c>
      <c r="AQ83" s="1171" t="str">
        <f t="shared" si="37"/>
        <v/>
      </c>
    </row>
    <row r="84" spans="5:43">
      <c r="E84" s="1171" t="str">
        <f t="shared" si="19"/>
        <v/>
      </c>
      <c r="G84" s="1171" t="str">
        <f t="shared" si="19"/>
        <v/>
      </c>
      <c r="I84" s="1171" t="str">
        <f t="shared" si="20"/>
        <v/>
      </c>
      <c r="K84" s="1171" t="str">
        <f t="shared" si="21"/>
        <v/>
      </c>
      <c r="M84" s="1171" t="str">
        <f t="shared" si="22"/>
        <v/>
      </c>
      <c r="O84" s="1171" t="str">
        <f t="shared" si="23"/>
        <v/>
      </c>
      <c r="Q84" s="1171" t="str">
        <f t="shared" si="24"/>
        <v/>
      </c>
      <c r="S84" s="1171" t="str">
        <f t="shared" si="25"/>
        <v/>
      </c>
      <c r="U84" s="1171" t="str">
        <f t="shared" si="26"/>
        <v/>
      </c>
      <c r="W84" s="1171" t="str">
        <f t="shared" si="27"/>
        <v/>
      </c>
      <c r="Y84" s="1171" t="str">
        <f t="shared" si="28"/>
        <v/>
      </c>
      <c r="AA84" s="1171" t="str">
        <f t="shared" si="29"/>
        <v/>
      </c>
      <c r="AC84" s="1171" t="str">
        <f t="shared" si="30"/>
        <v/>
      </c>
      <c r="AE84" s="1171" t="str">
        <f t="shared" si="31"/>
        <v/>
      </c>
      <c r="AG84" s="1171" t="str">
        <f t="shared" si="32"/>
        <v/>
      </c>
      <c r="AI84" s="1171" t="str">
        <f t="shared" si="33"/>
        <v/>
      </c>
      <c r="AK84" s="1171" t="str">
        <f t="shared" si="34"/>
        <v/>
      </c>
      <c r="AM84" s="1171" t="str">
        <f t="shared" si="35"/>
        <v/>
      </c>
      <c r="AO84" s="1171" t="str">
        <f t="shared" si="36"/>
        <v/>
      </c>
      <c r="AQ84" s="1171" t="str">
        <f t="shared" si="37"/>
        <v/>
      </c>
    </row>
    <row r="85" spans="5:43">
      <c r="E85" s="1171" t="str">
        <f t="shared" si="19"/>
        <v/>
      </c>
      <c r="G85" s="1171" t="str">
        <f t="shared" si="19"/>
        <v/>
      </c>
      <c r="I85" s="1171" t="str">
        <f t="shared" si="20"/>
        <v/>
      </c>
      <c r="K85" s="1171" t="str">
        <f t="shared" si="21"/>
        <v/>
      </c>
      <c r="M85" s="1171" t="str">
        <f t="shared" si="22"/>
        <v/>
      </c>
      <c r="O85" s="1171" t="str">
        <f t="shared" si="23"/>
        <v/>
      </c>
      <c r="Q85" s="1171" t="str">
        <f t="shared" si="24"/>
        <v/>
      </c>
      <c r="S85" s="1171" t="str">
        <f t="shared" si="25"/>
        <v/>
      </c>
      <c r="U85" s="1171" t="str">
        <f t="shared" si="26"/>
        <v/>
      </c>
      <c r="W85" s="1171" t="str">
        <f t="shared" si="27"/>
        <v/>
      </c>
      <c r="Y85" s="1171" t="str">
        <f t="shared" si="28"/>
        <v/>
      </c>
      <c r="AA85" s="1171" t="str">
        <f t="shared" si="29"/>
        <v/>
      </c>
      <c r="AC85" s="1171" t="str">
        <f t="shared" si="30"/>
        <v/>
      </c>
      <c r="AE85" s="1171" t="str">
        <f t="shared" si="31"/>
        <v/>
      </c>
      <c r="AG85" s="1171" t="str">
        <f t="shared" si="32"/>
        <v/>
      </c>
      <c r="AI85" s="1171" t="str">
        <f t="shared" si="33"/>
        <v/>
      </c>
      <c r="AK85" s="1171" t="str">
        <f t="shared" si="34"/>
        <v/>
      </c>
      <c r="AM85" s="1171" t="str">
        <f t="shared" si="35"/>
        <v/>
      </c>
      <c r="AO85" s="1171" t="str">
        <f t="shared" si="36"/>
        <v/>
      </c>
      <c r="AQ85" s="1171" t="str">
        <f t="shared" si="37"/>
        <v/>
      </c>
    </row>
    <row r="86" spans="5:43">
      <c r="E86" s="1171" t="str">
        <f t="shared" si="19"/>
        <v/>
      </c>
      <c r="G86" s="1171" t="str">
        <f t="shared" si="19"/>
        <v/>
      </c>
      <c r="I86" s="1171" t="str">
        <f t="shared" si="20"/>
        <v/>
      </c>
      <c r="K86" s="1171" t="str">
        <f t="shared" si="21"/>
        <v/>
      </c>
      <c r="M86" s="1171" t="str">
        <f t="shared" si="22"/>
        <v/>
      </c>
      <c r="O86" s="1171" t="str">
        <f t="shared" si="23"/>
        <v/>
      </c>
      <c r="Q86" s="1171" t="str">
        <f t="shared" si="24"/>
        <v/>
      </c>
      <c r="S86" s="1171" t="str">
        <f t="shared" si="25"/>
        <v/>
      </c>
      <c r="U86" s="1171" t="str">
        <f t="shared" si="26"/>
        <v/>
      </c>
      <c r="W86" s="1171" t="str">
        <f t="shared" si="27"/>
        <v/>
      </c>
      <c r="Y86" s="1171" t="str">
        <f t="shared" si="28"/>
        <v/>
      </c>
      <c r="AA86" s="1171" t="str">
        <f t="shared" si="29"/>
        <v/>
      </c>
      <c r="AC86" s="1171" t="str">
        <f t="shared" si="30"/>
        <v/>
      </c>
      <c r="AE86" s="1171" t="str">
        <f t="shared" si="31"/>
        <v/>
      </c>
      <c r="AG86" s="1171" t="str">
        <f t="shared" si="32"/>
        <v/>
      </c>
      <c r="AI86" s="1171" t="str">
        <f t="shared" si="33"/>
        <v/>
      </c>
      <c r="AK86" s="1171" t="str">
        <f t="shared" si="34"/>
        <v/>
      </c>
      <c r="AM86" s="1171" t="str">
        <f t="shared" si="35"/>
        <v/>
      </c>
      <c r="AO86" s="1171" t="str">
        <f t="shared" si="36"/>
        <v/>
      </c>
      <c r="AQ86" s="1171" t="str">
        <f t="shared" si="37"/>
        <v/>
      </c>
    </row>
    <row r="87" spans="5:43">
      <c r="E87" s="1171" t="str">
        <f t="shared" si="19"/>
        <v/>
      </c>
      <c r="G87" s="1171" t="str">
        <f t="shared" si="19"/>
        <v/>
      </c>
      <c r="I87" s="1171" t="str">
        <f t="shared" si="20"/>
        <v/>
      </c>
      <c r="K87" s="1171" t="str">
        <f t="shared" si="21"/>
        <v/>
      </c>
      <c r="M87" s="1171" t="str">
        <f t="shared" si="22"/>
        <v/>
      </c>
      <c r="O87" s="1171" t="str">
        <f t="shared" si="23"/>
        <v/>
      </c>
      <c r="Q87" s="1171" t="str">
        <f t="shared" si="24"/>
        <v/>
      </c>
      <c r="S87" s="1171" t="str">
        <f t="shared" si="25"/>
        <v/>
      </c>
      <c r="U87" s="1171" t="str">
        <f t="shared" si="26"/>
        <v/>
      </c>
      <c r="W87" s="1171" t="str">
        <f t="shared" si="27"/>
        <v/>
      </c>
      <c r="Y87" s="1171" t="str">
        <f t="shared" si="28"/>
        <v/>
      </c>
      <c r="AA87" s="1171" t="str">
        <f t="shared" si="29"/>
        <v/>
      </c>
      <c r="AC87" s="1171" t="str">
        <f t="shared" si="30"/>
        <v/>
      </c>
      <c r="AE87" s="1171" t="str">
        <f t="shared" si="31"/>
        <v/>
      </c>
      <c r="AG87" s="1171" t="str">
        <f t="shared" si="32"/>
        <v/>
      </c>
      <c r="AI87" s="1171" t="str">
        <f t="shared" si="33"/>
        <v/>
      </c>
      <c r="AK87" s="1171" t="str">
        <f t="shared" si="34"/>
        <v/>
      </c>
      <c r="AM87" s="1171" t="str">
        <f t="shared" si="35"/>
        <v/>
      </c>
      <c r="AO87" s="1171" t="str">
        <f t="shared" si="36"/>
        <v/>
      </c>
      <c r="AQ87" s="1171" t="str">
        <f t="shared" si="37"/>
        <v/>
      </c>
    </row>
    <row r="88" spans="5:43">
      <c r="E88" s="1171" t="str">
        <f t="shared" si="19"/>
        <v/>
      </c>
      <c r="G88" s="1171" t="str">
        <f t="shared" si="19"/>
        <v/>
      </c>
      <c r="I88" s="1171" t="str">
        <f t="shared" si="20"/>
        <v/>
      </c>
      <c r="K88" s="1171" t="str">
        <f t="shared" si="21"/>
        <v/>
      </c>
      <c r="M88" s="1171" t="str">
        <f t="shared" si="22"/>
        <v/>
      </c>
      <c r="O88" s="1171" t="str">
        <f t="shared" si="23"/>
        <v/>
      </c>
      <c r="Q88" s="1171" t="str">
        <f t="shared" si="24"/>
        <v/>
      </c>
      <c r="S88" s="1171" t="str">
        <f t="shared" si="25"/>
        <v/>
      </c>
      <c r="U88" s="1171" t="str">
        <f t="shared" si="26"/>
        <v/>
      </c>
      <c r="W88" s="1171" t="str">
        <f t="shared" si="27"/>
        <v/>
      </c>
      <c r="Y88" s="1171" t="str">
        <f t="shared" si="28"/>
        <v/>
      </c>
      <c r="AA88" s="1171" t="str">
        <f t="shared" si="29"/>
        <v/>
      </c>
      <c r="AC88" s="1171" t="str">
        <f t="shared" si="30"/>
        <v/>
      </c>
      <c r="AE88" s="1171" t="str">
        <f t="shared" si="31"/>
        <v/>
      </c>
      <c r="AG88" s="1171" t="str">
        <f t="shared" si="32"/>
        <v/>
      </c>
      <c r="AI88" s="1171" t="str">
        <f t="shared" si="33"/>
        <v/>
      </c>
      <c r="AK88" s="1171" t="str">
        <f t="shared" si="34"/>
        <v/>
      </c>
      <c r="AM88" s="1171" t="str">
        <f t="shared" si="35"/>
        <v/>
      </c>
      <c r="AO88" s="1171" t="str">
        <f t="shared" si="36"/>
        <v/>
      </c>
      <c r="AQ88" s="1171" t="str">
        <f t="shared" si="37"/>
        <v/>
      </c>
    </row>
    <row r="89" spans="5:43">
      <c r="E89" s="1171" t="str">
        <f t="shared" si="19"/>
        <v/>
      </c>
      <c r="G89" s="1171" t="str">
        <f t="shared" si="19"/>
        <v/>
      </c>
      <c r="I89" s="1171" t="str">
        <f t="shared" si="20"/>
        <v/>
      </c>
      <c r="K89" s="1171" t="str">
        <f t="shared" si="21"/>
        <v/>
      </c>
      <c r="M89" s="1171" t="str">
        <f t="shared" si="22"/>
        <v/>
      </c>
      <c r="O89" s="1171" t="str">
        <f t="shared" si="23"/>
        <v/>
      </c>
      <c r="Q89" s="1171" t="str">
        <f t="shared" si="24"/>
        <v/>
      </c>
      <c r="S89" s="1171" t="str">
        <f t="shared" si="25"/>
        <v/>
      </c>
      <c r="U89" s="1171" t="str">
        <f t="shared" si="26"/>
        <v/>
      </c>
      <c r="W89" s="1171" t="str">
        <f t="shared" si="27"/>
        <v/>
      </c>
      <c r="Y89" s="1171" t="str">
        <f t="shared" si="28"/>
        <v/>
      </c>
      <c r="AA89" s="1171" t="str">
        <f t="shared" si="29"/>
        <v/>
      </c>
      <c r="AC89" s="1171" t="str">
        <f t="shared" si="30"/>
        <v/>
      </c>
      <c r="AE89" s="1171" t="str">
        <f t="shared" si="31"/>
        <v/>
      </c>
      <c r="AG89" s="1171" t="str">
        <f t="shared" si="32"/>
        <v/>
      </c>
      <c r="AI89" s="1171" t="str">
        <f t="shared" si="33"/>
        <v/>
      </c>
      <c r="AK89" s="1171" t="str">
        <f t="shared" si="34"/>
        <v/>
      </c>
      <c r="AM89" s="1171" t="str">
        <f t="shared" si="35"/>
        <v/>
      </c>
      <c r="AO89" s="1171" t="str">
        <f t="shared" si="36"/>
        <v/>
      </c>
      <c r="AQ89" s="1171" t="str">
        <f t="shared" si="37"/>
        <v/>
      </c>
    </row>
    <row r="90" spans="5:43">
      <c r="E90" s="1171" t="str">
        <f t="shared" si="19"/>
        <v/>
      </c>
      <c r="G90" s="1171" t="str">
        <f t="shared" si="19"/>
        <v/>
      </c>
      <c r="I90" s="1171" t="str">
        <f t="shared" si="20"/>
        <v/>
      </c>
      <c r="K90" s="1171" t="str">
        <f t="shared" si="21"/>
        <v/>
      </c>
      <c r="M90" s="1171" t="str">
        <f t="shared" si="22"/>
        <v/>
      </c>
      <c r="O90" s="1171" t="str">
        <f t="shared" si="23"/>
        <v/>
      </c>
      <c r="Q90" s="1171" t="str">
        <f t="shared" si="24"/>
        <v/>
      </c>
      <c r="S90" s="1171" t="str">
        <f t="shared" si="25"/>
        <v/>
      </c>
      <c r="U90" s="1171" t="str">
        <f t="shared" si="26"/>
        <v/>
      </c>
      <c r="W90" s="1171" t="str">
        <f t="shared" si="27"/>
        <v/>
      </c>
      <c r="Y90" s="1171" t="str">
        <f t="shared" si="28"/>
        <v/>
      </c>
      <c r="AA90" s="1171" t="str">
        <f t="shared" si="29"/>
        <v/>
      </c>
      <c r="AC90" s="1171" t="str">
        <f t="shared" si="30"/>
        <v/>
      </c>
      <c r="AE90" s="1171" t="str">
        <f t="shared" si="31"/>
        <v/>
      </c>
      <c r="AG90" s="1171" t="str">
        <f t="shared" si="32"/>
        <v/>
      </c>
      <c r="AI90" s="1171" t="str">
        <f t="shared" si="33"/>
        <v/>
      </c>
      <c r="AK90" s="1171" t="str">
        <f t="shared" si="34"/>
        <v/>
      </c>
      <c r="AM90" s="1171" t="str">
        <f t="shared" si="35"/>
        <v/>
      </c>
      <c r="AO90" s="1171" t="str">
        <f t="shared" si="36"/>
        <v/>
      </c>
      <c r="AQ90" s="1171" t="str">
        <f t="shared" si="37"/>
        <v/>
      </c>
    </row>
    <row r="91" spans="5:43">
      <c r="E91" s="1171" t="str">
        <f t="shared" si="19"/>
        <v/>
      </c>
      <c r="G91" s="1171" t="str">
        <f t="shared" si="19"/>
        <v/>
      </c>
      <c r="I91" s="1171" t="str">
        <f t="shared" si="20"/>
        <v/>
      </c>
      <c r="K91" s="1171" t="str">
        <f t="shared" si="21"/>
        <v/>
      </c>
      <c r="M91" s="1171" t="str">
        <f t="shared" si="22"/>
        <v/>
      </c>
      <c r="O91" s="1171" t="str">
        <f t="shared" si="23"/>
        <v/>
      </c>
      <c r="Q91" s="1171" t="str">
        <f t="shared" si="24"/>
        <v/>
      </c>
      <c r="S91" s="1171" t="str">
        <f t="shared" si="25"/>
        <v/>
      </c>
      <c r="U91" s="1171" t="str">
        <f t="shared" si="26"/>
        <v/>
      </c>
      <c r="W91" s="1171" t="str">
        <f t="shared" si="27"/>
        <v/>
      </c>
      <c r="Y91" s="1171" t="str">
        <f t="shared" si="28"/>
        <v/>
      </c>
      <c r="AA91" s="1171" t="str">
        <f t="shared" si="29"/>
        <v/>
      </c>
      <c r="AC91" s="1171" t="str">
        <f t="shared" si="30"/>
        <v/>
      </c>
      <c r="AE91" s="1171" t="str">
        <f t="shared" si="31"/>
        <v/>
      </c>
      <c r="AG91" s="1171" t="str">
        <f t="shared" si="32"/>
        <v/>
      </c>
      <c r="AI91" s="1171" t="str">
        <f t="shared" si="33"/>
        <v/>
      </c>
      <c r="AK91" s="1171" t="str">
        <f t="shared" si="34"/>
        <v/>
      </c>
      <c r="AM91" s="1171" t="str">
        <f t="shared" si="35"/>
        <v/>
      </c>
      <c r="AO91" s="1171" t="str">
        <f t="shared" si="36"/>
        <v/>
      </c>
      <c r="AQ91" s="1171" t="str">
        <f t="shared" si="37"/>
        <v/>
      </c>
    </row>
    <row r="92" spans="5:43">
      <c r="E92" s="1171" t="str">
        <f t="shared" si="19"/>
        <v/>
      </c>
      <c r="G92" s="1171" t="str">
        <f t="shared" si="19"/>
        <v/>
      </c>
      <c r="I92" s="1171" t="str">
        <f t="shared" si="20"/>
        <v/>
      </c>
      <c r="K92" s="1171" t="str">
        <f t="shared" si="21"/>
        <v/>
      </c>
      <c r="M92" s="1171" t="str">
        <f t="shared" si="22"/>
        <v/>
      </c>
      <c r="O92" s="1171" t="str">
        <f t="shared" si="23"/>
        <v/>
      </c>
      <c r="Q92" s="1171" t="str">
        <f t="shared" si="24"/>
        <v/>
      </c>
      <c r="S92" s="1171" t="str">
        <f t="shared" si="25"/>
        <v/>
      </c>
      <c r="U92" s="1171" t="str">
        <f t="shared" si="26"/>
        <v/>
      </c>
      <c r="W92" s="1171" t="str">
        <f t="shared" si="27"/>
        <v/>
      </c>
      <c r="Y92" s="1171" t="str">
        <f t="shared" si="28"/>
        <v/>
      </c>
      <c r="AA92" s="1171" t="str">
        <f t="shared" si="29"/>
        <v/>
      </c>
      <c r="AC92" s="1171" t="str">
        <f t="shared" si="30"/>
        <v/>
      </c>
      <c r="AE92" s="1171" t="str">
        <f t="shared" si="31"/>
        <v/>
      </c>
      <c r="AG92" s="1171" t="str">
        <f t="shared" si="32"/>
        <v/>
      </c>
      <c r="AI92" s="1171" t="str">
        <f t="shared" si="33"/>
        <v/>
      </c>
      <c r="AK92" s="1171" t="str">
        <f t="shared" si="34"/>
        <v/>
      </c>
      <c r="AM92" s="1171" t="str">
        <f t="shared" si="35"/>
        <v/>
      </c>
      <c r="AO92" s="1171" t="str">
        <f t="shared" si="36"/>
        <v/>
      </c>
      <c r="AQ92" s="1171" t="str">
        <f t="shared" si="37"/>
        <v/>
      </c>
    </row>
    <row r="93" spans="5:43">
      <c r="E93" s="1171" t="str">
        <f t="shared" si="19"/>
        <v/>
      </c>
      <c r="G93" s="1171" t="str">
        <f t="shared" si="19"/>
        <v/>
      </c>
      <c r="I93" s="1171" t="str">
        <f t="shared" si="20"/>
        <v/>
      </c>
      <c r="K93" s="1171" t="str">
        <f t="shared" si="21"/>
        <v/>
      </c>
      <c r="M93" s="1171" t="str">
        <f t="shared" si="22"/>
        <v/>
      </c>
      <c r="O93" s="1171" t="str">
        <f t="shared" si="23"/>
        <v/>
      </c>
      <c r="Q93" s="1171" t="str">
        <f t="shared" si="24"/>
        <v/>
      </c>
      <c r="S93" s="1171" t="str">
        <f t="shared" si="25"/>
        <v/>
      </c>
      <c r="U93" s="1171" t="str">
        <f t="shared" si="26"/>
        <v/>
      </c>
      <c r="W93" s="1171" t="str">
        <f t="shared" si="27"/>
        <v/>
      </c>
      <c r="Y93" s="1171" t="str">
        <f t="shared" si="28"/>
        <v/>
      </c>
      <c r="AA93" s="1171" t="str">
        <f t="shared" si="29"/>
        <v/>
      </c>
      <c r="AC93" s="1171" t="str">
        <f t="shared" si="30"/>
        <v/>
      </c>
      <c r="AE93" s="1171" t="str">
        <f t="shared" si="31"/>
        <v/>
      </c>
      <c r="AG93" s="1171" t="str">
        <f t="shared" si="32"/>
        <v/>
      </c>
      <c r="AI93" s="1171" t="str">
        <f t="shared" si="33"/>
        <v/>
      </c>
      <c r="AK93" s="1171" t="str">
        <f t="shared" si="34"/>
        <v/>
      </c>
      <c r="AM93" s="1171" t="str">
        <f t="shared" si="35"/>
        <v/>
      </c>
      <c r="AO93" s="1171" t="str">
        <f t="shared" si="36"/>
        <v/>
      </c>
      <c r="AQ93" s="1171" t="str">
        <f t="shared" si="37"/>
        <v/>
      </c>
    </row>
    <row r="94" spans="5:43">
      <c r="E94" s="1171" t="str">
        <f t="shared" si="19"/>
        <v/>
      </c>
      <c r="G94" s="1171" t="str">
        <f t="shared" si="19"/>
        <v/>
      </c>
      <c r="I94" s="1171" t="str">
        <f t="shared" si="20"/>
        <v/>
      </c>
      <c r="K94" s="1171" t="str">
        <f t="shared" si="21"/>
        <v/>
      </c>
      <c r="M94" s="1171" t="str">
        <f t="shared" si="22"/>
        <v/>
      </c>
      <c r="O94" s="1171" t="str">
        <f t="shared" si="23"/>
        <v/>
      </c>
      <c r="Q94" s="1171" t="str">
        <f t="shared" si="24"/>
        <v/>
      </c>
      <c r="S94" s="1171" t="str">
        <f t="shared" si="25"/>
        <v/>
      </c>
      <c r="U94" s="1171" t="str">
        <f t="shared" si="26"/>
        <v/>
      </c>
      <c r="W94" s="1171" t="str">
        <f t="shared" si="27"/>
        <v/>
      </c>
      <c r="Y94" s="1171" t="str">
        <f t="shared" si="28"/>
        <v/>
      </c>
      <c r="AA94" s="1171" t="str">
        <f t="shared" si="29"/>
        <v/>
      </c>
      <c r="AC94" s="1171" t="str">
        <f t="shared" si="30"/>
        <v/>
      </c>
      <c r="AE94" s="1171" t="str">
        <f t="shared" si="31"/>
        <v/>
      </c>
      <c r="AG94" s="1171" t="str">
        <f t="shared" si="32"/>
        <v/>
      </c>
      <c r="AI94" s="1171" t="str">
        <f t="shared" si="33"/>
        <v/>
      </c>
      <c r="AK94" s="1171" t="str">
        <f t="shared" si="34"/>
        <v/>
      </c>
      <c r="AM94" s="1171" t="str">
        <f t="shared" si="35"/>
        <v/>
      </c>
      <c r="AO94" s="1171" t="str">
        <f t="shared" si="36"/>
        <v/>
      </c>
      <c r="AQ94" s="1171" t="str">
        <f t="shared" si="37"/>
        <v/>
      </c>
    </row>
    <row r="95" spans="5:43">
      <c r="E95" s="1171" t="str">
        <f t="shared" si="19"/>
        <v/>
      </c>
      <c r="G95" s="1171" t="str">
        <f t="shared" si="19"/>
        <v/>
      </c>
      <c r="I95" s="1171" t="str">
        <f t="shared" si="20"/>
        <v/>
      </c>
      <c r="K95" s="1171" t="str">
        <f t="shared" si="21"/>
        <v/>
      </c>
      <c r="M95" s="1171" t="str">
        <f t="shared" si="22"/>
        <v/>
      </c>
      <c r="O95" s="1171" t="str">
        <f t="shared" si="23"/>
        <v/>
      </c>
      <c r="Q95" s="1171" t="str">
        <f t="shared" si="24"/>
        <v/>
      </c>
      <c r="S95" s="1171" t="str">
        <f t="shared" si="25"/>
        <v/>
      </c>
      <c r="U95" s="1171" t="str">
        <f t="shared" si="26"/>
        <v/>
      </c>
      <c r="W95" s="1171" t="str">
        <f t="shared" si="27"/>
        <v/>
      </c>
      <c r="Y95" s="1171" t="str">
        <f t="shared" si="28"/>
        <v/>
      </c>
      <c r="AA95" s="1171" t="str">
        <f t="shared" si="29"/>
        <v/>
      </c>
      <c r="AC95" s="1171" t="str">
        <f t="shared" si="30"/>
        <v/>
      </c>
      <c r="AE95" s="1171" t="str">
        <f t="shared" si="31"/>
        <v/>
      </c>
      <c r="AG95" s="1171" t="str">
        <f t="shared" si="32"/>
        <v/>
      </c>
      <c r="AI95" s="1171" t="str">
        <f t="shared" si="33"/>
        <v/>
      </c>
      <c r="AK95" s="1171" t="str">
        <f t="shared" si="34"/>
        <v/>
      </c>
      <c r="AM95" s="1171" t="str">
        <f t="shared" si="35"/>
        <v/>
      </c>
      <c r="AO95" s="1171" t="str">
        <f t="shared" si="36"/>
        <v/>
      </c>
      <c r="AQ95" s="1171" t="str">
        <f t="shared" si="37"/>
        <v/>
      </c>
    </row>
    <row r="96" spans="5:43">
      <c r="E96" s="1171" t="str">
        <f t="shared" si="19"/>
        <v/>
      </c>
      <c r="G96" s="1171" t="str">
        <f t="shared" si="19"/>
        <v/>
      </c>
      <c r="I96" s="1171" t="str">
        <f t="shared" si="20"/>
        <v/>
      </c>
      <c r="K96" s="1171" t="str">
        <f t="shared" si="21"/>
        <v/>
      </c>
      <c r="M96" s="1171" t="str">
        <f t="shared" si="22"/>
        <v/>
      </c>
      <c r="O96" s="1171" t="str">
        <f t="shared" si="23"/>
        <v/>
      </c>
      <c r="Q96" s="1171" t="str">
        <f t="shared" si="24"/>
        <v/>
      </c>
      <c r="S96" s="1171" t="str">
        <f t="shared" si="25"/>
        <v/>
      </c>
      <c r="U96" s="1171" t="str">
        <f t="shared" si="26"/>
        <v/>
      </c>
      <c r="W96" s="1171" t="str">
        <f t="shared" si="27"/>
        <v/>
      </c>
      <c r="Y96" s="1171" t="str">
        <f t="shared" si="28"/>
        <v/>
      </c>
      <c r="AA96" s="1171" t="str">
        <f t="shared" si="29"/>
        <v/>
      </c>
      <c r="AC96" s="1171" t="str">
        <f t="shared" si="30"/>
        <v/>
      </c>
      <c r="AE96" s="1171" t="str">
        <f t="shared" si="31"/>
        <v/>
      </c>
      <c r="AG96" s="1171" t="str">
        <f t="shared" si="32"/>
        <v/>
      </c>
      <c r="AI96" s="1171" t="str">
        <f t="shared" si="33"/>
        <v/>
      </c>
      <c r="AK96" s="1171" t="str">
        <f t="shared" si="34"/>
        <v/>
      </c>
      <c r="AM96" s="1171" t="str">
        <f t="shared" si="35"/>
        <v/>
      </c>
      <c r="AO96" s="1171" t="str">
        <f t="shared" si="36"/>
        <v/>
      </c>
      <c r="AQ96" s="1171" t="str">
        <f t="shared" si="37"/>
        <v/>
      </c>
    </row>
    <row r="97" spans="5:43">
      <c r="E97" s="1171" t="str">
        <f t="shared" si="19"/>
        <v/>
      </c>
      <c r="G97" s="1171" t="str">
        <f t="shared" si="19"/>
        <v/>
      </c>
      <c r="I97" s="1171" t="str">
        <f t="shared" si="20"/>
        <v/>
      </c>
      <c r="K97" s="1171" t="str">
        <f t="shared" si="21"/>
        <v/>
      </c>
      <c r="M97" s="1171" t="str">
        <f t="shared" si="22"/>
        <v/>
      </c>
      <c r="O97" s="1171" t="str">
        <f t="shared" si="23"/>
        <v/>
      </c>
      <c r="Q97" s="1171" t="str">
        <f t="shared" si="24"/>
        <v/>
      </c>
      <c r="S97" s="1171" t="str">
        <f t="shared" si="25"/>
        <v/>
      </c>
      <c r="U97" s="1171" t="str">
        <f t="shared" si="26"/>
        <v/>
      </c>
      <c r="W97" s="1171" t="str">
        <f t="shared" si="27"/>
        <v/>
      </c>
      <c r="Y97" s="1171" t="str">
        <f t="shared" si="28"/>
        <v/>
      </c>
      <c r="AA97" s="1171" t="str">
        <f t="shared" si="29"/>
        <v/>
      </c>
      <c r="AC97" s="1171" t="str">
        <f t="shared" si="30"/>
        <v/>
      </c>
      <c r="AE97" s="1171" t="str">
        <f t="shared" si="31"/>
        <v/>
      </c>
      <c r="AG97" s="1171" t="str">
        <f t="shared" si="32"/>
        <v/>
      </c>
      <c r="AI97" s="1171" t="str">
        <f t="shared" si="33"/>
        <v/>
      </c>
      <c r="AK97" s="1171" t="str">
        <f t="shared" si="34"/>
        <v/>
      </c>
      <c r="AM97" s="1171" t="str">
        <f t="shared" si="35"/>
        <v/>
      </c>
      <c r="AO97" s="1171" t="str">
        <f t="shared" si="36"/>
        <v/>
      </c>
      <c r="AQ97" s="1171" t="str">
        <f t="shared" si="37"/>
        <v/>
      </c>
    </row>
    <row r="98" spans="5:43">
      <c r="E98" s="1171" t="str">
        <f t="shared" si="19"/>
        <v/>
      </c>
      <c r="G98" s="1171" t="str">
        <f t="shared" si="19"/>
        <v/>
      </c>
      <c r="I98" s="1171" t="str">
        <f t="shared" si="20"/>
        <v/>
      </c>
      <c r="K98" s="1171" t="str">
        <f t="shared" si="21"/>
        <v/>
      </c>
      <c r="M98" s="1171" t="str">
        <f t="shared" si="22"/>
        <v/>
      </c>
      <c r="O98" s="1171" t="str">
        <f t="shared" si="23"/>
        <v/>
      </c>
      <c r="Q98" s="1171" t="str">
        <f t="shared" si="24"/>
        <v/>
      </c>
      <c r="S98" s="1171" t="str">
        <f t="shared" si="25"/>
        <v/>
      </c>
      <c r="U98" s="1171" t="str">
        <f t="shared" si="26"/>
        <v/>
      </c>
      <c r="W98" s="1171" t="str">
        <f t="shared" si="27"/>
        <v/>
      </c>
      <c r="Y98" s="1171" t="str">
        <f t="shared" si="28"/>
        <v/>
      </c>
      <c r="AA98" s="1171" t="str">
        <f t="shared" si="29"/>
        <v/>
      </c>
      <c r="AC98" s="1171" t="str">
        <f t="shared" si="30"/>
        <v/>
      </c>
      <c r="AE98" s="1171" t="str">
        <f t="shared" si="31"/>
        <v/>
      </c>
      <c r="AG98" s="1171" t="str">
        <f t="shared" si="32"/>
        <v/>
      </c>
      <c r="AI98" s="1171" t="str">
        <f t="shared" si="33"/>
        <v/>
      </c>
      <c r="AK98" s="1171" t="str">
        <f t="shared" si="34"/>
        <v/>
      </c>
      <c r="AM98" s="1171" t="str">
        <f t="shared" si="35"/>
        <v/>
      </c>
      <c r="AO98" s="1171" t="str">
        <f t="shared" si="36"/>
        <v/>
      </c>
      <c r="AQ98" s="1171" t="str">
        <f t="shared" si="37"/>
        <v/>
      </c>
    </row>
    <row r="99" spans="5:43">
      <c r="E99" s="1171" t="str">
        <f t="shared" si="19"/>
        <v/>
      </c>
      <c r="G99" s="1171" t="str">
        <f t="shared" si="19"/>
        <v/>
      </c>
      <c r="I99" s="1171" t="str">
        <f t="shared" si="20"/>
        <v/>
      </c>
      <c r="K99" s="1171" t="str">
        <f t="shared" si="21"/>
        <v/>
      </c>
      <c r="M99" s="1171" t="str">
        <f t="shared" si="22"/>
        <v/>
      </c>
      <c r="O99" s="1171" t="str">
        <f t="shared" si="23"/>
        <v/>
      </c>
      <c r="Q99" s="1171" t="str">
        <f t="shared" si="24"/>
        <v/>
      </c>
      <c r="S99" s="1171" t="str">
        <f t="shared" si="25"/>
        <v/>
      </c>
      <c r="U99" s="1171" t="str">
        <f t="shared" si="26"/>
        <v/>
      </c>
      <c r="W99" s="1171" t="str">
        <f t="shared" si="27"/>
        <v/>
      </c>
      <c r="Y99" s="1171" t="str">
        <f t="shared" si="28"/>
        <v/>
      </c>
      <c r="AA99" s="1171" t="str">
        <f t="shared" si="29"/>
        <v/>
      </c>
      <c r="AC99" s="1171" t="str">
        <f t="shared" si="30"/>
        <v/>
      </c>
      <c r="AE99" s="1171" t="str">
        <f t="shared" si="31"/>
        <v/>
      </c>
      <c r="AG99" s="1171" t="str">
        <f t="shared" si="32"/>
        <v/>
      </c>
      <c r="AI99" s="1171" t="str">
        <f t="shared" si="33"/>
        <v/>
      </c>
      <c r="AK99" s="1171" t="str">
        <f t="shared" si="34"/>
        <v/>
      </c>
      <c r="AM99" s="1171" t="str">
        <f t="shared" si="35"/>
        <v/>
      </c>
      <c r="AO99" s="1171" t="str">
        <f t="shared" si="36"/>
        <v/>
      </c>
      <c r="AQ99" s="1171" t="str">
        <f t="shared" si="37"/>
        <v/>
      </c>
    </row>
    <row r="100" spans="5:43">
      <c r="E100" s="1171" t="str">
        <f t="shared" si="19"/>
        <v/>
      </c>
      <c r="G100" s="1171" t="str">
        <f t="shared" si="19"/>
        <v/>
      </c>
      <c r="I100" s="1171" t="str">
        <f t="shared" si="20"/>
        <v/>
      </c>
      <c r="K100" s="1171" t="str">
        <f t="shared" si="21"/>
        <v/>
      </c>
      <c r="M100" s="1171" t="str">
        <f t="shared" si="22"/>
        <v/>
      </c>
      <c r="O100" s="1171" t="str">
        <f t="shared" si="23"/>
        <v/>
      </c>
      <c r="Q100" s="1171" t="str">
        <f t="shared" si="24"/>
        <v/>
      </c>
      <c r="S100" s="1171" t="str">
        <f t="shared" si="25"/>
        <v/>
      </c>
      <c r="U100" s="1171" t="str">
        <f t="shared" si="26"/>
        <v/>
      </c>
      <c r="W100" s="1171" t="str">
        <f t="shared" si="27"/>
        <v/>
      </c>
      <c r="Y100" s="1171" t="str">
        <f t="shared" si="28"/>
        <v/>
      </c>
      <c r="AA100" s="1171" t="str">
        <f t="shared" si="29"/>
        <v/>
      </c>
      <c r="AC100" s="1171" t="str">
        <f t="shared" si="30"/>
        <v/>
      </c>
      <c r="AE100" s="1171" t="str">
        <f t="shared" si="31"/>
        <v/>
      </c>
      <c r="AG100" s="1171" t="str">
        <f t="shared" si="32"/>
        <v/>
      </c>
      <c r="AI100" s="1171" t="str">
        <f t="shared" si="33"/>
        <v/>
      </c>
      <c r="AK100" s="1171" t="str">
        <f t="shared" si="34"/>
        <v/>
      </c>
      <c r="AM100" s="1171" t="str">
        <f t="shared" si="35"/>
        <v/>
      </c>
      <c r="AO100" s="1171" t="str">
        <f t="shared" si="36"/>
        <v/>
      </c>
      <c r="AQ100" s="1171" t="str">
        <f t="shared" si="37"/>
        <v/>
      </c>
    </row>
    <row r="101" spans="5:43">
      <c r="E101" s="1171" t="str">
        <f t="shared" si="19"/>
        <v/>
      </c>
      <c r="G101" s="1171" t="str">
        <f t="shared" si="19"/>
        <v/>
      </c>
      <c r="I101" s="1171" t="str">
        <f t="shared" si="20"/>
        <v/>
      </c>
      <c r="K101" s="1171" t="str">
        <f t="shared" si="21"/>
        <v/>
      </c>
      <c r="M101" s="1171" t="str">
        <f t="shared" si="22"/>
        <v/>
      </c>
      <c r="O101" s="1171" t="str">
        <f t="shared" si="23"/>
        <v/>
      </c>
      <c r="Q101" s="1171" t="str">
        <f t="shared" si="24"/>
        <v/>
      </c>
      <c r="S101" s="1171" t="str">
        <f t="shared" si="25"/>
        <v/>
      </c>
      <c r="U101" s="1171" t="str">
        <f t="shared" si="26"/>
        <v/>
      </c>
      <c r="W101" s="1171" t="str">
        <f t="shared" si="27"/>
        <v/>
      </c>
      <c r="Y101" s="1171" t="str">
        <f t="shared" si="28"/>
        <v/>
      </c>
      <c r="AA101" s="1171" t="str">
        <f t="shared" si="29"/>
        <v/>
      </c>
      <c r="AC101" s="1171" t="str">
        <f t="shared" si="30"/>
        <v/>
      </c>
      <c r="AE101" s="1171" t="str">
        <f t="shared" si="31"/>
        <v/>
      </c>
      <c r="AG101" s="1171" t="str">
        <f t="shared" si="32"/>
        <v/>
      </c>
      <c r="AI101" s="1171" t="str">
        <f t="shared" si="33"/>
        <v/>
      </c>
      <c r="AK101" s="1171" t="str">
        <f t="shared" si="34"/>
        <v/>
      </c>
      <c r="AM101" s="1171" t="str">
        <f t="shared" si="35"/>
        <v/>
      </c>
      <c r="AO101" s="1171" t="str">
        <f t="shared" si="36"/>
        <v/>
      </c>
      <c r="AQ101" s="1171" t="str">
        <f t="shared" si="37"/>
        <v/>
      </c>
    </row>
    <row r="102" spans="5:43">
      <c r="E102" s="1171" t="str">
        <f t="shared" si="19"/>
        <v/>
      </c>
      <c r="G102" s="1171" t="str">
        <f t="shared" si="19"/>
        <v/>
      </c>
      <c r="I102" s="1171" t="str">
        <f t="shared" si="20"/>
        <v/>
      </c>
      <c r="K102" s="1171" t="str">
        <f t="shared" si="21"/>
        <v/>
      </c>
      <c r="M102" s="1171" t="str">
        <f t="shared" si="22"/>
        <v/>
      </c>
      <c r="O102" s="1171" t="str">
        <f t="shared" si="23"/>
        <v/>
      </c>
      <c r="Q102" s="1171" t="str">
        <f t="shared" si="24"/>
        <v/>
      </c>
      <c r="S102" s="1171" t="str">
        <f t="shared" si="25"/>
        <v/>
      </c>
      <c r="U102" s="1171" t="str">
        <f t="shared" si="26"/>
        <v/>
      </c>
      <c r="W102" s="1171" t="str">
        <f t="shared" si="27"/>
        <v/>
      </c>
      <c r="Y102" s="1171" t="str">
        <f t="shared" si="28"/>
        <v/>
      </c>
      <c r="AA102" s="1171" t="str">
        <f t="shared" si="29"/>
        <v/>
      </c>
      <c r="AC102" s="1171" t="str">
        <f t="shared" si="30"/>
        <v/>
      </c>
      <c r="AE102" s="1171" t="str">
        <f t="shared" si="31"/>
        <v/>
      </c>
      <c r="AG102" s="1171" t="str">
        <f t="shared" si="32"/>
        <v/>
      </c>
      <c r="AI102" s="1171" t="str">
        <f t="shared" si="33"/>
        <v/>
      </c>
      <c r="AK102" s="1171" t="str">
        <f t="shared" si="34"/>
        <v/>
      </c>
      <c r="AM102" s="1171" t="str">
        <f t="shared" si="35"/>
        <v/>
      </c>
      <c r="AO102" s="1171" t="str">
        <f t="shared" si="36"/>
        <v/>
      </c>
      <c r="AQ102" s="1171" t="str">
        <f t="shared" si="37"/>
        <v/>
      </c>
    </row>
    <row r="103" spans="5:43">
      <c r="E103" s="1171" t="str">
        <f t="shared" si="19"/>
        <v/>
      </c>
      <c r="G103" s="1171" t="str">
        <f t="shared" si="19"/>
        <v/>
      </c>
      <c r="I103" s="1171" t="str">
        <f t="shared" si="20"/>
        <v/>
      </c>
      <c r="K103" s="1171" t="str">
        <f t="shared" si="21"/>
        <v/>
      </c>
      <c r="M103" s="1171" t="str">
        <f t="shared" si="22"/>
        <v/>
      </c>
      <c r="O103" s="1171" t="str">
        <f t="shared" si="23"/>
        <v/>
      </c>
      <c r="Q103" s="1171" t="str">
        <f t="shared" si="24"/>
        <v/>
      </c>
      <c r="S103" s="1171" t="str">
        <f t="shared" si="25"/>
        <v/>
      </c>
      <c r="U103" s="1171" t="str">
        <f t="shared" si="26"/>
        <v/>
      </c>
      <c r="W103" s="1171" t="str">
        <f t="shared" si="27"/>
        <v/>
      </c>
      <c r="Y103" s="1171" t="str">
        <f t="shared" si="28"/>
        <v/>
      </c>
      <c r="AA103" s="1171" t="str">
        <f t="shared" si="29"/>
        <v/>
      </c>
      <c r="AC103" s="1171" t="str">
        <f t="shared" si="30"/>
        <v/>
      </c>
      <c r="AE103" s="1171" t="str">
        <f t="shared" si="31"/>
        <v/>
      </c>
      <c r="AG103" s="1171" t="str">
        <f t="shared" si="32"/>
        <v/>
      </c>
      <c r="AI103" s="1171" t="str">
        <f t="shared" si="33"/>
        <v/>
      </c>
      <c r="AK103" s="1171" t="str">
        <f t="shared" si="34"/>
        <v/>
      </c>
      <c r="AM103" s="1171" t="str">
        <f t="shared" si="35"/>
        <v/>
      </c>
      <c r="AO103" s="1171" t="str">
        <f t="shared" si="36"/>
        <v/>
      </c>
      <c r="AQ103" s="1171" t="str">
        <f t="shared" si="37"/>
        <v/>
      </c>
    </row>
    <row r="104" spans="5:43">
      <c r="E104" s="1171" t="str">
        <f t="shared" si="19"/>
        <v/>
      </c>
      <c r="G104" s="1171" t="str">
        <f t="shared" si="19"/>
        <v/>
      </c>
      <c r="I104" s="1171" t="str">
        <f t="shared" si="20"/>
        <v/>
      </c>
      <c r="K104" s="1171" t="str">
        <f t="shared" si="21"/>
        <v/>
      </c>
      <c r="M104" s="1171" t="str">
        <f t="shared" si="22"/>
        <v/>
      </c>
      <c r="O104" s="1171" t="str">
        <f t="shared" si="23"/>
        <v/>
      </c>
      <c r="Q104" s="1171" t="str">
        <f t="shared" si="24"/>
        <v/>
      </c>
      <c r="S104" s="1171" t="str">
        <f t="shared" si="25"/>
        <v/>
      </c>
      <c r="U104" s="1171" t="str">
        <f t="shared" si="26"/>
        <v/>
      </c>
      <c r="W104" s="1171" t="str">
        <f t="shared" si="27"/>
        <v/>
      </c>
      <c r="Y104" s="1171" t="str">
        <f t="shared" si="28"/>
        <v/>
      </c>
      <c r="AA104" s="1171" t="str">
        <f t="shared" si="29"/>
        <v/>
      </c>
      <c r="AC104" s="1171" t="str">
        <f t="shared" si="30"/>
        <v/>
      </c>
      <c r="AE104" s="1171" t="str">
        <f t="shared" si="31"/>
        <v/>
      </c>
      <c r="AG104" s="1171" t="str">
        <f t="shared" si="32"/>
        <v/>
      </c>
      <c r="AI104" s="1171" t="str">
        <f t="shared" si="33"/>
        <v/>
      </c>
      <c r="AK104" s="1171" t="str">
        <f t="shared" si="34"/>
        <v/>
      </c>
      <c r="AM104" s="1171" t="str">
        <f t="shared" si="35"/>
        <v/>
      </c>
      <c r="AO104" s="1171" t="str">
        <f t="shared" si="36"/>
        <v/>
      </c>
      <c r="AQ104" s="1171" t="str">
        <f t="shared" si="37"/>
        <v/>
      </c>
    </row>
    <row r="105" spans="5:43">
      <c r="E105" s="1171" t="str">
        <f t="shared" si="19"/>
        <v/>
      </c>
      <c r="G105" s="1171" t="str">
        <f t="shared" si="19"/>
        <v/>
      </c>
      <c r="I105" s="1171" t="str">
        <f t="shared" si="20"/>
        <v/>
      </c>
      <c r="K105" s="1171" t="str">
        <f t="shared" si="21"/>
        <v/>
      </c>
      <c r="M105" s="1171" t="str">
        <f t="shared" si="22"/>
        <v/>
      </c>
      <c r="O105" s="1171" t="str">
        <f t="shared" si="23"/>
        <v/>
      </c>
      <c r="Q105" s="1171" t="str">
        <f t="shared" si="24"/>
        <v/>
      </c>
      <c r="S105" s="1171" t="str">
        <f t="shared" si="25"/>
        <v/>
      </c>
      <c r="U105" s="1171" t="str">
        <f t="shared" si="26"/>
        <v/>
      </c>
      <c r="W105" s="1171" t="str">
        <f t="shared" si="27"/>
        <v/>
      </c>
      <c r="Y105" s="1171" t="str">
        <f t="shared" si="28"/>
        <v/>
      </c>
      <c r="AA105" s="1171" t="str">
        <f t="shared" si="29"/>
        <v/>
      </c>
      <c r="AC105" s="1171" t="str">
        <f t="shared" si="30"/>
        <v/>
      </c>
      <c r="AE105" s="1171" t="str">
        <f t="shared" si="31"/>
        <v/>
      </c>
      <c r="AG105" s="1171" t="str">
        <f t="shared" si="32"/>
        <v/>
      </c>
      <c r="AI105" s="1171" t="str">
        <f t="shared" si="33"/>
        <v/>
      </c>
      <c r="AK105" s="1171" t="str">
        <f t="shared" si="34"/>
        <v/>
      </c>
      <c r="AM105" s="1171" t="str">
        <f t="shared" si="35"/>
        <v/>
      </c>
      <c r="AO105" s="1171" t="str">
        <f t="shared" si="36"/>
        <v/>
      </c>
      <c r="AQ105" s="1171" t="str">
        <f t="shared" si="37"/>
        <v/>
      </c>
    </row>
    <row r="106" spans="5:43">
      <c r="E106" s="1171" t="str">
        <f t="shared" si="19"/>
        <v/>
      </c>
      <c r="G106" s="1171" t="str">
        <f t="shared" si="19"/>
        <v/>
      </c>
      <c r="I106" s="1171" t="str">
        <f t="shared" si="20"/>
        <v/>
      </c>
      <c r="K106" s="1171" t="str">
        <f t="shared" si="21"/>
        <v/>
      </c>
      <c r="M106" s="1171" t="str">
        <f t="shared" si="22"/>
        <v/>
      </c>
      <c r="O106" s="1171" t="str">
        <f t="shared" si="23"/>
        <v/>
      </c>
      <c r="Q106" s="1171" t="str">
        <f t="shared" si="24"/>
        <v/>
      </c>
      <c r="S106" s="1171" t="str">
        <f t="shared" si="25"/>
        <v/>
      </c>
      <c r="U106" s="1171" t="str">
        <f t="shared" si="26"/>
        <v/>
      </c>
      <c r="W106" s="1171" t="str">
        <f t="shared" si="27"/>
        <v/>
      </c>
      <c r="Y106" s="1171" t="str">
        <f t="shared" si="28"/>
        <v/>
      </c>
      <c r="AA106" s="1171" t="str">
        <f t="shared" si="29"/>
        <v/>
      </c>
      <c r="AC106" s="1171" t="str">
        <f t="shared" si="30"/>
        <v/>
      </c>
      <c r="AE106" s="1171" t="str">
        <f t="shared" si="31"/>
        <v/>
      </c>
      <c r="AG106" s="1171" t="str">
        <f t="shared" si="32"/>
        <v/>
      </c>
      <c r="AI106" s="1171" t="str">
        <f t="shared" si="33"/>
        <v/>
      </c>
      <c r="AK106" s="1171" t="str">
        <f t="shared" si="34"/>
        <v/>
      </c>
      <c r="AM106" s="1171" t="str">
        <f t="shared" si="35"/>
        <v/>
      </c>
      <c r="AO106" s="1171" t="str">
        <f t="shared" si="36"/>
        <v/>
      </c>
      <c r="AQ106" s="1171" t="str">
        <f t="shared" si="37"/>
        <v/>
      </c>
    </row>
    <row r="107" spans="5:43">
      <c r="E107" s="1171" t="str">
        <f t="shared" si="19"/>
        <v/>
      </c>
      <c r="G107" s="1171" t="str">
        <f t="shared" si="19"/>
        <v/>
      </c>
      <c r="I107" s="1171" t="str">
        <f t="shared" si="20"/>
        <v/>
      </c>
      <c r="K107" s="1171" t="str">
        <f t="shared" si="21"/>
        <v/>
      </c>
      <c r="M107" s="1171" t="str">
        <f t="shared" si="22"/>
        <v/>
      </c>
      <c r="O107" s="1171" t="str">
        <f t="shared" si="23"/>
        <v/>
      </c>
      <c r="Q107" s="1171" t="str">
        <f t="shared" si="24"/>
        <v/>
      </c>
      <c r="S107" s="1171" t="str">
        <f t="shared" si="25"/>
        <v/>
      </c>
      <c r="U107" s="1171" t="str">
        <f t="shared" si="26"/>
        <v/>
      </c>
      <c r="W107" s="1171" t="str">
        <f t="shared" si="27"/>
        <v/>
      </c>
      <c r="Y107" s="1171" t="str">
        <f t="shared" si="28"/>
        <v/>
      </c>
      <c r="AA107" s="1171" t="str">
        <f t="shared" si="29"/>
        <v/>
      </c>
      <c r="AC107" s="1171" t="str">
        <f t="shared" si="30"/>
        <v/>
      </c>
      <c r="AE107" s="1171" t="str">
        <f t="shared" si="31"/>
        <v/>
      </c>
      <c r="AG107" s="1171" t="str">
        <f t="shared" si="32"/>
        <v/>
      </c>
      <c r="AI107" s="1171" t="str">
        <f t="shared" si="33"/>
        <v/>
      </c>
      <c r="AK107" s="1171" t="str">
        <f t="shared" si="34"/>
        <v/>
      </c>
      <c r="AM107" s="1171" t="str">
        <f t="shared" si="35"/>
        <v/>
      </c>
      <c r="AO107" s="1171" t="str">
        <f t="shared" si="36"/>
        <v/>
      </c>
      <c r="AQ107" s="1171" t="str">
        <f t="shared" si="37"/>
        <v/>
      </c>
    </row>
    <row r="108" spans="5:43">
      <c r="E108" s="1171" t="str">
        <f t="shared" si="19"/>
        <v/>
      </c>
      <c r="G108" s="1171" t="str">
        <f t="shared" si="19"/>
        <v/>
      </c>
      <c r="I108" s="1171" t="str">
        <f t="shared" si="20"/>
        <v/>
      </c>
      <c r="K108" s="1171" t="str">
        <f t="shared" si="21"/>
        <v/>
      </c>
      <c r="M108" s="1171" t="str">
        <f t="shared" si="22"/>
        <v/>
      </c>
      <c r="O108" s="1171" t="str">
        <f t="shared" si="23"/>
        <v/>
      </c>
      <c r="Q108" s="1171" t="str">
        <f t="shared" si="24"/>
        <v/>
      </c>
      <c r="S108" s="1171" t="str">
        <f t="shared" si="25"/>
        <v/>
      </c>
      <c r="U108" s="1171" t="str">
        <f t="shared" si="26"/>
        <v/>
      </c>
      <c r="W108" s="1171" t="str">
        <f t="shared" si="27"/>
        <v/>
      </c>
      <c r="Y108" s="1171" t="str">
        <f t="shared" si="28"/>
        <v/>
      </c>
      <c r="AA108" s="1171" t="str">
        <f t="shared" si="29"/>
        <v/>
      </c>
      <c r="AC108" s="1171" t="str">
        <f t="shared" si="30"/>
        <v/>
      </c>
      <c r="AE108" s="1171" t="str">
        <f t="shared" si="31"/>
        <v/>
      </c>
      <c r="AG108" s="1171" t="str">
        <f t="shared" si="32"/>
        <v/>
      </c>
      <c r="AI108" s="1171" t="str">
        <f t="shared" si="33"/>
        <v/>
      </c>
      <c r="AK108" s="1171" t="str">
        <f t="shared" si="34"/>
        <v/>
      </c>
      <c r="AM108" s="1171" t="str">
        <f t="shared" si="35"/>
        <v/>
      </c>
      <c r="AO108" s="1171" t="str">
        <f t="shared" si="36"/>
        <v/>
      </c>
      <c r="AQ108" s="1171" t="str">
        <f t="shared" si="37"/>
        <v/>
      </c>
    </row>
    <row r="109" spans="5:43">
      <c r="E109" s="1171" t="str">
        <f t="shared" si="19"/>
        <v/>
      </c>
      <c r="G109" s="1171" t="str">
        <f t="shared" si="19"/>
        <v/>
      </c>
      <c r="I109" s="1171" t="str">
        <f t="shared" si="20"/>
        <v/>
      </c>
      <c r="K109" s="1171" t="str">
        <f t="shared" si="21"/>
        <v/>
      </c>
      <c r="M109" s="1171" t="str">
        <f t="shared" si="22"/>
        <v/>
      </c>
      <c r="O109" s="1171" t="str">
        <f t="shared" si="23"/>
        <v/>
      </c>
      <c r="Q109" s="1171" t="str">
        <f t="shared" si="24"/>
        <v/>
      </c>
      <c r="S109" s="1171" t="str">
        <f t="shared" si="25"/>
        <v/>
      </c>
      <c r="U109" s="1171" t="str">
        <f t="shared" si="26"/>
        <v/>
      </c>
      <c r="W109" s="1171" t="str">
        <f t="shared" si="27"/>
        <v/>
      </c>
      <c r="Y109" s="1171" t="str">
        <f t="shared" si="28"/>
        <v/>
      </c>
      <c r="AA109" s="1171" t="str">
        <f t="shared" si="29"/>
        <v/>
      </c>
      <c r="AC109" s="1171" t="str">
        <f t="shared" si="30"/>
        <v/>
      </c>
      <c r="AE109" s="1171" t="str">
        <f t="shared" si="31"/>
        <v/>
      </c>
      <c r="AG109" s="1171" t="str">
        <f t="shared" si="32"/>
        <v/>
      </c>
      <c r="AI109" s="1171" t="str">
        <f t="shared" si="33"/>
        <v/>
      </c>
      <c r="AK109" s="1171" t="str">
        <f t="shared" si="34"/>
        <v/>
      </c>
      <c r="AM109" s="1171" t="str">
        <f t="shared" si="35"/>
        <v/>
      </c>
      <c r="AO109" s="1171" t="str">
        <f t="shared" si="36"/>
        <v/>
      </c>
      <c r="AQ109" s="1171" t="str">
        <f t="shared" si="37"/>
        <v/>
      </c>
    </row>
    <row r="110" spans="5:43">
      <c r="E110" s="1171" t="str">
        <f t="shared" si="19"/>
        <v/>
      </c>
      <c r="G110" s="1171" t="str">
        <f t="shared" si="19"/>
        <v/>
      </c>
      <c r="I110" s="1171" t="str">
        <f t="shared" si="20"/>
        <v/>
      </c>
      <c r="K110" s="1171" t="str">
        <f t="shared" si="21"/>
        <v/>
      </c>
      <c r="M110" s="1171" t="str">
        <f t="shared" si="22"/>
        <v/>
      </c>
      <c r="O110" s="1171" t="str">
        <f t="shared" si="23"/>
        <v/>
      </c>
      <c r="Q110" s="1171" t="str">
        <f t="shared" si="24"/>
        <v/>
      </c>
      <c r="S110" s="1171" t="str">
        <f t="shared" si="25"/>
        <v/>
      </c>
      <c r="U110" s="1171" t="str">
        <f t="shared" si="26"/>
        <v/>
      </c>
      <c r="W110" s="1171" t="str">
        <f t="shared" si="27"/>
        <v/>
      </c>
      <c r="Y110" s="1171" t="str">
        <f t="shared" si="28"/>
        <v/>
      </c>
      <c r="AA110" s="1171" t="str">
        <f t="shared" si="29"/>
        <v/>
      </c>
      <c r="AC110" s="1171" t="str">
        <f t="shared" si="30"/>
        <v/>
      </c>
      <c r="AE110" s="1171" t="str">
        <f t="shared" si="31"/>
        <v/>
      </c>
      <c r="AG110" s="1171" t="str">
        <f t="shared" si="32"/>
        <v/>
      </c>
      <c r="AI110" s="1171" t="str">
        <f t="shared" si="33"/>
        <v/>
      </c>
      <c r="AK110" s="1171" t="str">
        <f t="shared" si="34"/>
        <v/>
      </c>
      <c r="AM110" s="1171" t="str">
        <f t="shared" si="35"/>
        <v/>
      </c>
      <c r="AO110" s="1171" t="str">
        <f t="shared" si="36"/>
        <v/>
      </c>
      <c r="AQ110" s="1171" t="str">
        <f t="shared" si="37"/>
        <v/>
      </c>
    </row>
    <row r="111" spans="5:43">
      <c r="E111" s="1171" t="str">
        <f t="shared" si="19"/>
        <v/>
      </c>
      <c r="G111" s="1171" t="str">
        <f t="shared" si="19"/>
        <v/>
      </c>
      <c r="I111" s="1171" t="str">
        <f t="shared" si="20"/>
        <v/>
      </c>
      <c r="K111" s="1171" t="str">
        <f t="shared" si="21"/>
        <v/>
      </c>
      <c r="M111" s="1171" t="str">
        <f t="shared" si="22"/>
        <v/>
      </c>
      <c r="O111" s="1171" t="str">
        <f t="shared" si="23"/>
        <v/>
      </c>
      <c r="Q111" s="1171" t="str">
        <f t="shared" si="24"/>
        <v/>
      </c>
      <c r="S111" s="1171" t="str">
        <f t="shared" si="25"/>
        <v/>
      </c>
      <c r="U111" s="1171" t="str">
        <f t="shared" si="26"/>
        <v/>
      </c>
      <c r="W111" s="1171" t="str">
        <f t="shared" si="27"/>
        <v/>
      </c>
      <c r="Y111" s="1171" t="str">
        <f t="shared" si="28"/>
        <v/>
      </c>
      <c r="AA111" s="1171" t="str">
        <f t="shared" si="29"/>
        <v/>
      </c>
      <c r="AC111" s="1171" t="str">
        <f t="shared" si="30"/>
        <v/>
      </c>
      <c r="AE111" s="1171" t="str">
        <f t="shared" si="31"/>
        <v/>
      </c>
      <c r="AG111" s="1171" t="str">
        <f t="shared" si="32"/>
        <v/>
      </c>
      <c r="AI111" s="1171" t="str">
        <f t="shared" si="33"/>
        <v/>
      </c>
      <c r="AK111" s="1171" t="str">
        <f t="shared" si="34"/>
        <v/>
      </c>
      <c r="AM111" s="1171" t="str">
        <f t="shared" si="35"/>
        <v/>
      </c>
      <c r="AO111" s="1171" t="str">
        <f t="shared" si="36"/>
        <v/>
      </c>
      <c r="AQ111" s="1171" t="str">
        <f t="shared" si="37"/>
        <v/>
      </c>
    </row>
    <row r="112" spans="5:43">
      <c r="E112" s="1171" t="str">
        <f t="shared" si="19"/>
        <v/>
      </c>
      <c r="G112" s="1171" t="str">
        <f t="shared" si="19"/>
        <v/>
      </c>
      <c r="I112" s="1171" t="str">
        <f t="shared" si="20"/>
        <v/>
      </c>
      <c r="K112" s="1171" t="str">
        <f t="shared" si="21"/>
        <v/>
      </c>
      <c r="M112" s="1171" t="str">
        <f t="shared" si="22"/>
        <v/>
      </c>
      <c r="O112" s="1171" t="str">
        <f t="shared" si="23"/>
        <v/>
      </c>
      <c r="Q112" s="1171" t="str">
        <f t="shared" si="24"/>
        <v/>
      </c>
      <c r="S112" s="1171" t="str">
        <f t="shared" si="25"/>
        <v/>
      </c>
      <c r="U112" s="1171" t="str">
        <f t="shared" si="26"/>
        <v/>
      </c>
      <c r="W112" s="1171" t="str">
        <f t="shared" si="27"/>
        <v/>
      </c>
      <c r="Y112" s="1171" t="str">
        <f t="shared" si="28"/>
        <v/>
      </c>
      <c r="AA112" s="1171" t="str">
        <f t="shared" si="29"/>
        <v/>
      </c>
      <c r="AC112" s="1171" t="str">
        <f t="shared" si="30"/>
        <v/>
      </c>
      <c r="AE112" s="1171" t="str">
        <f t="shared" si="31"/>
        <v/>
      </c>
      <c r="AG112" s="1171" t="str">
        <f t="shared" si="32"/>
        <v/>
      </c>
      <c r="AI112" s="1171" t="str">
        <f t="shared" si="33"/>
        <v/>
      </c>
      <c r="AK112" s="1171" t="str">
        <f t="shared" si="34"/>
        <v/>
      </c>
      <c r="AM112" s="1171" t="str">
        <f t="shared" si="35"/>
        <v/>
      </c>
      <c r="AO112" s="1171" t="str">
        <f t="shared" si="36"/>
        <v/>
      </c>
      <c r="AQ112" s="1171" t="str">
        <f t="shared" si="37"/>
        <v/>
      </c>
    </row>
    <row r="113" spans="5:43">
      <c r="E113" s="1171" t="str">
        <f t="shared" si="19"/>
        <v/>
      </c>
      <c r="G113" s="1171" t="str">
        <f t="shared" si="19"/>
        <v/>
      </c>
      <c r="I113" s="1171" t="str">
        <f t="shared" si="20"/>
        <v/>
      </c>
      <c r="K113" s="1171" t="str">
        <f t="shared" si="21"/>
        <v/>
      </c>
      <c r="M113" s="1171" t="str">
        <f t="shared" si="22"/>
        <v/>
      </c>
      <c r="O113" s="1171" t="str">
        <f t="shared" si="23"/>
        <v/>
      </c>
      <c r="Q113" s="1171" t="str">
        <f t="shared" si="24"/>
        <v/>
      </c>
      <c r="S113" s="1171" t="str">
        <f t="shared" si="25"/>
        <v/>
      </c>
      <c r="U113" s="1171" t="str">
        <f t="shared" si="26"/>
        <v/>
      </c>
      <c r="W113" s="1171" t="str">
        <f t="shared" si="27"/>
        <v/>
      </c>
      <c r="Y113" s="1171" t="str">
        <f t="shared" si="28"/>
        <v/>
      </c>
      <c r="AA113" s="1171" t="str">
        <f t="shared" si="29"/>
        <v/>
      </c>
      <c r="AC113" s="1171" t="str">
        <f t="shared" si="30"/>
        <v/>
      </c>
      <c r="AE113" s="1171" t="str">
        <f t="shared" si="31"/>
        <v/>
      </c>
      <c r="AG113" s="1171" t="str">
        <f t="shared" si="32"/>
        <v/>
      </c>
      <c r="AI113" s="1171" t="str">
        <f t="shared" si="33"/>
        <v/>
      </c>
      <c r="AK113" s="1171" t="str">
        <f t="shared" si="34"/>
        <v/>
      </c>
      <c r="AM113" s="1171" t="str">
        <f t="shared" si="35"/>
        <v/>
      </c>
      <c r="AO113" s="1171" t="str">
        <f t="shared" si="36"/>
        <v/>
      </c>
      <c r="AQ113" s="1171" t="str">
        <f t="shared" si="37"/>
        <v/>
      </c>
    </row>
    <row r="114" spans="5:43">
      <c r="E114" s="1171" t="str">
        <f t="shared" si="19"/>
        <v/>
      </c>
      <c r="G114" s="1171" t="str">
        <f t="shared" si="19"/>
        <v/>
      </c>
      <c r="I114" s="1171" t="str">
        <f t="shared" si="20"/>
        <v/>
      </c>
      <c r="K114" s="1171" t="str">
        <f t="shared" si="21"/>
        <v/>
      </c>
      <c r="M114" s="1171" t="str">
        <f t="shared" si="22"/>
        <v/>
      </c>
      <c r="O114" s="1171" t="str">
        <f t="shared" si="23"/>
        <v/>
      </c>
      <c r="Q114" s="1171" t="str">
        <f t="shared" si="24"/>
        <v/>
      </c>
      <c r="S114" s="1171" t="str">
        <f t="shared" si="25"/>
        <v/>
      </c>
      <c r="U114" s="1171" t="str">
        <f t="shared" si="26"/>
        <v/>
      </c>
      <c r="W114" s="1171" t="str">
        <f t="shared" si="27"/>
        <v/>
      </c>
      <c r="Y114" s="1171" t="str">
        <f t="shared" si="28"/>
        <v/>
      </c>
      <c r="AA114" s="1171" t="str">
        <f t="shared" si="29"/>
        <v/>
      </c>
      <c r="AC114" s="1171" t="str">
        <f t="shared" si="30"/>
        <v/>
      </c>
      <c r="AE114" s="1171" t="str">
        <f t="shared" si="31"/>
        <v/>
      </c>
      <c r="AG114" s="1171" t="str">
        <f t="shared" si="32"/>
        <v/>
      </c>
      <c r="AI114" s="1171" t="str">
        <f t="shared" si="33"/>
        <v/>
      </c>
      <c r="AK114" s="1171" t="str">
        <f t="shared" si="34"/>
        <v/>
      </c>
      <c r="AM114" s="1171" t="str">
        <f t="shared" si="35"/>
        <v/>
      </c>
      <c r="AO114" s="1171" t="str">
        <f t="shared" si="36"/>
        <v/>
      </c>
      <c r="AQ114" s="1171" t="str">
        <f t="shared" si="37"/>
        <v/>
      </c>
    </row>
    <row r="115" spans="5:43">
      <c r="E115" s="1171" t="str">
        <f t="shared" si="19"/>
        <v/>
      </c>
      <c r="G115" s="1171" t="str">
        <f t="shared" si="19"/>
        <v/>
      </c>
      <c r="I115" s="1171" t="str">
        <f t="shared" si="20"/>
        <v/>
      </c>
      <c r="K115" s="1171" t="str">
        <f t="shared" si="21"/>
        <v/>
      </c>
      <c r="M115" s="1171" t="str">
        <f t="shared" si="22"/>
        <v/>
      </c>
      <c r="O115" s="1171" t="str">
        <f t="shared" si="23"/>
        <v/>
      </c>
      <c r="Q115" s="1171" t="str">
        <f t="shared" si="24"/>
        <v/>
      </c>
      <c r="S115" s="1171" t="str">
        <f t="shared" si="25"/>
        <v/>
      </c>
      <c r="U115" s="1171" t="str">
        <f t="shared" si="26"/>
        <v/>
      </c>
      <c r="W115" s="1171" t="str">
        <f t="shared" si="27"/>
        <v/>
      </c>
      <c r="Y115" s="1171" t="str">
        <f t="shared" si="28"/>
        <v/>
      </c>
      <c r="AA115" s="1171" t="str">
        <f t="shared" si="29"/>
        <v/>
      </c>
      <c r="AC115" s="1171" t="str">
        <f t="shared" si="30"/>
        <v/>
      </c>
      <c r="AE115" s="1171" t="str">
        <f t="shared" si="31"/>
        <v/>
      </c>
      <c r="AG115" s="1171" t="str">
        <f t="shared" si="32"/>
        <v/>
      </c>
      <c r="AI115" s="1171" t="str">
        <f t="shared" si="33"/>
        <v/>
      </c>
      <c r="AK115" s="1171" t="str">
        <f t="shared" si="34"/>
        <v/>
      </c>
      <c r="AM115" s="1171" t="str">
        <f t="shared" si="35"/>
        <v/>
      </c>
      <c r="AO115" s="1171" t="str">
        <f t="shared" si="36"/>
        <v/>
      </c>
      <c r="AQ115" s="1171" t="str">
        <f t="shared" si="37"/>
        <v/>
      </c>
    </row>
    <row r="116" spans="5:43">
      <c r="E116" s="1171" t="str">
        <f t="shared" si="19"/>
        <v/>
      </c>
      <c r="G116" s="1171" t="str">
        <f t="shared" si="19"/>
        <v/>
      </c>
      <c r="I116" s="1171" t="str">
        <f t="shared" si="20"/>
        <v/>
      </c>
      <c r="K116" s="1171" t="str">
        <f t="shared" si="21"/>
        <v/>
      </c>
      <c r="M116" s="1171" t="str">
        <f t="shared" si="22"/>
        <v/>
      </c>
      <c r="O116" s="1171" t="str">
        <f t="shared" si="23"/>
        <v/>
      </c>
      <c r="Q116" s="1171" t="str">
        <f t="shared" si="24"/>
        <v/>
      </c>
      <c r="S116" s="1171" t="str">
        <f t="shared" si="25"/>
        <v/>
      </c>
      <c r="U116" s="1171" t="str">
        <f t="shared" si="26"/>
        <v/>
      </c>
      <c r="W116" s="1171" t="str">
        <f t="shared" si="27"/>
        <v/>
      </c>
      <c r="Y116" s="1171" t="str">
        <f t="shared" si="28"/>
        <v/>
      </c>
      <c r="AA116" s="1171" t="str">
        <f t="shared" si="29"/>
        <v/>
      </c>
      <c r="AC116" s="1171" t="str">
        <f t="shared" si="30"/>
        <v/>
      </c>
      <c r="AE116" s="1171" t="str">
        <f t="shared" si="31"/>
        <v/>
      </c>
      <c r="AG116" s="1171" t="str">
        <f t="shared" si="32"/>
        <v/>
      </c>
      <c r="AI116" s="1171" t="str">
        <f t="shared" si="33"/>
        <v/>
      </c>
      <c r="AK116" s="1171" t="str">
        <f t="shared" si="34"/>
        <v/>
      </c>
      <c r="AM116" s="1171" t="str">
        <f t="shared" si="35"/>
        <v/>
      </c>
      <c r="AO116" s="1171" t="str">
        <f t="shared" si="36"/>
        <v/>
      </c>
      <c r="AQ116" s="1171" t="str">
        <f t="shared" si="37"/>
        <v/>
      </c>
    </row>
    <row r="117" spans="5:43">
      <c r="E117" s="1171" t="str">
        <f t="shared" si="19"/>
        <v/>
      </c>
      <c r="G117" s="1171" t="str">
        <f t="shared" si="19"/>
        <v/>
      </c>
      <c r="I117" s="1171" t="str">
        <f t="shared" si="20"/>
        <v/>
      </c>
      <c r="K117" s="1171" t="str">
        <f t="shared" si="21"/>
        <v/>
      </c>
      <c r="M117" s="1171" t="str">
        <f t="shared" si="22"/>
        <v/>
      </c>
      <c r="O117" s="1171" t="str">
        <f t="shared" si="23"/>
        <v/>
      </c>
      <c r="Q117" s="1171" t="str">
        <f t="shared" si="24"/>
        <v/>
      </c>
      <c r="S117" s="1171" t="str">
        <f t="shared" si="25"/>
        <v/>
      </c>
      <c r="U117" s="1171" t="str">
        <f t="shared" si="26"/>
        <v/>
      </c>
      <c r="W117" s="1171" t="str">
        <f t="shared" si="27"/>
        <v/>
      </c>
      <c r="Y117" s="1171" t="str">
        <f t="shared" si="28"/>
        <v/>
      </c>
      <c r="AA117" s="1171" t="str">
        <f t="shared" si="29"/>
        <v/>
      </c>
      <c r="AC117" s="1171" t="str">
        <f t="shared" si="30"/>
        <v/>
      </c>
      <c r="AE117" s="1171" t="str">
        <f t="shared" si="31"/>
        <v/>
      </c>
      <c r="AG117" s="1171" t="str">
        <f t="shared" si="32"/>
        <v/>
      </c>
      <c r="AI117" s="1171" t="str">
        <f t="shared" si="33"/>
        <v/>
      </c>
      <c r="AK117" s="1171" t="str">
        <f t="shared" si="34"/>
        <v/>
      </c>
      <c r="AM117" s="1171" t="str">
        <f t="shared" si="35"/>
        <v/>
      </c>
      <c r="AO117" s="1171" t="str">
        <f t="shared" si="36"/>
        <v/>
      </c>
      <c r="AQ117" s="1171" t="str">
        <f t="shared" si="37"/>
        <v/>
      </c>
    </row>
    <row r="118" spans="5:43">
      <c r="E118" s="1171" t="str">
        <f t="shared" si="19"/>
        <v/>
      </c>
      <c r="G118" s="1171" t="str">
        <f t="shared" si="19"/>
        <v/>
      </c>
      <c r="I118" s="1171" t="str">
        <f t="shared" si="20"/>
        <v/>
      </c>
      <c r="K118" s="1171" t="str">
        <f t="shared" si="21"/>
        <v/>
      </c>
      <c r="M118" s="1171" t="str">
        <f t="shared" si="22"/>
        <v/>
      </c>
      <c r="O118" s="1171" t="str">
        <f t="shared" si="23"/>
        <v/>
      </c>
      <c r="Q118" s="1171" t="str">
        <f t="shared" si="24"/>
        <v/>
      </c>
      <c r="S118" s="1171" t="str">
        <f t="shared" si="25"/>
        <v/>
      </c>
      <c r="U118" s="1171" t="str">
        <f t="shared" si="26"/>
        <v/>
      </c>
      <c r="W118" s="1171" t="str">
        <f t="shared" si="27"/>
        <v/>
      </c>
      <c r="Y118" s="1171" t="str">
        <f t="shared" si="28"/>
        <v/>
      </c>
      <c r="AA118" s="1171" t="str">
        <f t="shared" si="29"/>
        <v/>
      </c>
      <c r="AC118" s="1171" t="str">
        <f t="shared" si="30"/>
        <v/>
      </c>
      <c r="AE118" s="1171" t="str">
        <f t="shared" si="31"/>
        <v/>
      </c>
      <c r="AG118" s="1171" t="str">
        <f t="shared" si="32"/>
        <v/>
      </c>
      <c r="AI118" s="1171" t="str">
        <f t="shared" si="33"/>
        <v/>
      </c>
      <c r="AK118" s="1171" t="str">
        <f t="shared" si="34"/>
        <v/>
      </c>
      <c r="AM118" s="1171" t="str">
        <f t="shared" si="35"/>
        <v/>
      </c>
      <c r="AO118" s="1171" t="str">
        <f t="shared" si="36"/>
        <v/>
      </c>
      <c r="AQ118" s="1171" t="str">
        <f t="shared" si="37"/>
        <v/>
      </c>
    </row>
    <row r="119" spans="5:43">
      <c r="E119" s="1171" t="str">
        <f t="shared" si="19"/>
        <v/>
      </c>
      <c r="G119" s="1171" t="str">
        <f t="shared" si="19"/>
        <v/>
      </c>
      <c r="I119" s="1171" t="str">
        <f t="shared" si="20"/>
        <v/>
      </c>
      <c r="K119" s="1171" t="str">
        <f t="shared" si="21"/>
        <v/>
      </c>
      <c r="M119" s="1171" t="str">
        <f t="shared" si="22"/>
        <v/>
      </c>
      <c r="O119" s="1171" t="str">
        <f t="shared" si="23"/>
        <v/>
      </c>
      <c r="Q119" s="1171" t="str">
        <f t="shared" si="24"/>
        <v/>
      </c>
      <c r="S119" s="1171" t="str">
        <f t="shared" si="25"/>
        <v/>
      </c>
      <c r="U119" s="1171" t="str">
        <f t="shared" si="26"/>
        <v/>
      </c>
      <c r="W119" s="1171" t="str">
        <f t="shared" si="27"/>
        <v/>
      </c>
      <c r="Y119" s="1171" t="str">
        <f t="shared" si="28"/>
        <v/>
      </c>
      <c r="AA119" s="1171" t="str">
        <f t="shared" si="29"/>
        <v/>
      </c>
      <c r="AC119" s="1171" t="str">
        <f t="shared" si="30"/>
        <v/>
      </c>
      <c r="AE119" s="1171" t="str">
        <f t="shared" si="31"/>
        <v/>
      </c>
      <c r="AG119" s="1171" t="str">
        <f t="shared" si="32"/>
        <v/>
      </c>
      <c r="AI119" s="1171" t="str">
        <f t="shared" si="33"/>
        <v/>
      </c>
      <c r="AK119" s="1171" t="str">
        <f t="shared" si="34"/>
        <v/>
      </c>
      <c r="AM119" s="1171" t="str">
        <f t="shared" si="35"/>
        <v/>
      </c>
      <c r="AO119" s="1171" t="str">
        <f t="shared" si="36"/>
        <v/>
      </c>
      <c r="AQ119" s="1171" t="str">
        <f t="shared" si="37"/>
        <v/>
      </c>
    </row>
    <row r="120" spans="5:43">
      <c r="E120" s="1171" t="str">
        <f t="shared" si="19"/>
        <v/>
      </c>
      <c r="G120" s="1171" t="str">
        <f t="shared" si="19"/>
        <v/>
      </c>
      <c r="I120" s="1171" t="str">
        <f t="shared" si="20"/>
        <v/>
      </c>
      <c r="K120" s="1171" t="str">
        <f t="shared" si="21"/>
        <v/>
      </c>
      <c r="M120" s="1171" t="str">
        <f t="shared" si="22"/>
        <v/>
      </c>
      <c r="O120" s="1171" t="str">
        <f t="shared" si="23"/>
        <v/>
      </c>
      <c r="Q120" s="1171" t="str">
        <f t="shared" si="24"/>
        <v/>
      </c>
      <c r="S120" s="1171" t="str">
        <f t="shared" si="25"/>
        <v/>
      </c>
      <c r="U120" s="1171" t="str">
        <f t="shared" si="26"/>
        <v/>
      </c>
      <c r="W120" s="1171" t="str">
        <f t="shared" si="27"/>
        <v/>
      </c>
      <c r="Y120" s="1171" t="str">
        <f t="shared" si="28"/>
        <v/>
      </c>
      <c r="AA120" s="1171" t="str">
        <f t="shared" si="29"/>
        <v/>
      </c>
      <c r="AC120" s="1171" t="str">
        <f t="shared" si="30"/>
        <v/>
      </c>
      <c r="AE120" s="1171" t="str">
        <f t="shared" si="31"/>
        <v/>
      </c>
      <c r="AG120" s="1171" t="str">
        <f t="shared" si="32"/>
        <v/>
      </c>
      <c r="AI120" s="1171" t="str">
        <f t="shared" si="33"/>
        <v/>
      </c>
      <c r="AK120" s="1171" t="str">
        <f t="shared" si="34"/>
        <v/>
      </c>
      <c r="AM120" s="1171" t="str">
        <f t="shared" si="35"/>
        <v/>
      </c>
      <c r="AO120" s="1171" t="str">
        <f t="shared" si="36"/>
        <v/>
      </c>
      <c r="AQ120" s="1171" t="str">
        <f t="shared" si="37"/>
        <v/>
      </c>
    </row>
    <row r="121" spans="5:43">
      <c r="E121" s="1171" t="str">
        <f t="shared" si="19"/>
        <v/>
      </c>
      <c r="G121" s="1171" t="str">
        <f t="shared" si="19"/>
        <v/>
      </c>
      <c r="I121" s="1171" t="str">
        <f t="shared" si="20"/>
        <v/>
      </c>
      <c r="K121" s="1171" t="str">
        <f t="shared" si="21"/>
        <v/>
      </c>
      <c r="M121" s="1171" t="str">
        <f t="shared" si="22"/>
        <v/>
      </c>
      <c r="O121" s="1171" t="str">
        <f t="shared" si="23"/>
        <v/>
      </c>
      <c r="Q121" s="1171" t="str">
        <f t="shared" si="24"/>
        <v/>
      </c>
      <c r="S121" s="1171" t="str">
        <f t="shared" si="25"/>
        <v/>
      </c>
      <c r="U121" s="1171" t="str">
        <f t="shared" si="26"/>
        <v/>
      </c>
      <c r="W121" s="1171" t="str">
        <f t="shared" si="27"/>
        <v/>
      </c>
      <c r="Y121" s="1171" t="str">
        <f t="shared" si="28"/>
        <v/>
      </c>
      <c r="AA121" s="1171" t="str">
        <f t="shared" si="29"/>
        <v/>
      </c>
      <c r="AC121" s="1171" t="str">
        <f t="shared" si="30"/>
        <v/>
      </c>
      <c r="AE121" s="1171" t="str">
        <f t="shared" si="31"/>
        <v/>
      </c>
      <c r="AG121" s="1171" t="str">
        <f t="shared" si="32"/>
        <v/>
      </c>
      <c r="AI121" s="1171" t="str">
        <f t="shared" si="33"/>
        <v/>
      </c>
      <c r="AK121" s="1171" t="str">
        <f t="shared" si="34"/>
        <v/>
      </c>
      <c r="AM121" s="1171" t="str">
        <f t="shared" si="35"/>
        <v/>
      </c>
      <c r="AO121" s="1171" t="str">
        <f t="shared" si="36"/>
        <v/>
      </c>
      <c r="AQ121" s="1171" t="str">
        <f t="shared" si="37"/>
        <v/>
      </c>
    </row>
    <row r="122" spans="5:43">
      <c r="E122" s="1171" t="str">
        <f t="shared" si="19"/>
        <v/>
      </c>
      <c r="G122" s="1171" t="str">
        <f t="shared" si="19"/>
        <v/>
      </c>
      <c r="I122" s="1171" t="str">
        <f t="shared" si="20"/>
        <v/>
      </c>
      <c r="K122" s="1171" t="str">
        <f t="shared" si="21"/>
        <v/>
      </c>
      <c r="M122" s="1171" t="str">
        <f t="shared" si="22"/>
        <v/>
      </c>
      <c r="O122" s="1171" t="str">
        <f t="shared" si="23"/>
        <v/>
      </c>
      <c r="Q122" s="1171" t="str">
        <f t="shared" si="24"/>
        <v/>
      </c>
      <c r="S122" s="1171" t="str">
        <f t="shared" si="25"/>
        <v/>
      </c>
      <c r="U122" s="1171" t="str">
        <f t="shared" si="26"/>
        <v/>
      </c>
      <c r="W122" s="1171" t="str">
        <f t="shared" si="27"/>
        <v/>
      </c>
      <c r="Y122" s="1171" t="str">
        <f t="shared" si="28"/>
        <v/>
      </c>
      <c r="AA122" s="1171" t="str">
        <f t="shared" si="29"/>
        <v/>
      </c>
      <c r="AC122" s="1171" t="str">
        <f t="shared" si="30"/>
        <v/>
      </c>
      <c r="AE122" s="1171" t="str">
        <f t="shared" si="31"/>
        <v/>
      </c>
      <c r="AG122" s="1171" t="str">
        <f t="shared" si="32"/>
        <v/>
      </c>
      <c r="AI122" s="1171" t="str">
        <f t="shared" si="33"/>
        <v/>
      </c>
      <c r="AK122" s="1171" t="str">
        <f t="shared" si="34"/>
        <v/>
      </c>
      <c r="AM122" s="1171" t="str">
        <f t="shared" si="35"/>
        <v/>
      </c>
      <c r="AO122" s="1171" t="str">
        <f t="shared" si="36"/>
        <v/>
      </c>
      <c r="AQ122" s="1171" t="str">
        <f t="shared" si="37"/>
        <v/>
      </c>
    </row>
    <row r="123" spans="5:43">
      <c r="E123" s="1171" t="str">
        <f t="shared" si="19"/>
        <v/>
      </c>
      <c r="G123" s="1171" t="str">
        <f t="shared" si="19"/>
        <v/>
      </c>
      <c r="I123" s="1171" t="str">
        <f t="shared" si="20"/>
        <v/>
      </c>
      <c r="K123" s="1171" t="str">
        <f t="shared" si="21"/>
        <v/>
      </c>
      <c r="M123" s="1171" t="str">
        <f t="shared" si="22"/>
        <v/>
      </c>
      <c r="O123" s="1171" t="str">
        <f t="shared" si="23"/>
        <v/>
      </c>
      <c r="Q123" s="1171" t="str">
        <f t="shared" si="24"/>
        <v/>
      </c>
      <c r="S123" s="1171" t="str">
        <f t="shared" si="25"/>
        <v/>
      </c>
      <c r="U123" s="1171" t="str">
        <f t="shared" si="26"/>
        <v/>
      </c>
      <c r="W123" s="1171" t="str">
        <f t="shared" si="27"/>
        <v/>
      </c>
      <c r="Y123" s="1171" t="str">
        <f t="shared" si="28"/>
        <v/>
      </c>
      <c r="AA123" s="1171" t="str">
        <f t="shared" si="29"/>
        <v/>
      </c>
      <c r="AC123" s="1171" t="str">
        <f t="shared" si="30"/>
        <v/>
      </c>
      <c r="AE123" s="1171" t="str">
        <f t="shared" si="31"/>
        <v/>
      </c>
      <c r="AG123" s="1171" t="str">
        <f t="shared" si="32"/>
        <v/>
      </c>
      <c r="AI123" s="1171" t="str">
        <f t="shared" si="33"/>
        <v/>
      </c>
      <c r="AK123" s="1171" t="str">
        <f t="shared" si="34"/>
        <v/>
      </c>
      <c r="AM123" s="1171" t="str">
        <f t="shared" si="35"/>
        <v/>
      </c>
      <c r="AO123" s="1171" t="str">
        <f t="shared" si="36"/>
        <v/>
      </c>
      <c r="AQ123" s="1171" t="str">
        <f t="shared" si="37"/>
        <v/>
      </c>
    </row>
    <row r="124" spans="5:43">
      <c r="E124" s="1171" t="str">
        <f t="shared" si="19"/>
        <v/>
      </c>
      <c r="G124" s="1171" t="str">
        <f t="shared" si="19"/>
        <v/>
      </c>
      <c r="I124" s="1171" t="str">
        <f t="shared" si="20"/>
        <v/>
      </c>
      <c r="K124" s="1171" t="str">
        <f t="shared" si="21"/>
        <v/>
      </c>
      <c r="M124" s="1171" t="str">
        <f t="shared" si="22"/>
        <v/>
      </c>
      <c r="O124" s="1171" t="str">
        <f t="shared" si="23"/>
        <v/>
      </c>
      <c r="Q124" s="1171" t="str">
        <f t="shared" si="24"/>
        <v/>
      </c>
      <c r="S124" s="1171" t="str">
        <f t="shared" si="25"/>
        <v/>
      </c>
      <c r="U124" s="1171" t="str">
        <f t="shared" si="26"/>
        <v/>
      </c>
      <c r="W124" s="1171" t="str">
        <f t="shared" si="27"/>
        <v/>
      </c>
      <c r="Y124" s="1171" t="str">
        <f t="shared" si="28"/>
        <v/>
      </c>
      <c r="AA124" s="1171" t="str">
        <f t="shared" si="29"/>
        <v/>
      </c>
      <c r="AC124" s="1171" t="str">
        <f t="shared" si="30"/>
        <v/>
      </c>
      <c r="AE124" s="1171" t="str">
        <f t="shared" si="31"/>
        <v/>
      </c>
      <c r="AG124" s="1171" t="str">
        <f t="shared" si="32"/>
        <v/>
      </c>
      <c r="AI124" s="1171" t="str">
        <f t="shared" si="33"/>
        <v/>
      </c>
      <c r="AK124" s="1171" t="str">
        <f t="shared" si="34"/>
        <v/>
      </c>
      <c r="AM124" s="1171" t="str">
        <f t="shared" si="35"/>
        <v/>
      </c>
      <c r="AO124" s="1171" t="str">
        <f t="shared" si="36"/>
        <v/>
      </c>
      <c r="AQ124" s="1171" t="str">
        <f t="shared" si="37"/>
        <v/>
      </c>
    </row>
    <row r="125" spans="5:43">
      <c r="E125" s="1171" t="str">
        <f t="shared" si="19"/>
        <v/>
      </c>
      <c r="G125" s="1171" t="str">
        <f t="shared" si="19"/>
        <v/>
      </c>
      <c r="I125" s="1171" t="str">
        <f t="shared" si="20"/>
        <v/>
      </c>
      <c r="K125" s="1171" t="str">
        <f t="shared" si="21"/>
        <v/>
      </c>
      <c r="M125" s="1171" t="str">
        <f t="shared" si="22"/>
        <v/>
      </c>
      <c r="O125" s="1171" t="str">
        <f t="shared" si="23"/>
        <v/>
      </c>
      <c r="Q125" s="1171" t="str">
        <f t="shared" si="24"/>
        <v/>
      </c>
      <c r="S125" s="1171" t="str">
        <f t="shared" si="25"/>
        <v/>
      </c>
      <c r="U125" s="1171" t="str">
        <f t="shared" si="26"/>
        <v/>
      </c>
      <c r="W125" s="1171" t="str">
        <f t="shared" si="27"/>
        <v/>
      </c>
      <c r="Y125" s="1171" t="str">
        <f t="shared" si="28"/>
        <v/>
      </c>
      <c r="AA125" s="1171" t="str">
        <f t="shared" si="29"/>
        <v/>
      </c>
      <c r="AC125" s="1171" t="str">
        <f t="shared" si="30"/>
        <v/>
      </c>
      <c r="AE125" s="1171" t="str">
        <f t="shared" si="31"/>
        <v/>
      </c>
      <c r="AG125" s="1171" t="str">
        <f t="shared" si="32"/>
        <v/>
      </c>
      <c r="AI125" s="1171" t="str">
        <f t="shared" si="33"/>
        <v/>
      </c>
      <c r="AK125" s="1171" t="str">
        <f t="shared" si="34"/>
        <v/>
      </c>
      <c r="AM125" s="1171" t="str">
        <f t="shared" si="35"/>
        <v/>
      </c>
      <c r="AO125" s="1171" t="str">
        <f t="shared" si="36"/>
        <v/>
      </c>
      <c r="AQ125" s="1171" t="str">
        <f t="shared" si="37"/>
        <v/>
      </c>
    </row>
    <row r="126" spans="5:43">
      <c r="E126" s="1171" t="str">
        <f t="shared" si="19"/>
        <v/>
      </c>
      <c r="G126" s="1171" t="str">
        <f t="shared" si="19"/>
        <v/>
      </c>
      <c r="I126" s="1171" t="str">
        <f t="shared" si="20"/>
        <v/>
      </c>
      <c r="K126" s="1171" t="str">
        <f t="shared" si="21"/>
        <v/>
      </c>
      <c r="M126" s="1171" t="str">
        <f t="shared" si="22"/>
        <v/>
      </c>
      <c r="O126" s="1171" t="str">
        <f t="shared" si="23"/>
        <v/>
      </c>
      <c r="Q126" s="1171" t="str">
        <f t="shared" si="24"/>
        <v/>
      </c>
      <c r="S126" s="1171" t="str">
        <f t="shared" si="25"/>
        <v/>
      </c>
      <c r="U126" s="1171" t="str">
        <f t="shared" si="26"/>
        <v/>
      </c>
      <c r="W126" s="1171" t="str">
        <f t="shared" si="27"/>
        <v/>
      </c>
      <c r="Y126" s="1171" t="str">
        <f t="shared" si="28"/>
        <v/>
      </c>
      <c r="AA126" s="1171" t="str">
        <f t="shared" si="29"/>
        <v/>
      </c>
      <c r="AC126" s="1171" t="str">
        <f t="shared" si="30"/>
        <v/>
      </c>
      <c r="AE126" s="1171" t="str">
        <f t="shared" si="31"/>
        <v/>
      </c>
      <c r="AG126" s="1171" t="str">
        <f t="shared" si="32"/>
        <v/>
      </c>
      <c r="AI126" s="1171" t="str">
        <f t="shared" si="33"/>
        <v/>
      </c>
      <c r="AK126" s="1171" t="str">
        <f t="shared" si="34"/>
        <v/>
      </c>
      <c r="AM126" s="1171" t="str">
        <f t="shared" si="35"/>
        <v/>
      </c>
      <c r="AO126" s="1171" t="str">
        <f t="shared" si="36"/>
        <v/>
      </c>
      <c r="AQ126" s="1171" t="str">
        <f t="shared" si="37"/>
        <v/>
      </c>
    </row>
    <row r="127" spans="5:43">
      <c r="E127" s="1171" t="str">
        <f t="shared" si="19"/>
        <v/>
      </c>
      <c r="G127" s="1171" t="str">
        <f t="shared" si="19"/>
        <v/>
      </c>
      <c r="I127" s="1171" t="str">
        <f t="shared" si="20"/>
        <v/>
      </c>
      <c r="K127" s="1171" t="str">
        <f t="shared" si="21"/>
        <v/>
      </c>
      <c r="M127" s="1171" t="str">
        <f t="shared" si="22"/>
        <v/>
      </c>
      <c r="O127" s="1171" t="str">
        <f t="shared" si="23"/>
        <v/>
      </c>
      <c r="Q127" s="1171" t="str">
        <f t="shared" si="24"/>
        <v/>
      </c>
      <c r="S127" s="1171" t="str">
        <f t="shared" si="25"/>
        <v/>
      </c>
      <c r="U127" s="1171" t="str">
        <f t="shared" si="26"/>
        <v/>
      </c>
      <c r="W127" s="1171" t="str">
        <f t="shared" si="27"/>
        <v/>
      </c>
      <c r="Y127" s="1171" t="str">
        <f t="shared" si="28"/>
        <v/>
      </c>
      <c r="AA127" s="1171" t="str">
        <f t="shared" si="29"/>
        <v/>
      </c>
      <c r="AC127" s="1171" t="str">
        <f t="shared" si="30"/>
        <v/>
      </c>
      <c r="AE127" s="1171" t="str">
        <f t="shared" si="31"/>
        <v/>
      </c>
      <c r="AG127" s="1171" t="str">
        <f t="shared" si="32"/>
        <v/>
      </c>
      <c r="AI127" s="1171" t="str">
        <f t="shared" si="33"/>
        <v/>
      </c>
      <c r="AK127" s="1171" t="str">
        <f t="shared" si="34"/>
        <v/>
      </c>
      <c r="AM127" s="1171" t="str">
        <f t="shared" si="35"/>
        <v/>
      </c>
      <c r="AO127" s="1171" t="str">
        <f t="shared" si="36"/>
        <v/>
      </c>
      <c r="AQ127" s="1171" t="str">
        <f t="shared" si="37"/>
        <v/>
      </c>
    </row>
    <row r="128" spans="5:43">
      <c r="E128" s="1171" t="str">
        <f t="shared" si="19"/>
        <v/>
      </c>
      <c r="G128" s="1171" t="str">
        <f t="shared" si="19"/>
        <v/>
      </c>
      <c r="I128" s="1171" t="str">
        <f t="shared" si="20"/>
        <v/>
      </c>
      <c r="K128" s="1171" t="str">
        <f t="shared" si="21"/>
        <v/>
      </c>
      <c r="M128" s="1171" t="str">
        <f t="shared" si="22"/>
        <v/>
      </c>
      <c r="O128" s="1171" t="str">
        <f t="shared" si="23"/>
        <v/>
      </c>
      <c r="Q128" s="1171" t="str">
        <f t="shared" si="24"/>
        <v/>
      </c>
      <c r="S128" s="1171" t="str">
        <f t="shared" si="25"/>
        <v/>
      </c>
      <c r="U128" s="1171" t="str">
        <f t="shared" si="26"/>
        <v/>
      </c>
      <c r="W128" s="1171" t="str">
        <f t="shared" si="27"/>
        <v/>
      </c>
      <c r="Y128" s="1171" t="str">
        <f t="shared" si="28"/>
        <v/>
      </c>
      <c r="AA128" s="1171" t="str">
        <f t="shared" si="29"/>
        <v/>
      </c>
      <c r="AC128" s="1171" t="str">
        <f t="shared" si="30"/>
        <v/>
      </c>
      <c r="AE128" s="1171" t="str">
        <f t="shared" si="31"/>
        <v/>
      </c>
      <c r="AG128" s="1171" t="str">
        <f t="shared" si="32"/>
        <v/>
      </c>
      <c r="AI128" s="1171" t="str">
        <f t="shared" si="33"/>
        <v/>
      </c>
      <c r="AK128" s="1171" t="str">
        <f t="shared" si="34"/>
        <v/>
      </c>
      <c r="AM128" s="1171" t="str">
        <f t="shared" si="35"/>
        <v/>
      </c>
      <c r="AO128" s="1171" t="str">
        <f t="shared" si="36"/>
        <v/>
      </c>
      <c r="AQ128" s="1171" t="str">
        <f t="shared" si="37"/>
        <v/>
      </c>
    </row>
    <row r="129" spans="5:43">
      <c r="E129" s="1171" t="str">
        <f t="shared" si="19"/>
        <v/>
      </c>
      <c r="G129" s="1171" t="str">
        <f t="shared" si="19"/>
        <v/>
      </c>
      <c r="I129" s="1171" t="str">
        <f t="shared" si="20"/>
        <v/>
      </c>
      <c r="K129" s="1171" t="str">
        <f t="shared" si="21"/>
        <v/>
      </c>
      <c r="M129" s="1171" t="str">
        <f t="shared" si="22"/>
        <v/>
      </c>
      <c r="O129" s="1171" t="str">
        <f t="shared" si="23"/>
        <v/>
      </c>
      <c r="Q129" s="1171" t="str">
        <f t="shared" si="24"/>
        <v/>
      </c>
      <c r="S129" s="1171" t="str">
        <f t="shared" si="25"/>
        <v/>
      </c>
      <c r="U129" s="1171" t="str">
        <f t="shared" si="26"/>
        <v/>
      </c>
      <c r="W129" s="1171" t="str">
        <f t="shared" si="27"/>
        <v/>
      </c>
      <c r="Y129" s="1171" t="str">
        <f t="shared" si="28"/>
        <v/>
      </c>
      <c r="AA129" s="1171" t="str">
        <f t="shared" si="29"/>
        <v/>
      </c>
      <c r="AC129" s="1171" t="str">
        <f t="shared" si="30"/>
        <v/>
      </c>
      <c r="AE129" s="1171" t="str">
        <f t="shared" si="31"/>
        <v/>
      </c>
      <c r="AG129" s="1171" t="str">
        <f t="shared" si="32"/>
        <v/>
      </c>
      <c r="AI129" s="1171" t="str">
        <f t="shared" si="33"/>
        <v/>
      </c>
      <c r="AK129" s="1171" t="str">
        <f t="shared" si="34"/>
        <v/>
      </c>
      <c r="AM129" s="1171" t="str">
        <f t="shared" si="35"/>
        <v/>
      </c>
      <c r="AO129" s="1171" t="str">
        <f t="shared" si="36"/>
        <v/>
      </c>
      <c r="AQ129" s="1171" t="str">
        <f t="shared" si="37"/>
        <v/>
      </c>
    </row>
    <row r="130" spans="5:43">
      <c r="E130" s="1171" t="str">
        <f t="shared" si="19"/>
        <v/>
      </c>
      <c r="G130" s="1171" t="str">
        <f t="shared" si="19"/>
        <v/>
      </c>
      <c r="I130" s="1171" t="str">
        <f t="shared" si="20"/>
        <v/>
      </c>
      <c r="K130" s="1171" t="str">
        <f t="shared" si="21"/>
        <v/>
      </c>
      <c r="M130" s="1171" t="str">
        <f t="shared" si="22"/>
        <v/>
      </c>
      <c r="O130" s="1171" t="str">
        <f t="shared" si="23"/>
        <v/>
      </c>
      <c r="Q130" s="1171" t="str">
        <f t="shared" si="24"/>
        <v/>
      </c>
      <c r="S130" s="1171" t="str">
        <f t="shared" si="25"/>
        <v/>
      </c>
      <c r="U130" s="1171" t="str">
        <f t="shared" si="26"/>
        <v/>
      </c>
      <c r="W130" s="1171" t="str">
        <f t="shared" si="27"/>
        <v/>
      </c>
      <c r="Y130" s="1171" t="str">
        <f t="shared" si="28"/>
        <v/>
      </c>
      <c r="AA130" s="1171" t="str">
        <f t="shared" si="29"/>
        <v/>
      </c>
      <c r="AC130" s="1171" t="str">
        <f t="shared" si="30"/>
        <v/>
      </c>
      <c r="AE130" s="1171" t="str">
        <f t="shared" si="31"/>
        <v/>
      </c>
      <c r="AG130" s="1171" t="str">
        <f t="shared" si="32"/>
        <v/>
      </c>
      <c r="AI130" s="1171" t="str">
        <f t="shared" si="33"/>
        <v/>
      </c>
      <c r="AK130" s="1171" t="str">
        <f t="shared" si="34"/>
        <v/>
      </c>
      <c r="AM130" s="1171" t="str">
        <f t="shared" si="35"/>
        <v/>
      </c>
      <c r="AO130" s="1171" t="str">
        <f t="shared" si="36"/>
        <v/>
      </c>
      <c r="AQ130" s="1171" t="str">
        <f t="shared" si="37"/>
        <v/>
      </c>
    </row>
    <row r="131" spans="5:43">
      <c r="E131" s="1171" t="str">
        <f t="shared" si="19"/>
        <v/>
      </c>
      <c r="G131" s="1171" t="str">
        <f t="shared" si="19"/>
        <v/>
      </c>
      <c r="I131" s="1171" t="str">
        <f t="shared" si="20"/>
        <v/>
      </c>
      <c r="K131" s="1171" t="str">
        <f t="shared" si="21"/>
        <v/>
      </c>
      <c r="M131" s="1171" t="str">
        <f t="shared" si="22"/>
        <v/>
      </c>
      <c r="O131" s="1171" t="str">
        <f t="shared" si="23"/>
        <v/>
      </c>
      <c r="Q131" s="1171" t="str">
        <f t="shared" si="24"/>
        <v/>
      </c>
      <c r="S131" s="1171" t="str">
        <f t="shared" si="25"/>
        <v/>
      </c>
      <c r="U131" s="1171" t="str">
        <f t="shared" si="26"/>
        <v/>
      </c>
      <c r="W131" s="1171" t="str">
        <f t="shared" si="27"/>
        <v/>
      </c>
      <c r="Y131" s="1171" t="str">
        <f t="shared" si="28"/>
        <v/>
      </c>
      <c r="AA131" s="1171" t="str">
        <f t="shared" si="29"/>
        <v/>
      </c>
      <c r="AC131" s="1171" t="str">
        <f t="shared" si="30"/>
        <v/>
      </c>
      <c r="AE131" s="1171" t="str">
        <f t="shared" si="31"/>
        <v/>
      </c>
      <c r="AG131" s="1171" t="str">
        <f t="shared" si="32"/>
        <v/>
      </c>
      <c r="AI131" s="1171" t="str">
        <f t="shared" si="33"/>
        <v/>
      </c>
      <c r="AK131" s="1171" t="str">
        <f t="shared" si="34"/>
        <v/>
      </c>
      <c r="AM131" s="1171" t="str">
        <f t="shared" si="35"/>
        <v/>
      </c>
      <c r="AO131" s="1171" t="str">
        <f t="shared" si="36"/>
        <v/>
      </c>
      <c r="AQ131" s="1171" t="str">
        <f t="shared" si="37"/>
        <v/>
      </c>
    </row>
    <row r="132" spans="5:43">
      <c r="E132" s="1171" t="str">
        <f t="shared" si="19"/>
        <v/>
      </c>
      <c r="G132" s="1171" t="str">
        <f t="shared" si="19"/>
        <v/>
      </c>
      <c r="I132" s="1171" t="str">
        <f t="shared" si="20"/>
        <v/>
      </c>
      <c r="K132" s="1171" t="str">
        <f t="shared" si="21"/>
        <v/>
      </c>
      <c r="M132" s="1171" t="str">
        <f t="shared" si="22"/>
        <v/>
      </c>
      <c r="O132" s="1171" t="str">
        <f t="shared" si="23"/>
        <v/>
      </c>
      <c r="Q132" s="1171" t="str">
        <f t="shared" si="24"/>
        <v/>
      </c>
      <c r="S132" s="1171" t="str">
        <f t="shared" si="25"/>
        <v/>
      </c>
      <c r="U132" s="1171" t="str">
        <f t="shared" si="26"/>
        <v/>
      </c>
      <c r="W132" s="1171" t="str">
        <f t="shared" si="27"/>
        <v/>
      </c>
      <c r="Y132" s="1171" t="str">
        <f t="shared" si="28"/>
        <v/>
      </c>
      <c r="AA132" s="1171" t="str">
        <f t="shared" si="29"/>
        <v/>
      </c>
      <c r="AC132" s="1171" t="str">
        <f t="shared" si="30"/>
        <v/>
      </c>
      <c r="AE132" s="1171" t="str">
        <f t="shared" si="31"/>
        <v/>
      </c>
      <c r="AG132" s="1171" t="str">
        <f t="shared" si="32"/>
        <v/>
      </c>
      <c r="AI132" s="1171" t="str">
        <f t="shared" si="33"/>
        <v/>
      </c>
      <c r="AK132" s="1171" t="str">
        <f t="shared" si="34"/>
        <v/>
      </c>
      <c r="AM132" s="1171" t="str">
        <f t="shared" si="35"/>
        <v/>
      </c>
      <c r="AO132" s="1171" t="str">
        <f t="shared" si="36"/>
        <v/>
      </c>
      <c r="AQ132" s="1171" t="str">
        <f t="shared" si="37"/>
        <v/>
      </c>
    </row>
    <row r="133" spans="5:43">
      <c r="E133" s="1171" t="str">
        <f t="shared" si="19"/>
        <v/>
      </c>
      <c r="G133" s="1171" t="str">
        <f t="shared" si="19"/>
        <v/>
      </c>
      <c r="I133" s="1171" t="str">
        <f t="shared" si="20"/>
        <v/>
      </c>
      <c r="K133" s="1171" t="str">
        <f t="shared" si="21"/>
        <v/>
      </c>
      <c r="M133" s="1171" t="str">
        <f t="shared" si="22"/>
        <v/>
      </c>
      <c r="O133" s="1171" t="str">
        <f t="shared" si="23"/>
        <v/>
      </c>
      <c r="Q133" s="1171" t="str">
        <f t="shared" si="24"/>
        <v/>
      </c>
      <c r="S133" s="1171" t="str">
        <f t="shared" si="25"/>
        <v/>
      </c>
      <c r="U133" s="1171" t="str">
        <f t="shared" si="26"/>
        <v/>
      </c>
      <c r="W133" s="1171" t="str">
        <f t="shared" si="27"/>
        <v/>
      </c>
      <c r="Y133" s="1171" t="str">
        <f t="shared" si="28"/>
        <v/>
      </c>
      <c r="AA133" s="1171" t="str">
        <f t="shared" si="29"/>
        <v/>
      </c>
      <c r="AC133" s="1171" t="str">
        <f t="shared" si="30"/>
        <v/>
      </c>
      <c r="AE133" s="1171" t="str">
        <f t="shared" si="31"/>
        <v/>
      </c>
      <c r="AG133" s="1171" t="str">
        <f t="shared" si="32"/>
        <v/>
      </c>
      <c r="AI133" s="1171" t="str">
        <f t="shared" si="33"/>
        <v/>
      </c>
      <c r="AK133" s="1171" t="str">
        <f t="shared" si="34"/>
        <v/>
      </c>
      <c r="AM133" s="1171" t="str">
        <f t="shared" si="35"/>
        <v/>
      </c>
      <c r="AO133" s="1171" t="str">
        <f t="shared" si="36"/>
        <v/>
      </c>
      <c r="AQ133" s="1171" t="str">
        <f t="shared" si="37"/>
        <v/>
      </c>
    </row>
    <row r="134" spans="5:43">
      <c r="E134" s="1171" t="str">
        <f t="shared" si="19"/>
        <v/>
      </c>
      <c r="G134" s="1171" t="str">
        <f t="shared" si="19"/>
        <v/>
      </c>
      <c r="I134" s="1171" t="str">
        <f t="shared" si="20"/>
        <v/>
      </c>
      <c r="K134" s="1171" t="str">
        <f t="shared" si="21"/>
        <v/>
      </c>
      <c r="M134" s="1171" t="str">
        <f t="shared" si="22"/>
        <v/>
      </c>
      <c r="O134" s="1171" t="str">
        <f t="shared" si="23"/>
        <v/>
      </c>
      <c r="Q134" s="1171" t="str">
        <f t="shared" si="24"/>
        <v/>
      </c>
      <c r="S134" s="1171" t="str">
        <f t="shared" si="25"/>
        <v/>
      </c>
      <c r="U134" s="1171" t="str">
        <f t="shared" si="26"/>
        <v/>
      </c>
      <c r="W134" s="1171" t="str">
        <f t="shared" si="27"/>
        <v/>
      </c>
      <c r="Y134" s="1171" t="str">
        <f t="shared" si="28"/>
        <v/>
      </c>
      <c r="AA134" s="1171" t="str">
        <f t="shared" si="29"/>
        <v/>
      </c>
      <c r="AC134" s="1171" t="str">
        <f t="shared" si="30"/>
        <v/>
      </c>
      <c r="AE134" s="1171" t="str">
        <f t="shared" si="31"/>
        <v/>
      </c>
      <c r="AG134" s="1171" t="str">
        <f t="shared" si="32"/>
        <v/>
      </c>
      <c r="AI134" s="1171" t="str">
        <f t="shared" si="33"/>
        <v/>
      </c>
      <c r="AK134" s="1171" t="str">
        <f t="shared" si="34"/>
        <v/>
      </c>
      <c r="AM134" s="1171" t="str">
        <f t="shared" si="35"/>
        <v/>
      </c>
      <c r="AO134" s="1171" t="str">
        <f t="shared" si="36"/>
        <v/>
      </c>
      <c r="AQ134" s="1171" t="str">
        <f t="shared" si="37"/>
        <v/>
      </c>
    </row>
    <row r="135" spans="5:43">
      <c r="E135" s="1171" t="str">
        <f t="shared" si="19"/>
        <v/>
      </c>
      <c r="G135" s="1171" t="str">
        <f t="shared" si="19"/>
        <v/>
      </c>
      <c r="I135" s="1171" t="str">
        <f t="shared" si="20"/>
        <v/>
      </c>
      <c r="K135" s="1171" t="str">
        <f t="shared" si="21"/>
        <v/>
      </c>
      <c r="M135" s="1171" t="str">
        <f t="shared" si="22"/>
        <v/>
      </c>
      <c r="O135" s="1171" t="str">
        <f t="shared" si="23"/>
        <v/>
      </c>
      <c r="Q135" s="1171" t="str">
        <f t="shared" si="24"/>
        <v/>
      </c>
      <c r="S135" s="1171" t="str">
        <f t="shared" si="25"/>
        <v/>
      </c>
      <c r="U135" s="1171" t="str">
        <f t="shared" si="26"/>
        <v/>
      </c>
      <c r="W135" s="1171" t="str">
        <f t="shared" si="27"/>
        <v/>
      </c>
      <c r="Y135" s="1171" t="str">
        <f t="shared" si="28"/>
        <v/>
      </c>
      <c r="AA135" s="1171" t="str">
        <f t="shared" si="29"/>
        <v/>
      </c>
      <c r="AC135" s="1171" t="str">
        <f t="shared" si="30"/>
        <v/>
      </c>
      <c r="AE135" s="1171" t="str">
        <f t="shared" si="31"/>
        <v/>
      </c>
      <c r="AG135" s="1171" t="str">
        <f t="shared" si="32"/>
        <v/>
      </c>
      <c r="AI135" s="1171" t="str">
        <f t="shared" si="33"/>
        <v/>
      </c>
      <c r="AK135" s="1171" t="str">
        <f t="shared" si="34"/>
        <v/>
      </c>
      <c r="AM135" s="1171" t="str">
        <f t="shared" si="35"/>
        <v/>
      </c>
      <c r="AO135" s="1171" t="str">
        <f t="shared" si="36"/>
        <v/>
      </c>
      <c r="AQ135" s="1171" t="str">
        <f t="shared" si="37"/>
        <v/>
      </c>
    </row>
    <row r="136" spans="5:43">
      <c r="E136" s="1171" t="str">
        <f t="shared" si="19"/>
        <v/>
      </c>
      <c r="G136" s="1171" t="str">
        <f t="shared" si="19"/>
        <v/>
      </c>
      <c r="I136" s="1171" t="str">
        <f t="shared" si="20"/>
        <v/>
      </c>
      <c r="K136" s="1171" t="str">
        <f t="shared" si="21"/>
        <v/>
      </c>
      <c r="M136" s="1171" t="str">
        <f t="shared" si="22"/>
        <v/>
      </c>
      <c r="O136" s="1171" t="str">
        <f t="shared" si="23"/>
        <v/>
      </c>
      <c r="Q136" s="1171" t="str">
        <f t="shared" si="24"/>
        <v/>
      </c>
      <c r="S136" s="1171" t="str">
        <f t="shared" si="25"/>
        <v/>
      </c>
      <c r="U136" s="1171" t="str">
        <f t="shared" si="26"/>
        <v/>
      </c>
      <c r="W136" s="1171" t="str">
        <f t="shared" si="27"/>
        <v/>
      </c>
      <c r="Y136" s="1171" t="str">
        <f t="shared" si="28"/>
        <v/>
      </c>
      <c r="AA136" s="1171" t="str">
        <f t="shared" si="29"/>
        <v/>
      </c>
      <c r="AC136" s="1171" t="str">
        <f t="shared" si="30"/>
        <v/>
      </c>
      <c r="AE136" s="1171" t="str">
        <f t="shared" si="31"/>
        <v/>
      </c>
      <c r="AG136" s="1171" t="str">
        <f t="shared" si="32"/>
        <v/>
      </c>
      <c r="AI136" s="1171" t="str">
        <f t="shared" si="33"/>
        <v/>
      </c>
      <c r="AK136" s="1171" t="str">
        <f t="shared" si="34"/>
        <v/>
      </c>
      <c r="AM136" s="1171" t="str">
        <f t="shared" si="35"/>
        <v/>
      </c>
      <c r="AO136" s="1171" t="str">
        <f t="shared" si="36"/>
        <v/>
      </c>
      <c r="AQ136" s="1171" t="str">
        <f t="shared" si="37"/>
        <v/>
      </c>
    </row>
    <row r="137" spans="5:43">
      <c r="E137" s="1171" t="str">
        <f t="shared" si="19"/>
        <v/>
      </c>
      <c r="G137" s="1171" t="str">
        <f t="shared" si="19"/>
        <v/>
      </c>
      <c r="I137" s="1171" t="str">
        <f t="shared" si="20"/>
        <v/>
      </c>
      <c r="K137" s="1171" t="str">
        <f t="shared" si="21"/>
        <v/>
      </c>
      <c r="M137" s="1171" t="str">
        <f t="shared" si="22"/>
        <v/>
      </c>
      <c r="O137" s="1171" t="str">
        <f t="shared" si="23"/>
        <v/>
      </c>
      <c r="Q137" s="1171" t="str">
        <f t="shared" si="24"/>
        <v/>
      </c>
      <c r="S137" s="1171" t="str">
        <f t="shared" si="25"/>
        <v/>
      </c>
      <c r="U137" s="1171" t="str">
        <f t="shared" si="26"/>
        <v/>
      </c>
      <c r="W137" s="1171" t="str">
        <f t="shared" si="27"/>
        <v/>
      </c>
      <c r="Y137" s="1171" t="str">
        <f t="shared" si="28"/>
        <v/>
      </c>
      <c r="AA137" s="1171" t="str">
        <f t="shared" si="29"/>
        <v/>
      </c>
      <c r="AC137" s="1171" t="str">
        <f t="shared" si="30"/>
        <v/>
      </c>
      <c r="AE137" s="1171" t="str">
        <f t="shared" si="31"/>
        <v/>
      </c>
      <c r="AG137" s="1171" t="str">
        <f t="shared" si="32"/>
        <v/>
      </c>
      <c r="AI137" s="1171" t="str">
        <f t="shared" si="33"/>
        <v/>
      </c>
      <c r="AK137" s="1171" t="str">
        <f t="shared" si="34"/>
        <v/>
      </c>
      <c r="AM137" s="1171" t="str">
        <f t="shared" si="35"/>
        <v/>
      </c>
      <c r="AO137" s="1171" t="str">
        <f t="shared" si="36"/>
        <v/>
      </c>
      <c r="AQ137" s="1171" t="str">
        <f t="shared" si="37"/>
        <v/>
      </c>
    </row>
    <row r="138" spans="5:43">
      <c r="E138" s="1171" t="str">
        <f t="shared" si="19"/>
        <v/>
      </c>
      <c r="G138" s="1171" t="str">
        <f t="shared" si="19"/>
        <v/>
      </c>
      <c r="I138" s="1171" t="str">
        <f t="shared" si="20"/>
        <v/>
      </c>
      <c r="K138" s="1171" t="str">
        <f t="shared" si="21"/>
        <v/>
      </c>
      <c r="M138" s="1171" t="str">
        <f t="shared" si="22"/>
        <v/>
      </c>
      <c r="O138" s="1171" t="str">
        <f t="shared" si="23"/>
        <v/>
      </c>
      <c r="Q138" s="1171" t="str">
        <f t="shared" si="24"/>
        <v/>
      </c>
      <c r="S138" s="1171" t="str">
        <f t="shared" si="25"/>
        <v/>
      </c>
      <c r="U138" s="1171" t="str">
        <f t="shared" si="26"/>
        <v/>
      </c>
      <c r="W138" s="1171" t="str">
        <f t="shared" si="27"/>
        <v/>
      </c>
      <c r="Y138" s="1171" t="str">
        <f t="shared" si="28"/>
        <v/>
      </c>
      <c r="AA138" s="1171" t="str">
        <f t="shared" si="29"/>
        <v/>
      </c>
      <c r="AC138" s="1171" t="str">
        <f t="shared" si="30"/>
        <v/>
      </c>
      <c r="AE138" s="1171" t="str">
        <f t="shared" si="31"/>
        <v/>
      </c>
      <c r="AG138" s="1171" t="str">
        <f t="shared" si="32"/>
        <v/>
      </c>
      <c r="AI138" s="1171" t="str">
        <f t="shared" si="33"/>
        <v/>
      </c>
      <c r="AK138" s="1171" t="str">
        <f t="shared" si="34"/>
        <v/>
      </c>
      <c r="AM138" s="1171" t="str">
        <f t="shared" si="35"/>
        <v/>
      </c>
      <c r="AO138" s="1171" t="str">
        <f t="shared" si="36"/>
        <v/>
      </c>
      <c r="AQ138" s="1171" t="str">
        <f t="shared" si="37"/>
        <v/>
      </c>
    </row>
    <row r="139" spans="5:43">
      <c r="E139" s="1171" t="str">
        <f t="shared" si="19"/>
        <v/>
      </c>
      <c r="G139" s="1171" t="str">
        <f t="shared" si="19"/>
        <v/>
      </c>
      <c r="I139" s="1171" t="str">
        <f t="shared" si="20"/>
        <v/>
      </c>
      <c r="K139" s="1171" t="str">
        <f t="shared" si="21"/>
        <v/>
      </c>
      <c r="M139" s="1171" t="str">
        <f t="shared" si="22"/>
        <v/>
      </c>
      <c r="O139" s="1171" t="str">
        <f t="shared" si="23"/>
        <v/>
      </c>
      <c r="Q139" s="1171" t="str">
        <f t="shared" si="24"/>
        <v/>
      </c>
      <c r="S139" s="1171" t="str">
        <f t="shared" si="25"/>
        <v/>
      </c>
      <c r="U139" s="1171" t="str">
        <f t="shared" si="26"/>
        <v/>
      </c>
      <c r="W139" s="1171" t="str">
        <f t="shared" si="27"/>
        <v/>
      </c>
      <c r="Y139" s="1171" t="str">
        <f t="shared" si="28"/>
        <v/>
      </c>
      <c r="AA139" s="1171" t="str">
        <f t="shared" si="29"/>
        <v/>
      </c>
      <c r="AC139" s="1171" t="str">
        <f t="shared" si="30"/>
        <v/>
      </c>
      <c r="AE139" s="1171" t="str">
        <f t="shared" si="31"/>
        <v/>
      </c>
      <c r="AG139" s="1171" t="str">
        <f t="shared" si="32"/>
        <v/>
      </c>
      <c r="AI139" s="1171" t="str">
        <f t="shared" si="33"/>
        <v/>
      </c>
      <c r="AK139" s="1171" t="str">
        <f t="shared" si="34"/>
        <v/>
      </c>
      <c r="AM139" s="1171" t="str">
        <f t="shared" si="35"/>
        <v/>
      </c>
      <c r="AO139" s="1171" t="str">
        <f t="shared" si="36"/>
        <v/>
      </c>
      <c r="AQ139" s="1171" t="str">
        <f t="shared" si="37"/>
        <v/>
      </c>
    </row>
    <row r="140" spans="5:43">
      <c r="E140" s="1171" t="str">
        <f t="shared" si="19"/>
        <v/>
      </c>
      <c r="G140" s="1171" t="str">
        <f t="shared" si="19"/>
        <v/>
      </c>
      <c r="I140" s="1171" t="str">
        <f t="shared" si="20"/>
        <v/>
      </c>
      <c r="K140" s="1171" t="str">
        <f t="shared" si="21"/>
        <v/>
      </c>
      <c r="M140" s="1171" t="str">
        <f t="shared" si="22"/>
        <v/>
      </c>
      <c r="O140" s="1171" t="str">
        <f t="shared" si="23"/>
        <v/>
      </c>
      <c r="Q140" s="1171" t="str">
        <f t="shared" si="24"/>
        <v/>
      </c>
      <c r="S140" s="1171" t="str">
        <f t="shared" si="25"/>
        <v/>
      </c>
      <c r="U140" s="1171" t="str">
        <f t="shared" si="26"/>
        <v/>
      </c>
      <c r="W140" s="1171" t="str">
        <f t="shared" si="27"/>
        <v/>
      </c>
      <c r="Y140" s="1171" t="str">
        <f t="shared" si="28"/>
        <v/>
      </c>
      <c r="AA140" s="1171" t="str">
        <f t="shared" si="29"/>
        <v/>
      </c>
      <c r="AC140" s="1171" t="str">
        <f t="shared" si="30"/>
        <v/>
      </c>
      <c r="AE140" s="1171" t="str">
        <f t="shared" si="31"/>
        <v/>
      </c>
      <c r="AG140" s="1171" t="str">
        <f t="shared" si="32"/>
        <v/>
      </c>
      <c r="AI140" s="1171" t="str">
        <f t="shared" si="33"/>
        <v/>
      </c>
      <c r="AK140" s="1171" t="str">
        <f t="shared" si="34"/>
        <v/>
      </c>
      <c r="AM140" s="1171" t="str">
        <f t="shared" si="35"/>
        <v/>
      </c>
      <c r="AO140" s="1171" t="str">
        <f t="shared" si="36"/>
        <v/>
      </c>
      <c r="AQ140" s="1171" t="str">
        <f t="shared" si="37"/>
        <v/>
      </c>
    </row>
    <row r="141" spans="5:43">
      <c r="E141" s="1171" t="str">
        <f t="shared" ref="E141:G204" si="38">IF(OR($B141=0,D141=0),"",D141/$B141)</f>
        <v/>
      </c>
      <c r="G141" s="1171" t="str">
        <f t="shared" si="38"/>
        <v/>
      </c>
      <c r="I141" s="1171" t="str">
        <f t="shared" ref="I141:I204" si="39">IF(OR($B141=0,H141=0),"",H141/$B141)</f>
        <v/>
      </c>
      <c r="K141" s="1171" t="str">
        <f t="shared" ref="K141:K204" si="40">IF(OR($B141=0,J141=0),"",J141/$B141)</f>
        <v/>
      </c>
      <c r="M141" s="1171" t="str">
        <f t="shared" ref="M141:M204" si="41">IF(OR($B141=0,L141=0),"",L141/$B141)</f>
        <v/>
      </c>
      <c r="O141" s="1171" t="str">
        <f t="shared" ref="O141:O204" si="42">IF(OR($B141=0,N141=0),"",N141/$B141)</f>
        <v/>
      </c>
      <c r="Q141" s="1171" t="str">
        <f t="shared" ref="Q141:Q204" si="43">IF(OR($B141=0,P141=0),"",P141/$B141)</f>
        <v/>
      </c>
      <c r="S141" s="1171" t="str">
        <f t="shared" ref="S141:S204" si="44">IF(OR($B141=0,R141=0),"",R141/$B141)</f>
        <v/>
      </c>
      <c r="U141" s="1171" t="str">
        <f t="shared" ref="U141:U204" si="45">IF(OR($B141=0,T141=0),"",T141/$B141)</f>
        <v/>
      </c>
      <c r="W141" s="1171" t="str">
        <f t="shared" ref="W141:W204" si="46">IF(OR($B141=0,V141=0),"",V141/$B141)</f>
        <v/>
      </c>
      <c r="Y141" s="1171" t="str">
        <f t="shared" ref="Y141:Y204" si="47">IF(OR($B141=0,X141=0),"",X141/$B141)</f>
        <v/>
      </c>
      <c r="AA141" s="1171" t="str">
        <f t="shared" ref="AA141:AA204" si="48">IF(OR($B141=0,Z141=0),"",Z141/$B141)</f>
        <v/>
      </c>
      <c r="AC141" s="1171" t="str">
        <f t="shared" ref="AC141:AC204" si="49">IF(OR($B141=0,AB141=0),"",AB141/$B141)</f>
        <v/>
      </c>
      <c r="AE141" s="1171" t="str">
        <f t="shared" ref="AE141:AE204" si="50">IF(OR($B141=0,AD141=0),"",AD141/$B141)</f>
        <v/>
      </c>
      <c r="AG141" s="1171" t="str">
        <f t="shared" ref="AG141:AG204" si="51">IF(OR($B141=0,AF141=0),"",AF141/$B141)</f>
        <v/>
      </c>
      <c r="AI141" s="1171" t="str">
        <f t="shared" ref="AI141:AI204" si="52">IF(OR($B141=0,AH141=0),"",AH141/$B141)</f>
        <v/>
      </c>
      <c r="AK141" s="1171" t="str">
        <f t="shared" ref="AK141:AK204" si="53">IF(OR($B141=0,AJ141=0),"",AJ141/$B141)</f>
        <v/>
      </c>
      <c r="AM141" s="1171" t="str">
        <f t="shared" ref="AM141:AM204" si="54">IF(OR($B141=0,AL141=0),"",AL141/$B141)</f>
        <v/>
      </c>
      <c r="AO141" s="1171" t="str">
        <f t="shared" ref="AO141:AO204" si="55">IF(OR($B141=0,AN141=0),"",AN141/$B141)</f>
        <v/>
      </c>
      <c r="AQ141" s="1171" t="str">
        <f t="shared" ref="AQ141:AQ204" si="56">IF(OR($B141=0,AP141=0),"",AP141/$B141)</f>
        <v/>
      </c>
    </row>
    <row r="142" spans="5:43">
      <c r="E142" s="1171" t="str">
        <f t="shared" si="38"/>
        <v/>
      </c>
      <c r="G142" s="1171" t="str">
        <f t="shared" si="38"/>
        <v/>
      </c>
      <c r="I142" s="1171" t="str">
        <f t="shared" si="39"/>
        <v/>
      </c>
      <c r="K142" s="1171" t="str">
        <f t="shared" si="40"/>
        <v/>
      </c>
      <c r="M142" s="1171" t="str">
        <f t="shared" si="41"/>
        <v/>
      </c>
      <c r="O142" s="1171" t="str">
        <f t="shared" si="42"/>
        <v/>
      </c>
      <c r="Q142" s="1171" t="str">
        <f t="shared" si="43"/>
        <v/>
      </c>
      <c r="S142" s="1171" t="str">
        <f t="shared" si="44"/>
        <v/>
      </c>
      <c r="U142" s="1171" t="str">
        <f t="shared" si="45"/>
        <v/>
      </c>
      <c r="W142" s="1171" t="str">
        <f t="shared" si="46"/>
        <v/>
      </c>
      <c r="Y142" s="1171" t="str">
        <f t="shared" si="47"/>
        <v/>
      </c>
      <c r="AA142" s="1171" t="str">
        <f t="shared" si="48"/>
        <v/>
      </c>
      <c r="AC142" s="1171" t="str">
        <f t="shared" si="49"/>
        <v/>
      </c>
      <c r="AE142" s="1171" t="str">
        <f t="shared" si="50"/>
        <v/>
      </c>
      <c r="AG142" s="1171" t="str">
        <f t="shared" si="51"/>
        <v/>
      </c>
      <c r="AI142" s="1171" t="str">
        <f t="shared" si="52"/>
        <v/>
      </c>
      <c r="AK142" s="1171" t="str">
        <f t="shared" si="53"/>
        <v/>
      </c>
      <c r="AM142" s="1171" t="str">
        <f t="shared" si="54"/>
        <v/>
      </c>
      <c r="AO142" s="1171" t="str">
        <f t="shared" si="55"/>
        <v/>
      </c>
      <c r="AQ142" s="1171" t="str">
        <f t="shared" si="56"/>
        <v/>
      </c>
    </row>
    <row r="143" spans="5:43">
      <c r="E143" s="1171" t="str">
        <f t="shared" si="38"/>
        <v/>
      </c>
      <c r="G143" s="1171" t="str">
        <f t="shared" si="38"/>
        <v/>
      </c>
      <c r="I143" s="1171" t="str">
        <f t="shared" si="39"/>
        <v/>
      </c>
      <c r="K143" s="1171" t="str">
        <f t="shared" si="40"/>
        <v/>
      </c>
      <c r="M143" s="1171" t="str">
        <f t="shared" si="41"/>
        <v/>
      </c>
      <c r="O143" s="1171" t="str">
        <f t="shared" si="42"/>
        <v/>
      </c>
      <c r="Q143" s="1171" t="str">
        <f t="shared" si="43"/>
        <v/>
      </c>
      <c r="S143" s="1171" t="str">
        <f t="shared" si="44"/>
        <v/>
      </c>
      <c r="U143" s="1171" t="str">
        <f t="shared" si="45"/>
        <v/>
      </c>
      <c r="W143" s="1171" t="str">
        <f t="shared" si="46"/>
        <v/>
      </c>
      <c r="Y143" s="1171" t="str">
        <f t="shared" si="47"/>
        <v/>
      </c>
      <c r="AA143" s="1171" t="str">
        <f t="shared" si="48"/>
        <v/>
      </c>
      <c r="AC143" s="1171" t="str">
        <f t="shared" si="49"/>
        <v/>
      </c>
      <c r="AE143" s="1171" t="str">
        <f t="shared" si="50"/>
        <v/>
      </c>
      <c r="AG143" s="1171" t="str">
        <f t="shared" si="51"/>
        <v/>
      </c>
      <c r="AI143" s="1171" t="str">
        <f t="shared" si="52"/>
        <v/>
      </c>
      <c r="AK143" s="1171" t="str">
        <f t="shared" si="53"/>
        <v/>
      </c>
      <c r="AM143" s="1171" t="str">
        <f t="shared" si="54"/>
        <v/>
      </c>
      <c r="AO143" s="1171" t="str">
        <f t="shared" si="55"/>
        <v/>
      </c>
      <c r="AQ143" s="1171" t="str">
        <f t="shared" si="56"/>
        <v/>
      </c>
    </row>
    <row r="144" spans="5:43">
      <c r="E144" s="1171" t="str">
        <f t="shared" si="38"/>
        <v/>
      </c>
      <c r="G144" s="1171" t="str">
        <f t="shared" si="38"/>
        <v/>
      </c>
      <c r="I144" s="1171" t="str">
        <f t="shared" si="39"/>
        <v/>
      </c>
      <c r="K144" s="1171" t="str">
        <f t="shared" si="40"/>
        <v/>
      </c>
      <c r="M144" s="1171" t="str">
        <f t="shared" si="41"/>
        <v/>
      </c>
      <c r="O144" s="1171" t="str">
        <f t="shared" si="42"/>
        <v/>
      </c>
      <c r="Q144" s="1171" t="str">
        <f t="shared" si="43"/>
        <v/>
      </c>
      <c r="S144" s="1171" t="str">
        <f t="shared" si="44"/>
        <v/>
      </c>
      <c r="U144" s="1171" t="str">
        <f t="shared" si="45"/>
        <v/>
      </c>
      <c r="W144" s="1171" t="str">
        <f t="shared" si="46"/>
        <v/>
      </c>
      <c r="Y144" s="1171" t="str">
        <f t="shared" si="47"/>
        <v/>
      </c>
      <c r="AA144" s="1171" t="str">
        <f t="shared" si="48"/>
        <v/>
      </c>
      <c r="AC144" s="1171" t="str">
        <f t="shared" si="49"/>
        <v/>
      </c>
      <c r="AE144" s="1171" t="str">
        <f t="shared" si="50"/>
        <v/>
      </c>
      <c r="AG144" s="1171" t="str">
        <f t="shared" si="51"/>
        <v/>
      </c>
      <c r="AI144" s="1171" t="str">
        <f t="shared" si="52"/>
        <v/>
      </c>
      <c r="AK144" s="1171" t="str">
        <f t="shared" si="53"/>
        <v/>
      </c>
      <c r="AM144" s="1171" t="str">
        <f t="shared" si="54"/>
        <v/>
      </c>
      <c r="AO144" s="1171" t="str">
        <f t="shared" si="55"/>
        <v/>
      </c>
      <c r="AQ144" s="1171" t="str">
        <f t="shared" si="56"/>
        <v/>
      </c>
    </row>
    <row r="145" spans="5:43">
      <c r="E145" s="1171" t="str">
        <f t="shared" si="38"/>
        <v/>
      </c>
      <c r="G145" s="1171" t="str">
        <f t="shared" si="38"/>
        <v/>
      </c>
      <c r="I145" s="1171" t="str">
        <f t="shared" si="39"/>
        <v/>
      </c>
      <c r="K145" s="1171" t="str">
        <f t="shared" si="40"/>
        <v/>
      </c>
      <c r="M145" s="1171" t="str">
        <f t="shared" si="41"/>
        <v/>
      </c>
      <c r="O145" s="1171" t="str">
        <f t="shared" si="42"/>
        <v/>
      </c>
      <c r="Q145" s="1171" t="str">
        <f t="shared" si="43"/>
        <v/>
      </c>
      <c r="S145" s="1171" t="str">
        <f t="shared" si="44"/>
        <v/>
      </c>
      <c r="U145" s="1171" t="str">
        <f t="shared" si="45"/>
        <v/>
      </c>
      <c r="W145" s="1171" t="str">
        <f t="shared" si="46"/>
        <v/>
      </c>
      <c r="Y145" s="1171" t="str">
        <f t="shared" si="47"/>
        <v/>
      </c>
      <c r="AA145" s="1171" t="str">
        <f t="shared" si="48"/>
        <v/>
      </c>
      <c r="AC145" s="1171" t="str">
        <f t="shared" si="49"/>
        <v/>
      </c>
      <c r="AE145" s="1171" t="str">
        <f t="shared" si="50"/>
        <v/>
      </c>
      <c r="AG145" s="1171" t="str">
        <f t="shared" si="51"/>
        <v/>
      </c>
      <c r="AI145" s="1171" t="str">
        <f t="shared" si="52"/>
        <v/>
      </c>
      <c r="AK145" s="1171" t="str">
        <f t="shared" si="53"/>
        <v/>
      </c>
      <c r="AM145" s="1171" t="str">
        <f t="shared" si="54"/>
        <v/>
      </c>
      <c r="AO145" s="1171" t="str">
        <f t="shared" si="55"/>
        <v/>
      </c>
      <c r="AQ145" s="1171" t="str">
        <f t="shared" si="56"/>
        <v/>
      </c>
    </row>
    <row r="146" spans="5:43">
      <c r="E146" s="1171" t="str">
        <f t="shared" si="38"/>
        <v/>
      </c>
      <c r="G146" s="1171" t="str">
        <f t="shared" si="38"/>
        <v/>
      </c>
      <c r="I146" s="1171" t="str">
        <f t="shared" si="39"/>
        <v/>
      </c>
      <c r="K146" s="1171" t="str">
        <f t="shared" si="40"/>
        <v/>
      </c>
      <c r="M146" s="1171" t="str">
        <f t="shared" si="41"/>
        <v/>
      </c>
      <c r="O146" s="1171" t="str">
        <f t="shared" si="42"/>
        <v/>
      </c>
      <c r="Q146" s="1171" t="str">
        <f t="shared" si="43"/>
        <v/>
      </c>
      <c r="S146" s="1171" t="str">
        <f t="shared" si="44"/>
        <v/>
      </c>
      <c r="U146" s="1171" t="str">
        <f t="shared" si="45"/>
        <v/>
      </c>
      <c r="W146" s="1171" t="str">
        <f t="shared" si="46"/>
        <v/>
      </c>
      <c r="Y146" s="1171" t="str">
        <f t="shared" si="47"/>
        <v/>
      </c>
      <c r="AA146" s="1171" t="str">
        <f t="shared" si="48"/>
        <v/>
      </c>
      <c r="AC146" s="1171" t="str">
        <f t="shared" si="49"/>
        <v/>
      </c>
      <c r="AE146" s="1171" t="str">
        <f t="shared" si="50"/>
        <v/>
      </c>
      <c r="AG146" s="1171" t="str">
        <f t="shared" si="51"/>
        <v/>
      </c>
      <c r="AI146" s="1171" t="str">
        <f t="shared" si="52"/>
        <v/>
      </c>
      <c r="AK146" s="1171" t="str">
        <f t="shared" si="53"/>
        <v/>
      </c>
      <c r="AM146" s="1171" t="str">
        <f t="shared" si="54"/>
        <v/>
      </c>
      <c r="AO146" s="1171" t="str">
        <f t="shared" si="55"/>
        <v/>
      </c>
      <c r="AQ146" s="1171" t="str">
        <f t="shared" si="56"/>
        <v/>
      </c>
    </row>
    <row r="147" spans="5:43">
      <c r="E147" s="1171" t="str">
        <f t="shared" si="38"/>
        <v/>
      </c>
      <c r="G147" s="1171" t="str">
        <f t="shared" si="38"/>
        <v/>
      </c>
      <c r="I147" s="1171" t="str">
        <f t="shared" si="39"/>
        <v/>
      </c>
      <c r="K147" s="1171" t="str">
        <f t="shared" si="40"/>
        <v/>
      </c>
      <c r="M147" s="1171" t="str">
        <f t="shared" si="41"/>
        <v/>
      </c>
      <c r="O147" s="1171" t="str">
        <f t="shared" si="42"/>
        <v/>
      </c>
      <c r="Q147" s="1171" t="str">
        <f t="shared" si="43"/>
        <v/>
      </c>
      <c r="S147" s="1171" t="str">
        <f t="shared" si="44"/>
        <v/>
      </c>
      <c r="U147" s="1171" t="str">
        <f t="shared" si="45"/>
        <v/>
      </c>
      <c r="W147" s="1171" t="str">
        <f t="shared" si="46"/>
        <v/>
      </c>
      <c r="Y147" s="1171" t="str">
        <f t="shared" si="47"/>
        <v/>
      </c>
      <c r="AA147" s="1171" t="str">
        <f t="shared" si="48"/>
        <v/>
      </c>
      <c r="AC147" s="1171" t="str">
        <f t="shared" si="49"/>
        <v/>
      </c>
      <c r="AE147" s="1171" t="str">
        <f t="shared" si="50"/>
        <v/>
      </c>
      <c r="AG147" s="1171" t="str">
        <f t="shared" si="51"/>
        <v/>
      </c>
      <c r="AI147" s="1171" t="str">
        <f t="shared" si="52"/>
        <v/>
      </c>
      <c r="AK147" s="1171" t="str">
        <f t="shared" si="53"/>
        <v/>
      </c>
      <c r="AM147" s="1171" t="str">
        <f t="shared" si="54"/>
        <v/>
      </c>
      <c r="AO147" s="1171" t="str">
        <f t="shared" si="55"/>
        <v/>
      </c>
      <c r="AQ147" s="1171" t="str">
        <f t="shared" si="56"/>
        <v/>
      </c>
    </row>
    <row r="148" spans="5:43">
      <c r="E148" s="1171" t="str">
        <f t="shared" si="38"/>
        <v/>
      </c>
      <c r="G148" s="1171" t="str">
        <f t="shared" si="38"/>
        <v/>
      </c>
      <c r="I148" s="1171" t="str">
        <f t="shared" si="39"/>
        <v/>
      </c>
      <c r="K148" s="1171" t="str">
        <f t="shared" si="40"/>
        <v/>
      </c>
      <c r="M148" s="1171" t="str">
        <f t="shared" si="41"/>
        <v/>
      </c>
      <c r="O148" s="1171" t="str">
        <f t="shared" si="42"/>
        <v/>
      </c>
      <c r="Q148" s="1171" t="str">
        <f t="shared" si="43"/>
        <v/>
      </c>
      <c r="S148" s="1171" t="str">
        <f t="shared" si="44"/>
        <v/>
      </c>
      <c r="U148" s="1171" t="str">
        <f t="shared" si="45"/>
        <v/>
      </c>
      <c r="W148" s="1171" t="str">
        <f t="shared" si="46"/>
        <v/>
      </c>
      <c r="Y148" s="1171" t="str">
        <f t="shared" si="47"/>
        <v/>
      </c>
      <c r="AA148" s="1171" t="str">
        <f t="shared" si="48"/>
        <v/>
      </c>
      <c r="AC148" s="1171" t="str">
        <f t="shared" si="49"/>
        <v/>
      </c>
      <c r="AE148" s="1171" t="str">
        <f t="shared" si="50"/>
        <v/>
      </c>
      <c r="AG148" s="1171" t="str">
        <f t="shared" si="51"/>
        <v/>
      </c>
      <c r="AI148" s="1171" t="str">
        <f t="shared" si="52"/>
        <v/>
      </c>
      <c r="AK148" s="1171" t="str">
        <f t="shared" si="53"/>
        <v/>
      </c>
      <c r="AM148" s="1171" t="str">
        <f t="shared" si="54"/>
        <v/>
      </c>
      <c r="AO148" s="1171" t="str">
        <f t="shared" si="55"/>
        <v/>
      </c>
      <c r="AQ148" s="1171" t="str">
        <f t="shared" si="56"/>
        <v/>
      </c>
    </row>
    <row r="149" spans="5:43">
      <c r="E149" s="1171" t="str">
        <f t="shared" si="38"/>
        <v/>
      </c>
      <c r="G149" s="1171" t="str">
        <f t="shared" si="38"/>
        <v/>
      </c>
      <c r="I149" s="1171" t="str">
        <f t="shared" si="39"/>
        <v/>
      </c>
      <c r="K149" s="1171" t="str">
        <f t="shared" si="40"/>
        <v/>
      </c>
      <c r="M149" s="1171" t="str">
        <f t="shared" si="41"/>
        <v/>
      </c>
      <c r="O149" s="1171" t="str">
        <f t="shared" si="42"/>
        <v/>
      </c>
      <c r="Q149" s="1171" t="str">
        <f t="shared" si="43"/>
        <v/>
      </c>
      <c r="S149" s="1171" t="str">
        <f t="shared" si="44"/>
        <v/>
      </c>
      <c r="U149" s="1171" t="str">
        <f t="shared" si="45"/>
        <v/>
      </c>
      <c r="W149" s="1171" t="str">
        <f t="shared" si="46"/>
        <v/>
      </c>
      <c r="Y149" s="1171" t="str">
        <f t="shared" si="47"/>
        <v/>
      </c>
      <c r="AA149" s="1171" t="str">
        <f t="shared" si="48"/>
        <v/>
      </c>
      <c r="AC149" s="1171" t="str">
        <f t="shared" si="49"/>
        <v/>
      </c>
      <c r="AE149" s="1171" t="str">
        <f t="shared" si="50"/>
        <v/>
      </c>
      <c r="AG149" s="1171" t="str">
        <f t="shared" si="51"/>
        <v/>
      </c>
      <c r="AI149" s="1171" t="str">
        <f t="shared" si="52"/>
        <v/>
      </c>
      <c r="AK149" s="1171" t="str">
        <f t="shared" si="53"/>
        <v/>
      </c>
      <c r="AM149" s="1171" t="str">
        <f t="shared" si="54"/>
        <v/>
      </c>
      <c r="AO149" s="1171" t="str">
        <f t="shared" si="55"/>
        <v/>
      </c>
      <c r="AQ149" s="1171" t="str">
        <f t="shared" si="56"/>
        <v/>
      </c>
    </row>
    <row r="150" spans="5:43">
      <c r="E150" s="1171" t="str">
        <f t="shared" si="38"/>
        <v/>
      </c>
      <c r="G150" s="1171" t="str">
        <f t="shared" si="38"/>
        <v/>
      </c>
      <c r="I150" s="1171" t="str">
        <f t="shared" si="39"/>
        <v/>
      </c>
      <c r="K150" s="1171" t="str">
        <f t="shared" si="40"/>
        <v/>
      </c>
      <c r="M150" s="1171" t="str">
        <f t="shared" si="41"/>
        <v/>
      </c>
      <c r="O150" s="1171" t="str">
        <f t="shared" si="42"/>
        <v/>
      </c>
      <c r="Q150" s="1171" t="str">
        <f t="shared" si="43"/>
        <v/>
      </c>
      <c r="S150" s="1171" t="str">
        <f t="shared" si="44"/>
        <v/>
      </c>
      <c r="U150" s="1171" t="str">
        <f t="shared" si="45"/>
        <v/>
      </c>
      <c r="W150" s="1171" t="str">
        <f t="shared" si="46"/>
        <v/>
      </c>
      <c r="Y150" s="1171" t="str">
        <f t="shared" si="47"/>
        <v/>
      </c>
      <c r="AA150" s="1171" t="str">
        <f t="shared" si="48"/>
        <v/>
      </c>
      <c r="AC150" s="1171" t="str">
        <f t="shared" si="49"/>
        <v/>
      </c>
      <c r="AE150" s="1171" t="str">
        <f t="shared" si="50"/>
        <v/>
      </c>
      <c r="AG150" s="1171" t="str">
        <f t="shared" si="51"/>
        <v/>
      </c>
      <c r="AI150" s="1171" t="str">
        <f t="shared" si="52"/>
        <v/>
      </c>
      <c r="AK150" s="1171" t="str">
        <f t="shared" si="53"/>
        <v/>
      </c>
      <c r="AM150" s="1171" t="str">
        <f t="shared" si="54"/>
        <v/>
      </c>
      <c r="AO150" s="1171" t="str">
        <f t="shared" si="55"/>
        <v/>
      </c>
      <c r="AQ150" s="1171" t="str">
        <f t="shared" si="56"/>
        <v/>
      </c>
    </row>
    <row r="151" spans="5:43">
      <c r="E151" s="1171" t="str">
        <f t="shared" si="38"/>
        <v/>
      </c>
      <c r="G151" s="1171" t="str">
        <f t="shared" si="38"/>
        <v/>
      </c>
      <c r="I151" s="1171" t="str">
        <f t="shared" si="39"/>
        <v/>
      </c>
      <c r="K151" s="1171" t="str">
        <f t="shared" si="40"/>
        <v/>
      </c>
      <c r="M151" s="1171" t="str">
        <f t="shared" si="41"/>
        <v/>
      </c>
      <c r="O151" s="1171" t="str">
        <f t="shared" si="42"/>
        <v/>
      </c>
      <c r="Q151" s="1171" t="str">
        <f t="shared" si="43"/>
        <v/>
      </c>
      <c r="S151" s="1171" t="str">
        <f t="shared" si="44"/>
        <v/>
      </c>
      <c r="U151" s="1171" t="str">
        <f t="shared" si="45"/>
        <v/>
      </c>
      <c r="W151" s="1171" t="str">
        <f t="shared" si="46"/>
        <v/>
      </c>
      <c r="Y151" s="1171" t="str">
        <f t="shared" si="47"/>
        <v/>
      </c>
      <c r="AA151" s="1171" t="str">
        <f t="shared" si="48"/>
        <v/>
      </c>
      <c r="AC151" s="1171" t="str">
        <f t="shared" si="49"/>
        <v/>
      </c>
      <c r="AE151" s="1171" t="str">
        <f t="shared" si="50"/>
        <v/>
      </c>
      <c r="AG151" s="1171" t="str">
        <f t="shared" si="51"/>
        <v/>
      </c>
      <c r="AI151" s="1171" t="str">
        <f t="shared" si="52"/>
        <v/>
      </c>
      <c r="AK151" s="1171" t="str">
        <f t="shared" si="53"/>
        <v/>
      </c>
      <c r="AM151" s="1171" t="str">
        <f t="shared" si="54"/>
        <v/>
      </c>
      <c r="AO151" s="1171" t="str">
        <f t="shared" si="55"/>
        <v/>
      </c>
      <c r="AQ151" s="1171" t="str">
        <f t="shared" si="56"/>
        <v/>
      </c>
    </row>
    <row r="152" spans="5:43">
      <c r="E152" s="1171" t="str">
        <f t="shared" si="38"/>
        <v/>
      </c>
      <c r="G152" s="1171" t="str">
        <f t="shared" si="38"/>
        <v/>
      </c>
      <c r="I152" s="1171" t="str">
        <f t="shared" si="39"/>
        <v/>
      </c>
      <c r="K152" s="1171" t="str">
        <f t="shared" si="40"/>
        <v/>
      </c>
      <c r="M152" s="1171" t="str">
        <f t="shared" si="41"/>
        <v/>
      </c>
      <c r="O152" s="1171" t="str">
        <f t="shared" si="42"/>
        <v/>
      </c>
      <c r="Q152" s="1171" t="str">
        <f t="shared" si="43"/>
        <v/>
      </c>
      <c r="S152" s="1171" t="str">
        <f t="shared" si="44"/>
        <v/>
      </c>
      <c r="U152" s="1171" t="str">
        <f t="shared" si="45"/>
        <v/>
      </c>
      <c r="W152" s="1171" t="str">
        <f t="shared" si="46"/>
        <v/>
      </c>
      <c r="Y152" s="1171" t="str">
        <f t="shared" si="47"/>
        <v/>
      </c>
      <c r="AA152" s="1171" t="str">
        <f t="shared" si="48"/>
        <v/>
      </c>
      <c r="AC152" s="1171" t="str">
        <f t="shared" si="49"/>
        <v/>
      </c>
      <c r="AE152" s="1171" t="str">
        <f t="shared" si="50"/>
        <v/>
      </c>
      <c r="AG152" s="1171" t="str">
        <f t="shared" si="51"/>
        <v/>
      </c>
      <c r="AI152" s="1171" t="str">
        <f t="shared" si="52"/>
        <v/>
      </c>
      <c r="AK152" s="1171" t="str">
        <f t="shared" si="53"/>
        <v/>
      </c>
      <c r="AM152" s="1171" t="str">
        <f t="shared" si="54"/>
        <v/>
      </c>
      <c r="AO152" s="1171" t="str">
        <f t="shared" si="55"/>
        <v/>
      </c>
      <c r="AQ152" s="1171" t="str">
        <f t="shared" si="56"/>
        <v/>
      </c>
    </row>
    <row r="153" spans="5:43">
      <c r="E153" s="1171" t="str">
        <f t="shared" si="38"/>
        <v/>
      </c>
      <c r="G153" s="1171" t="str">
        <f t="shared" si="38"/>
        <v/>
      </c>
      <c r="I153" s="1171" t="str">
        <f t="shared" si="39"/>
        <v/>
      </c>
      <c r="K153" s="1171" t="str">
        <f t="shared" si="40"/>
        <v/>
      </c>
      <c r="M153" s="1171" t="str">
        <f t="shared" si="41"/>
        <v/>
      </c>
      <c r="O153" s="1171" t="str">
        <f t="shared" si="42"/>
        <v/>
      </c>
      <c r="Q153" s="1171" t="str">
        <f t="shared" si="43"/>
        <v/>
      </c>
      <c r="S153" s="1171" t="str">
        <f t="shared" si="44"/>
        <v/>
      </c>
      <c r="U153" s="1171" t="str">
        <f t="shared" si="45"/>
        <v/>
      </c>
      <c r="W153" s="1171" t="str">
        <f t="shared" si="46"/>
        <v/>
      </c>
      <c r="Y153" s="1171" t="str">
        <f t="shared" si="47"/>
        <v/>
      </c>
      <c r="AA153" s="1171" t="str">
        <f t="shared" si="48"/>
        <v/>
      </c>
      <c r="AC153" s="1171" t="str">
        <f t="shared" si="49"/>
        <v/>
      </c>
      <c r="AE153" s="1171" t="str">
        <f t="shared" si="50"/>
        <v/>
      </c>
      <c r="AG153" s="1171" t="str">
        <f t="shared" si="51"/>
        <v/>
      </c>
      <c r="AI153" s="1171" t="str">
        <f t="shared" si="52"/>
        <v/>
      </c>
      <c r="AK153" s="1171" t="str">
        <f t="shared" si="53"/>
        <v/>
      </c>
      <c r="AM153" s="1171" t="str">
        <f t="shared" si="54"/>
        <v/>
      </c>
      <c r="AO153" s="1171" t="str">
        <f t="shared" si="55"/>
        <v/>
      </c>
      <c r="AQ153" s="1171" t="str">
        <f t="shared" si="56"/>
        <v/>
      </c>
    </row>
    <row r="154" spans="5:43">
      <c r="E154" s="1171" t="str">
        <f t="shared" si="38"/>
        <v/>
      </c>
      <c r="G154" s="1171" t="str">
        <f t="shared" si="38"/>
        <v/>
      </c>
      <c r="I154" s="1171" t="str">
        <f t="shared" si="39"/>
        <v/>
      </c>
      <c r="K154" s="1171" t="str">
        <f t="shared" si="40"/>
        <v/>
      </c>
      <c r="M154" s="1171" t="str">
        <f t="shared" si="41"/>
        <v/>
      </c>
      <c r="O154" s="1171" t="str">
        <f t="shared" si="42"/>
        <v/>
      </c>
      <c r="Q154" s="1171" t="str">
        <f t="shared" si="43"/>
        <v/>
      </c>
      <c r="S154" s="1171" t="str">
        <f t="shared" si="44"/>
        <v/>
      </c>
      <c r="U154" s="1171" t="str">
        <f t="shared" si="45"/>
        <v/>
      </c>
      <c r="W154" s="1171" t="str">
        <f t="shared" si="46"/>
        <v/>
      </c>
      <c r="Y154" s="1171" t="str">
        <f t="shared" si="47"/>
        <v/>
      </c>
      <c r="AA154" s="1171" t="str">
        <f t="shared" si="48"/>
        <v/>
      </c>
      <c r="AC154" s="1171" t="str">
        <f t="shared" si="49"/>
        <v/>
      </c>
      <c r="AE154" s="1171" t="str">
        <f t="shared" si="50"/>
        <v/>
      </c>
      <c r="AG154" s="1171" t="str">
        <f t="shared" si="51"/>
        <v/>
      </c>
      <c r="AI154" s="1171" t="str">
        <f t="shared" si="52"/>
        <v/>
      </c>
      <c r="AK154" s="1171" t="str">
        <f t="shared" si="53"/>
        <v/>
      </c>
      <c r="AM154" s="1171" t="str">
        <f t="shared" si="54"/>
        <v/>
      </c>
      <c r="AO154" s="1171" t="str">
        <f t="shared" si="55"/>
        <v/>
      </c>
      <c r="AQ154" s="1171" t="str">
        <f t="shared" si="56"/>
        <v/>
      </c>
    </row>
    <row r="155" spans="5:43">
      <c r="E155" s="1171" t="str">
        <f t="shared" si="38"/>
        <v/>
      </c>
      <c r="G155" s="1171" t="str">
        <f t="shared" si="38"/>
        <v/>
      </c>
      <c r="I155" s="1171" t="str">
        <f t="shared" si="39"/>
        <v/>
      </c>
      <c r="K155" s="1171" t="str">
        <f t="shared" si="40"/>
        <v/>
      </c>
      <c r="M155" s="1171" t="str">
        <f t="shared" si="41"/>
        <v/>
      </c>
      <c r="O155" s="1171" t="str">
        <f t="shared" si="42"/>
        <v/>
      </c>
      <c r="Q155" s="1171" t="str">
        <f t="shared" si="43"/>
        <v/>
      </c>
      <c r="S155" s="1171" t="str">
        <f t="shared" si="44"/>
        <v/>
      </c>
      <c r="U155" s="1171" t="str">
        <f t="shared" si="45"/>
        <v/>
      </c>
      <c r="W155" s="1171" t="str">
        <f t="shared" si="46"/>
        <v/>
      </c>
      <c r="Y155" s="1171" t="str">
        <f t="shared" si="47"/>
        <v/>
      </c>
      <c r="AA155" s="1171" t="str">
        <f t="shared" si="48"/>
        <v/>
      </c>
      <c r="AC155" s="1171" t="str">
        <f t="shared" si="49"/>
        <v/>
      </c>
      <c r="AE155" s="1171" t="str">
        <f t="shared" si="50"/>
        <v/>
      </c>
      <c r="AG155" s="1171" t="str">
        <f t="shared" si="51"/>
        <v/>
      </c>
      <c r="AI155" s="1171" t="str">
        <f t="shared" si="52"/>
        <v/>
      </c>
      <c r="AK155" s="1171" t="str">
        <f t="shared" si="53"/>
        <v/>
      </c>
      <c r="AM155" s="1171" t="str">
        <f t="shared" si="54"/>
        <v/>
      </c>
      <c r="AO155" s="1171" t="str">
        <f t="shared" si="55"/>
        <v/>
      </c>
      <c r="AQ155" s="1171" t="str">
        <f t="shared" si="56"/>
        <v/>
      </c>
    </row>
    <row r="156" spans="5:43">
      <c r="E156" s="1171" t="str">
        <f t="shared" si="38"/>
        <v/>
      </c>
      <c r="G156" s="1171" t="str">
        <f t="shared" si="38"/>
        <v/>
      </c>
      <c r="I156" s="1171" t="str">
        <f t="shared" si="39"/>
        <v/>
      </c>
      <c r="K156" s="1171" t="str">
        <f t="shared" si="40"/>
        <v/>
      </c>
      <c r="M156" s="1171" t="str">
        <f t="shared" si="41"/>
        <v/>
      </c>
      <c r="O156" s="1171" t="str">
        <f t="shared" si="42"/>
        <v/>
      </c>
      <c r="Q156" s="1171" t="str">
        <f t="shared" si="43"/>
        <v/>
      </c>
      <c r="S156" s="1171" t="str">
        <f t="shared" si="44"/>
        <v/>
      </c>
      <c r="U156" s="1171" t="str">
        <f t="shared" si="45"/>
        <v/>
      </c>
      <c r="W156" s="1171" t="str">
        <f t="shared" si="46"/>
        <v/>
      </c>
      <c r="Y156" s="1171" t="str">
        <f t="shared" si="47"/>
        <v/>
      </c>
      <c r="AA156" s="1171" t="str">
        <f t="shared" si="48"/>
        <v/>
      </c>
      <c r="AC156" s="1171" t="str">
        <f t="shared" si="49"/>
        <v/>
      </c>
      <c r="AE156" s="1171" t="str">
        <f t="shared" si="50"/>
        <v/>
      </c>
      <c r="AG156" s="1171" t="str">
        <f t="shared" si="51"/>
        <v/>
      </c>
      <c r="AI156" s="1171" t="str">
        <f t="shared" si="52"/>
        <v/>
      </c>
      <c r="AK156" s="1171" t="str">
        <f t="shared" si="53"/>
        <v/>
      </c>
      <c r="AM156" s="1171" t="str">
        <f t="shared" si="54"/>
        <v/>
      </c>
      <c r="AO156" s="1171" t="str">
        <f t="shared" si="55"/>
        <v/>
      </c>
      <c r="AQ156" s="1171" t="str">
        <f t="shared" si="56"/>
        <v/>
      </c>
    </row>
    <row r="157" spans="5:43">
      <c r="E157" s="1171" t="str">
        <f t="shared" si="38"/>
        <v/>
      </c>
      <c r="G157" s="1171" t="str">
        <f t="shared" si="38"/>
        <v/>
      </c>
      <c r="I157" s="1171" t="str">
        <f t="shared" si="39"/>
        <v/>
      </c>
      <c r="K157" s="1171" t="str">
        <f t="shared" si="40"/>
        <v/>
      </c>
      <c r="M157" s="1171" t="str">
        <f t="shared" si="41"/>
        <v/>
      </c>
      <c r="O157" s="1171" t="str">
        <f t="shared" si="42"/>
        <v/>
      </c>
      <c r="Q157" s="1171" t="str">
        <f t="shared" si="43"/>
        <v/>
      </c>
      <c r="S157" s="1171" t="str">
        <f t="shared" si="44"/>
        <v/>
      </c>
      <c r="U157" s="1171" t="str">
        <f t="shared" si="45"/>
        <v/>
      </c>
      <c r="W157" s="1171" t="str">
        <f t="shared" si="46"/>
        <v/>
      </c>
      <c r="Y157" s="1171" t="str">
        <f t="shared" si="47"/>
        <v/>
      </c>
      <c r="AA157" s="1171" t="str">
        <f t="shared" si="48"/>
        <v/>
      </c>
      <c r="AC157" s="1171" t="str">
        <f t="shared" si="49"/>
        <v/>
      </c>
      <c r="AE157" s="1171" t="str">
        <f t="shared" si="50"/>
        <v/>
      </c>
      <c r="AG157" s="1171" t="str">
        <f t="shared" si="51"/>
        <v/>
      </c>
      <c r="AI157" s="1171" t="str">
        <f t="shared" si="52"/>
        <v/>
      </c>
      <c r="AK157" s="1171" t="str">
        <f t="shared" si="53"/>
        <v/>
      </c>
      <c r="AM157" s="1171" t="str">
        <f t="shared" si="54"/>
        <v/>
      </c>
      <c r="AO157" s="1171" t="str">
        <f t="shared" si="55"/>
        <v/>
      </c>
      <c r="AQ157" s="1171" t="str">
        <f t="shared" si="56"/>
        <v/>
      </c>
    </row>
    <row r="158" spans="5:43">
      <c r="E158" s="1171" t="str">
        <f t="shared" si="38"/>
        <v/>
      </c>
      <c r="G158" s="1171" t="str">
        <f t="shared" si="38"/>
        <v/>
      </c>
      <c r="I158" s="1171" t="str">
        <f t="shared" si="39"/>
        <v/>
      </c>
      <c r="K158" s="1171" t="str">
        <f t="shared" si="40"/>
        <v/>
      </c>
      <c r="M158" s="1171" t="str">
        <f t="shared" si="41"/>
        <v/>
      </c>
      <c r="O158" s="1171" t="str">
        <f t="shared" si="42"/>
        <v/>
      </c>
      <c r="Q158" s="1171" t="str">
        <f t="shared" si="43"/>
        <v/>
      </c>
      <c r="S158" s="1171" t="str">
        <f t="shared" si="44"/>
        <v/>
      </c>
      <c r="U158" s="1171" t="str">
        <f t="shared" si="45"/>
        <v/>
      </c>
      <c r="W158" s="1171" t="str">
        <f t="shared" si="46"/>
        <v/>
      </c>
      <c r="Y158" s="1171" t="str">
        <f t="shared" si="47"/>
        <v/>
      </c>
      <c r="AA158" s="1171" t="str">
        <f t="shared" si="48"/>
        <v/>
      </c>
      <c r="AC158" s="1171" t="str">
        <f t="shared" si="49"/>
        <v/>
      </c>
      <c r="AE158" s="1171" t="str">
        <f t="shared" si="50"/>
        <v/>
      </c>
      <c r="AG158" s="1171" t="str">
        <f t="shared" si="51"/>
        <v/>
      </c>
      <c r="AI158" s="1171" t="str">
        <f t="shared" si="52"/>
        <v/>
      </c>
      <c r="AK158" s="1171" t="str">
        <f t="shared" si="53"/>
        <v/>
      </c>
      <c r="AM158" s="1171" t="str">
        <f t="shared" si="54"/>
        <v/>
      </c>
      <c r="AO158" s="1171" t="str">
        <f t="shared" si="55"/>
        <v/>
      </c>
      <c r="AQ158" s="1171" t="str">
        <f t="shared" si="56"/>
        <v/>
      </c>
    </row>
    <row r="159" spans="5:43">
      <c r="E159" s="1171" t="str">
        <f t="shared" si="38"/>
        <v/>
      </c>
      <c r="G159" s="1171" t="str">
        <f t="shared" si="38"/>
        <v/>
      </c>
      <c r="I159" s="1171" t="str">
        <f t="shared" si="39"/>
        <v/>
      </c>
      <c r="K159" s="1171" t="str">
        <f t="shared" si="40"/>
        <v/>
      </c>
      <c r="M159" s="1171" t="str">
        <f t="shared" si="41"/>
        <v/>
      </c>
      <c r="O159" s="1171" t="str">
        <f t="shared" si="42"/>
        <v/>
      </c>
      <c r="Q159" s="1171" t="str">
        <f t="shared" si="43"/>
        <v/>
      </c>
      <c r="S159" s="1171" t="str">
        <f t="shared" si="44"/>
        <v/>
      </c>
      <c r="U159" s="1171" t="str">
        <f t="shared" si="45"/>
        <v/>
      </c>
      <c r="W159" s="1171" t="str">
        <f t="shared" si="46"/>
        <v/>
      </c>
      <c r="Y159" s="1171" t="str">
        <f t="shared" si="47"/>
        <v/>
      </c>
      <c r="AA159" s="1171" t="str">
        <f t="shared" si="48"/>
        <v/>
      </c>
      <c r="AC159" s="1171" t="str">
        <f t="shared" si="49"/>
        <v/>
      </c>
      <c r="AE159" s="1171" t="str">
        <f t="shared" si="50"/>
        <v/>
      </c>
      <c r="AG159" s="1171" t="str">
        <f t="shared" si="51"/>
        <v/>
      </c>
      <c r="AI159" s="1171" t="str">
        <f t="shared" si="52"/>
        <v/>
      </c>
      <c r="AK159" s="1171" t="str">
        <f t="shared" si="53"/>
        <v/>
      </c>
      <c r="AM159" s="1171" t="str">
        <f t="shared" si="54"/>
        <v/>
      </c>
      <c r="AO159" s="1171" t="str">
        <f t="shared" si="55"/>
        <v/>
      </c>
      <c r="AQ159" s="1171" t="str">
        <f t="shared" si="56"/>
        <v/>
      </c>
    </row>
    <row r="160" spans="5:43">
      <c r="E160" s="1171" t="str">
        <f t="shared" si="38"/>
        <v/>
      </c>
      <c r="G160" s="1171" t="str">
        <f t="shared" si="38"/>
        <v/>
      </c>
      <c r="I160" s="1171" t="str">
        <f t="shared" si="39"/>
        <v/>
      </c>
      <c r="K160" s="1171" t="str">
        <f t="shared" si="40"/>
        <v/>
      </c>
      <c r="M160" s="1171" t="str">
        <f t="shared" si="41"/>
        <v/>
      </c>
      <c r="O160" s="1171" t="str">
        <f t="shared" si="42"/>
        <v/>
      </c>
      <c r="Q160" s="1171" t="str">
        <f t="shared" si="43"/>
        <v/>
      </c>
      <c r="S160" s="1171" t="str">
        <f t="shared" si="44"/>
        <v/>
      </c>
      <c r="U160" s="1171" t="str">
        <f t="shared" si="45"/>
        <v/>
      </c>
      <c r="W160" s="1171" t="str">
        <f t="shared" si="46"/>
        <v/>
      </c>
      <c r="Y160" s="1171" t="str">
        <f t="shared" si="47"/>
        <v/>
      </c>
      <c r="AA160" s="1171" t="str">
        <f t="shared" si="48"/>
        <v/>
      </c>
      <c r="AC160" s="1171" t="str">
        <f t="shared" si="49"/>
        <v/>
      </c>
      <c r="AE160" s="1171" t="str">
        <f t="shared" si="50"/>
        <v/>
      </c>
      <c r="AG160" s="1171" t="str">
        <f t="shared" si="51"/>
        <v/>
      </c>
      <c r="AI160" s="1171" t="str">
        <f t="shared" si="52"/>
        <v/>
      </c>
      <c r="AK160" s="1171" t="str">
        <f t="shared" si="53"/>
        <v/>
      </c>
      <c r="AM160" s="1171" t="str">
        <f t="shared" si="54"/>
        <v/>
      </c>
      <c r="AO160" s="1171" t="str">
        <f t="shared" si="55"/>
        <v/>
      </c>
      <c r="AQ160" s="1171" t="str">
        <f t="shared" si="56"/>
        <v/>
      </c>
    </row>
    <row r="161" spans="5:43">
      <c r="E161" s="1171" t="str">
        <f t="shared" si="38"/>
        <v/>
      </c>
      <c r="G161" s="1171" t="str">
        <f t="shared" si="38"/>
        <v/>
      </c>
      <c r="I161" s="1171" t="str">
        <f t="shared" si="39"/>
        <v/>
      </c>
      <c r="K161" s="1171" t="str">
        <f t="shared" si="40"/>
        <v/>
      </c>
      <c r="M161" s="1171" t="str">
        <f t="shared" si="41"/>
        <v/>
      </c>
      <c r="O161" s="1171" t="str">
        <f t="shared" si="42"/>
        <v/>
      </c>
      <c r="Q161" s="1171" t="str">
        <f t="shared" si="43"/>
        <v/>
      </c>
      <c r="S161" s="1171" t="str">
        <f t="shared" si="44"/>
        <v/>
      </c>
      <c r="U161" s="1171" t="str">
        <f t="shared" si="45"/>
        <v/>
      </c>
      <c r="W161" s="1171" t="str">
        <f t="shared" si="46"/>
        <v/>
      </c>
      <c r="Y161" s="1171" t="str">
        <f t="shared" si="47"/>
        <v/>
      </c>
      <c r="AA161" s="1171" t="str">
        <f t="shared" si="48"/>
        <v/>
      </c>
      <c r="AC161" s="1171" t="str">
        <f t="shared" si="49"/>
        <v/>
      </c>
      <c r="AE161" s="1171" t="str">
        <f t="shared" si="50"/>
        <v/>
      </c>
      <c r="AG161" s="1171" t="str">
        <f t="shared" si="51"/>
        <v/>
      </c>
      <c r="AI161" s="1171" t="str">
        <f t="shared" si="52"/>
        <v/>
      </c>
      <c r="AK161" s="1171" t="str">
        <f t="shared" si="53"/>
        <v/>
      </c>
      <c r="AM161" s="1171" t="str">
        <f t="shared" si="54"/>
        <v/>
      </c>
      <c r="AO161" s="1171" t="str">
        <f t="shared" si="55"/>
        <v/>
      </c>
      <c r="AQ161" s="1171" t="str">
        <f t="shared" si="56"/>
        <v/>
      </c>
    </row>
    <row r="162" spans="5:43">
      <c r="E162" s="1171" t="str">
        <f t="shared" si="38"/>
        <v/>
      </c>
      <c r="G162" s="1171" t="str">
        <f t="shared" si="38"/>
        <v/>
      </c>
      <c r="I162" s="1171" t="str">
        <f t="shared" si="39"/>
        <v/>
      </c>
      <c r="K162" s="1171" t="str">
        <f t="shared" si="40"/>
        <v/>
      </c>
      <c r="M162" s="1171" t="str">
        <f t="shared" si="41"/>
        <v/>
      </c>
      <c r="O162" s="1171" t="str">
        <f t="shared" si="42"/>
        <v/>
      </c>
      <c r="Q162" s="1171" t="str">
        <f t="shared" si="43"/>
        <v/>
      </c>
      <c r="S162" s="1171" t="str">
        <f t="shared" si="44"/>
        <v/>
      </c>
      <c r="U162" s="1171" t="str">
        <f t="shared" si="45"/>
        <v/>
      </c>
      <c r="W162" s="1171" t="str">
        <f t="shared" si="46"/>
        <v/>
      </c>
      <c r="Y162" s="1171" t="str">
        <f t="shared" si="47"/>
        <v/>
      </c>
      <c r="AA162" s="1171" t="str">
        <f t="shared" si="48"/>
        <v/>
      </c>
      <c r="AC162" s="1171" t="str">
        <f t="shared" si="49"/>
        <v/>
      </c>
      <c r="AE162" s="1171" t="str">
        <f t="shared" si="50"/>
        <v/>
      </c>
      <c r="AG162" s="1171" t="str">
        <f t="shared" si="51"/>
        <v/>
      </c>
      <c r="AI162" s="1171" t="str">
        <f t="shared" si="52"/>
        <v/>
      </c>
      <c r="AK162" s="1171" t="str">
        <f t="shared" si="53"/>
        <v/>
      </c>
      <c r="AM162" s="1171" t="str">
        <f t="shared" si="54"/>
        <v/>
      </c>
      <c r="AO162" s="1171" t="str">
        <f t="shared" si="55"/>
        <v/>
      </c>
      <c r="AQ162" s="1171" t="str">
        <f t="shared" si="56"/>
        <v/>
      </c>
    </row>
    <row r="163" spans="5:43">
      <c r="E163" s="1171" t="str">
        <f t="shared" si="38"/>
        <v/>
      </c>
      <c r="G163" s="1171" t="str">
        <f t="shared" si="38"/>
        <v/>
      </c>
      <c r="I163" s="1171" t="str">
        <f t="shared" si="39"/>
        <v/>
      </c>
      <c r="K163" s="1171" t="str">
        <f t="shared" si="40"/>
        <v/>
      </c>
      <c r="M163" s="1171" t="str">
        <f t="shared" si="41"/>
        <v/>
      </c>
      <c r="O163" s="1171" t="str">
        <f t="shared" si="42"/>
        <v/>
      </c>
      <c r="Q163" s="1171" t="str">
        <f t="shared" si="43"/>
        <v/>
      </c>
      <c r="S163" s="1171" t="str">
        <f t="shared" si="44"/>
        <v/>
      </c>
      <c r="U163" s="1171" t="str">
        <f t="shared" si="45"/>
        <v/>
      </c>
      <c r="W163" s="1171" t="str">
        <f t="shared" si="46"/>
        <v/>
      </c>
      <c r="Y163" s="1171" t="str">
        <f t="shared" si="47"/>
        <v/>
      </c>
      <c r="AA163" s="1171" t="str">
        <f t="shared" si="48"/>
        <v/>
      </c>
      <c r="AC163" s="1171" t="str">
        <f t="shared" si="49"/>
        <v/>
      </c>
      <c r="AE163" s="1171" t="str">
        <f t="shared" si="50"/>
        <v/>
      </c>
      <c r="AG163" s="1171" t="str">
        <f t="shared" si="51"/>
        <v/>
      </c>
      <c r="AI163" s="1171" t="str">
        <f t="shared" si="52"/>
        <v/>
      </c>
      <c r="AK163" s="1171" t="str">
        <f t="shared" si="53"/>
        <v/>
      </c>
      <c r="AM163" s="1171" t="str">
        <f t="shared" si="54"/>
        <v/>
      </c>
      <c r="AO163" s="1171" t="str">
        <f t="shared" si="55"/>
        <v/>
      </c>
      <c r="AQ163" s="1171" t="str">
        <f t="shared" si="56"/>
        <v/>
      </c>
    </row>
    <row r="164" spans="5:43">
      <c r="E164" s="1171" t="str">
        <f t="shared" si="38"/>
        <v/>
      </c>
      <c r="G164" s="1171" t="str">
        <f t="shared" si="38"/>
        <v/>
      </c>
      <c r="I164" s="1171" t="str">
        <f t="shared" si="39"/>
        <v/>
      </c>
      <c r="K164" s="1171" t="str">
        <f t="shared" si="40"/>
        <v/>
      </c>
      <c r="M164" s="1171" t="str">
        <f t="shared" si="41"/>
        <v/>
      </c>
      <c r="O164" s="1171" t="str">
        <f t="shared" si="42"/>
        <v/>
      </c>
      <c r="Q164" s="1171" t="str">
        <f t="shared" si="43"/>
        <v/>
      </c>
      <c r="S164" s="1171" t="str">
        <f t="shared" si="44"/>
        <v/>
      </c>
      <c r="U164" s="1171" t="str">
        <f t="shared" si="45"/>
        <v/>
      </c>
      <c r="W164" s="1171" t="str">
        <f t="shared" si="46"/>
        <v/>
      </c>
      <c r="Y164" s="1171" t="str">
        <f t="shared" si="47"/>
        <v/>
      </c>
      <c r="AA164" s="1171" t="str">
        <f t="shared" si="48"/>
        <v/>
      </c>
      <c r="AC164" s="1171" t="str">
        <f t="shared" si="49"/>
        <v/>
      </c>
      <c r="AE164" s="1171" t="str">
        <f t="shared" si="50"/>
        <v/>
      </c>
      <c r="AG164" s="1171" t="str">
        <f t="shared" si="51"/>
        <v/>
      </c>
      <c r="AI164" s="1171" t="str">
        <f t="shared" si="52"/>
        <v/>
      </c>
      <c r="AK164" s="1171" t="str">
        <f t="shared" si="53"/>
        <v/>
      </c>
      <c r="AM164" s="1171" t="str">
        <f t="shared" si="54"/>
        <v/>
      </c>
      <c r="AO164" s="1171" t="str">
        <f t="shared" si="55"/>
        <v/>
      </c>
      <c r="AQ164" s="1171" t="str">
        <f t="shared" si="56"/>
        <v/>
      </c>
    </row>
    <row r="165" spans="5:43">
      <c r="E165" s="1171" t="str">
        <f t="shared" si="38"/>
        <v/>
      </c>
      <c r="G165" s="1171" t="str">
        <f t="shared" si="38"/>
        <v/>
      </c>
      <c r="I165" s="1171" t="str">
        <f t="shared" si="39"/>
        <v/>
      </c>
      <c r="K165" s="1171" t="str">
        <f t="shared" si="40"/>
        <v/>
      </c>
      <c r="M165" s="1171" t="str">
        <f t="shared" si="41"/>
        <v/>
      </c>
      <c r="O165" s="1171" t="str">
        <f t="shared" si="42"/>
        <v/>
      </c>
      <c r="Q165" s="1171" t="str">
        <f t="shared" si="43"/>
        <v/>
      </c>
      <c r="S165" s="1171" t="str">
        <f t="shared" si="44"/>
        <v/>
      </c>
      <c r="U165" s="1171" t="str">
        <f t="shared" si="45"/>
        <v/>
      </c>
      <c r="W165" s="1171" t="str">
        <f t="shared" si="46"/>
        <v/>
      </c>
      <c r="Y165" s="1171" t="str">
        <f t="shared" si="47"/>
        <v/>
      </c>
      <c r="AA165" s="1171" t="str">
        <f t="shared" si="48"/>
        <v/>
      </c>
      <c r="AC165" s="1171" t="str">
        <f t="shared" si="49"/>
        <v/>
      </c>
      <c r="AE165" s="1171" t="str">
        <f t="shared" si="50"/>
        <v/>
      </c>
      <c r="AG165" s="1171" t="str">
        <f t="shared" si="51"/>
        <v/>
      </c>
      <c r="AI165" s="1171" t="str">
        <f t="shared" si="52"/>
        <v/>
      </c>
      <c r="AK165" s="1171" t="str">
        <f t="shared" si="53"/>
        <v/>
      </c>
      <c r="AM165" s="1171" t="str">
        <f t="shared" si="54"/>
        <v/>
      </c>
      <c r="AO165" s="1171" t="str">
        <f t="shared" si="55"/>
        <v/>
      </c>
      <c r="AQ165" s="1171" t="str">
        <f t="shared" si="56"/>
        <v/>
      </c>
    </row>
    <row r="166" spans="5:43">
      <c r="E166" s="1171" t="str">
        <f t="shared" si="38"/>
        <v/>
      </c>
      <c r="G166" s="1171" t="str">
        <f t="shared" si="38"/>
        <v/>
      </c>
      <c r="I166" s="1171" t="str">
        <f t="shared" si="39"/>
        <v/>
      </c>
      <c r="K166" s="1171" t="str">
        <f t="shared" si="40"/>
        <v/>
      </c>
      <c r="M166" s="1171" t="str">
        <f t="shared" si="41"/>
        <v/>
      </c>
      <c r="O166" s="1171" t="str">
        <f t="shared" si="42"/>
        <v/>
      </c>
      <c r="Q166" s="1171" t="str">
        <f t="shared" si="43"/>
        <v/>
      </c>
      <c r="S166" s="1171" t="str">
        <f t="shared" si="44"/>
        <v/>
      </c>
      <c r="U166" s="1171" t="str">
        <f t="shared" si="45"/>
        <v/>
      </c>
      <c r="W166" s="1171" t="str">
        <f t="shared" si="46"/>
        <v/>
      </c>
      <c r="Y166" s="1171" t="str">
        <f t="shared" si="47"/>
        <v/>
      </c>
      <c r="AA166" s="1171" t="str">
        <f t="shared" si="48"/>
        <v/>
      </c>
      <c r="AC166" s="1171" t="str">
        <f t="shared" si="49"/>
        <v/>
      </c>
      <c r="AE166" s="1171" t="str">
        <f t="shared" si="50"/>
        <v/>
      </c>
      <c r="AG166" s="1171" t="str">
        <f t="shared" si="51"/>
        <v/>
      </c>
      <c r="AI166" s="1171" t="str">
        <f t="shared" si="52"/>
        <v/>
      </c>
      <c r="AK166" s="1171" t="str">
        <f t="shared" si="53"/>
        <v/>
      </c>
      <c r="AM166" s="1171" t="str">
        <f t="shared" si="54"/>
        <v/>
      </c>
      <c r="AO166" s="1171" t="str">
        <f t="shared" si="55"/>
        <v/>
      </c>
      <c r="AQ166" s="1171" t="str">
        <f t="shared" si="56"/>
        <v/>
      </c>
    </row>
    <row r="167" spans="5:43">
      <c r="E167" s="1171" t="str">
        <f t="shared" si="38"/>
        <v/>
      </c>
      <c r="G167" s="1171" t="str">
        <f t="shared" si="38"/>
        <v/>
      </c>
      <c r="I167" s="1171" t="str">
        <f t="shared" si="39"/>
        <v/>
      </c>
      <c r="K167" s="1171" t="str">
        <f t="shared" si="40"/>
        <v/>
      </c>
      <c r="M167" s="1171" t="str">
        <f t="shared" si="41"/>
        <v/>
      </c>
      <c r="O167" s="1171" t="str">
        <f t="shared" si="42"/>
        <v/>
      </c>
      <c r="Q167" s="1171" t="str">
        <f t="shared" si="43"/>
        <v/>
      </c>
      <c r="S167" s="1171" t="str">
        <f t="shared" si="44"/>
        <v/>
      </c>
      <c r="U167" s="1171" t="str">
        <f t="shared" si="45"/>
        <v/>
      </c>
      <c r="W167" s="1171" t="str">
        <f t="shared" si="46"/>
        <v/>
      </c>
      <c r="Y167" s="1171" t="str">
        <f t="shared" si="47"/>
        <v/>
      </c>
      <c r="AA167" s="1171" t="str">
        <f t="shared" si="48"/>
        <v/>
      </c>
      <c r="AC167" s="1171" t="str">
        <f t="shared" si="49"/>
        <v/>
      </c>
      <c r="AE167" s="1171" t="str">
        <f t="shared" si="50"/>
        <v/>
      </c>
      <c r="AG167" s="1171" t="str">
        <f t="shared" si="51"/>
        <v/>
      </c>
      <c r="AI167" s="1171" t="str">
        <f t="shared" si="52"/>
        <v/>
      </c>
      <c r="AK167" s="1171" t="str">
        <f t="shared" si="53"/>
        <v/>
      </c>
      <c r="AM167" s="1171" t="str">
        <f t="shared" si="54"/>
        <v/>
      </c>
      <c r="AO167" s="1171" t="str">
        <f t="shared" si="55"/>
        <v/>
      </c>
      <c r="AQ167" s="1171" t="str">
        <f t="shared" si="56"/>
        <v/>
      </c>
    </row>
    <row r="168" spans="5:43">
      <c r="E168" s="1171" t="str">
        <f t="shared" si="38"/>
        <v/>
      </c>
      <c r="G168" s="1171" t="str">
        <f t="shared" si="38"/>
        <v/>
      </c>
      <c r="I168" s="1171" t="str">
        <f t="shared" si="39"/>
        <v/>
      </c>
      <c r="K168" s="1171" t="str">
        <f t="shared" si="40"/>
        <v/>
      </c>
      <c r="M168" s="1171" t="str">
        <f t="shared" si="41"/>
        <v/>
      </c>
      <c r="O168" s="1171" t="str">
        <f t="shared" si="42"/>
        <v/>
      </c>
      <c r="Q168" s="1171" t="str">
        <f t="shared" si="43"/>
        <v/>
      </c>
      <c r="S168" s="1171" t="str">
        <f t="shared" si="44"/>
        <v/>
      </c>
      <c r="U168" s="1171" t="str">
        <f t="shared" si="45"/>
        <v/>
      </c>
      <c r="W168" s="1171" t="str">
        <f t="shared" si="46"/>
        <v/>
      </c>
      <c r="Y168" s="1171" t="str">
        <f t="shared" si="47"/>
        <v/>
      </c>
      <c r="AA168" s="1171" t="str">
        <f t="shared" si="48"/>
        <v/>
      </c>
      <c r="AC168" s="1171" t="str">
        <f t="shared" si="49"/>
        <v/>
      </c>
      <c r="AE168" s="1171" t="str">
        <f t="shared" si="50"/>
        <v/>
      </c>
      <c r="AG168" s="1171" t="str">
        <f t="shared" si="51"/>
        <v/>
      </c>
      <c r="AI168" s="1171" t="str">
        <f t="shared" si="52"/>
        <v/>
      </c>
      <c r="AK168" s="1171" t="str">
        <f t="shared" si="53"/>
        <v/>
      </c>
      <c r="AM168" s="1171" t="str">
        <f t="shared" si="54"/>
        <v/>
      </c>
      <c r="AO168" s="1171" t="str">
        <f t="shared" si="55"/>
        <v/>
      </c>
      <c r="AQ168" s="1171" t="str">
        <f t="shared" si="56"/>
        <v/>
      </c>
    </row>
    <row r="169" spans="5:43">
      <c r="E169" s="1171" t="str">
        <f t="shared" si="38"/>
        <v/>
      </c>
      <c r="G169" s="1171" t="str">
        <f t="shared" si="38"/>
        <v/>
      </c>
      <c r="I169" s="1171" t="str">
        <f t="shared" si="39"/>
        <v/>
      </c>
      <c r="K169" s="1171" t="str">
        <f t="shared" si="40"/>
        <v/>
      </c>
      <c r="M169" s="1171" t="str">
        <f t="shared" si="41"/>
        <v/>
      </c>
      <c r="O169" s="1171" t="str">
        <f t="shared" si="42"/>
        <v/>
      </c>
      <c r="Q169" s="1171" t="str">
        <f t="shared" si="43"/>
        <v/>
      </c>
      <c r="S169" s="1171" t="str">
        <f t="shared" si="44"/>
        <v/>
      </c>
      <c r="U169" s="1171" t="str">
        <f t="shared" si="45"/>
        <v/>
      </c>
      <c r="W169" s="1171" t="str">
        <f t="shared" si="46"/>
        <v/>
      </c>
      <c r="Y169" s="1171" t="str">
        <f t="shared" si="47"/>
        <v/>
      </c>
      <c r="AA169" s="1171" t="str">
        <f t="shared" si="48"/>
        <v/>
      </c>
      <c r="AC169" s="1171" t="str">
        <f t="shared" si="49"/>
        <v/>
      </c>
      <c r="AE169" s="1171" t="str">
        <f t="shared" si="50"/>
        <v/>
      </c>
      <c r="AG169" s="1171" t="str">
        <f t="shared" si="51"/>
        <v/>
      </c>
      <c r="AI169" s="1171" t="str">
        <f t="shared" si="52"/>
        <v/>
      </c>
      <c r="AK169" s="1171" t="str">
        <f t="shared" si="53"/>
        <v/>
      </c>
      <c r="AM169" s="1171" t="str">
        <f t="shared" si="54"/>
        <v/>
      </c>
      <c r="AO169" s="1171" t="str">
        <f t="shared" si="55"/>
        <v/>
      </c>
      <c r="AQ169" s="1171" t="str">
        <f t="shared" si="56"/>
        <v/>
      </c>
    </row>
    <row r="170" spans="5:43">
      <c r="E170" s="1171" t="str">
        <f t="shared" si="38"/>
        <v/>
      </c>
      <c r="G170" s="1171" t="str">
        <f t="shared" si="38"/>
        <v/>
      </c>
      <c r="I170" s="1171" t="str">
        <f t="shared" si="39"/>
        <v/>
      </c>
      <c r="K170" s="1171" t="str">
        <f t="shared" si="40"/>
        <v/>
      </c>
      <c r="M170" s="1171" t="str">
        <f t="shared" si="41"/>
        <v/>
      </c>
      <c r="O170" s="1171" t="str">
        <f t="shared" si="42"/>
        <v/>
      </c>
      <c r="Q170" s="1171" t="str">
        <f t="shared" si="43"/>
        <v/>
      </c>
      <c r="S170" s="1171" t="str">
        <f t="shared" si="44"/>
        <v/>
      </c>
      <c r="U170" s="1171" t="str">
        <f t="shared" si="45"/>
        <v/>
      </c>
      <c r="W170" s="1171" t="str">
        <f t="shared" si="46"/>
        <v/>
      </c>
      <c r="Y170" s="1171" t="str">
        <f t="shared" si="47"/>
        <v/>
      </c>
      <c r="AA170" s="1171" t="str">
        <f t="shared" si="48"/>
        <v/>
      </c>
      <c r="AC170" s="1171" t="str">
        <f t="shared" si="49"/>
        <v/>
      </c>
      <c r="AE170" s="1171" t="str">
        <f t="shared" si="50"/>
        <v/>
      </c>
      <c r="AG170" s="1171" t="str">
        <f t="shared" si="51"/>
        <v/>
      </c>
      <c r="AI170" s="1171" t="str">
        <f t="shared" si="52"/>
        <v/>
      </c>
      <c r="AK170" s="1171" t="str">
        <f t="shared" si="53"/>
        <v/>
      </c>
      <c r="AM170" s="1171" t="str">
        <f t="shared" si="54"/>
        <v/>
      </c>
      <c r="AO170" s="1171" t="str">
        <f t="shared" si="55"/>
        <v/>
      </c>
      <c r="AQ170" s="1171" t="str">
        <f t="shared" si="56"/>
        <v/>
      </c>
    </row>
    <row r="171" spans="5:43">
      <c r="E171" s="1171" t="str">
        <f t="shared" si="38"/>
        <v/>
      </c>
      <c r="G171" s="1171" t="str">
        <f t="shared" si="38"/>
        <v/>
      </c>
      <c r="I171" s="1171" t="str">
        <f t="shared" si="39"/>
        <v/>
      </c>
      <c r="K171" s="1171" t="str">
        <f t="shared" si="40"/>
        <v/>
      </c>
      <c r="M171" s="1171" t="str">
        <f t="shared" si="41"/>
        <v/>
      </c>
      <c r="O171" s="1171" t="str">
        <f t="shared" si="42"/>
        <v/>
      </c>
      <c r="Q171" s="1171" t="str">
        <f t="shared" si="43"/>
        <v/>
      </c>
      <c r="S171" s="1171" t="str">
        <f t="shared" si="44"/>
        <v/>
      </c>
      <c r="U171" s="1171" t="str">
        <f t="shared" si="45"/>
        <v/>
      </c>
      <c r="W171" s="1171" t="str">
        <f t="shared" si="46"/>
        <v/>
      </c>
      <c r="Y171" s="1171" t="str">
        <f t="shared" si="47"/>
        <v/>
      </c>
      <c r="AA171" s="1171" t="str">
        <f t="shared" si="48"/>
        <v/>
      </c>
      <c r="AC171" s="1171" t="str">
        <f t="shared" si="49"/>
        <v/>
      </c>
      <c r="AE171" s="1171" t="str">
        <f t="shared" si="50"/>
        <v/>
      </c>
      <c r="AG171" s="1171" t="str">
        <f t="shared" si="51"/>
        <v/>
      </c>
      <c r="AI171" s="1171" t="str">
        <f t="shared" si="52"/>
        <v/>
      </c>
      <c r="AK171" s="1171" t="str">
        <f t="shared" si="53"/>
        <v/>
      </c>
      <c r="AM171" s="1171" t="str">
        <f t="shared" si="54"/>
        <v/>
      </c>
      <c r="AO171" s="1171" t="str">
        <f t="shared" si="55"/>
        <v/>
      </c>
      <c r="AQ171" s="1171" t="str">
        <f t="shared" si="56"/>
        <v/>
      </c>
    </row>
    <row r="172" spans="5:43">
      <c r="E172" s="1171" t="str">
        <f t="shared" si="38"/>
        <v/>
      </c>
      <c r="G172" s="1171" t="str">
        <f t="shared" si="38"/>
        <v/>
      </c>
      <c r="I172" s="1171" t="str">
        <f t="shared" si="39"/>
        <v/>
      </c>
      <c r="K172" s="1171" t="str">
        <f t="shared" si="40"/>
        <v/>
      </c>
      <c r="M172" s="1171" t="str">
        <f t="shared" si="41"/>
        <v/>
      </c>
      <c r="O172" s="1171" t="str">
        <f t="shared" si="42"/>
        <v/>
      </c>
      <c r="Q172" s="1171" t="str">
        <f t="shared" si="43"/>
        <v/>
      </c>
      <c r="S172" s="1171" t="str">
        <f t="shared" si="44"/>
        <v/>
      </c>
      <c r="U172" s="1171" t="str">
        <f t="shared" si="45"/>
        <v/>
      </c>
      <c r="W172" s="1171" t="str">
        <f t="shared" si="46"/>
        <v/>
      </c>
      <c r="Y172" s="1171" t="str">
        <f t="shared" si="47"/>
        <v/>
      </c>
      <c r="AA172" s="1171" t="str">
        <f t="shared" si="48"/>
        <v/>
      </c>
      <c r="AC172" s="1171" t="str">
        <f t="shared" si="49"/>
        <v/>
      </c>
      <c r="AE172" s="1171" t="str">
        <f t="shared" si="50"/>
        <v/>
      </c>
      <c r="AG172" s="1171" t="str">
        <f t="shared" si="51"/>
        <v/>
      </c>
      <c r="AI172" s="1171" t="str">
        <f t="shared" si="52"/>
        <v/>
      </c>
      <c r="AK172" s="1171" t="str">
        <f t="shared" si="53"/>
        <v/>
      </c>
      <c r="AM172" s="1171" t="str">
        <f t="shared" si="54"/>
        <v/>
      </c>
      <c r="AO172" s="1171" t="str">
        <f t="shared" si="55"/>
        <v/>
      </c>
      <c r="AQ172" s="1171" t="str">
        <f t="shared" si="56"/>
        <v/>
      </c>
    </row>
    <row r="173" spans="5:43">
      <c r="E173" s="1171" t="str">
        <f t="shared" si="38"/>
        <v/>
      </c>
      <c r="G173" s="1171" t="str">
        <f t="shared" si="38"/>
        <v/>
      </c>
      <c r="I173" s="1171" t="str">
        <f t="shared" si="39"/>
        <v/>
      </c>
      <c r="K173" s="1171" t="str">
        <f t="shared" si="40"/>
        <v/>
      </c>
      <c r="M173" s="1171" t="str">
        <f t="shared" si="41"/>
        <v/>
      </c>
      <c r="O173" s="1171" t="str">
        <f t="shared" si="42"/>
        <v/>
      </c>
      <c r="Q173" s="1171" t="str">
        <f t="shared" si="43"/>
        <v/>
      </c>
      <c r="S173" s="1171" t="str">
        <f t="shared" si="44"/>
        <v/>
      </c>
      <c r="U173" s="1171" t="str">
        <f t="shared" si="45"/>
        <v/>
      </c>
      <c r="W173" s="1171" t="str">
        <f t="shared" si="46"/>
        <v/>
      </c>
      <c r="Y173" s="1171" t="str">
        <f t="shared" si="47"/>
        <v/>
      </c>
      <c r="AA173" s="1171" t="str">
        <f t="shared" si="48"/>
        <v/>
      </c>
      <c r="AC173" s="1171" t="str">
        <f t="shared" si="49"/>
        <v/>
      </c>
      <c r="AE173" s="1171" t="str">
        <f t="shared" si="50"/>
        <v/>
      </c>
      <c r="AG173" s="1171" t="str">
        <f t="shared" si="51"/>
        <v/>
      </c>
      <c r="AI173" s="1171" t="str">
        <f t="shared" si="52"/>
        <v/>
      </c>
      <c r="AK173" s="1171" t="str">
        <f t="shared" si="53"/>
        <v/>
      </c>
      <c r="AM173" s="1171" t="str">
        <f t="shared" si="54"/>
        <v/>
      </c>
      <c r="AO173" s="1171" t="str">
        <f t="shared" si="55"/>
        <v/>
      </c>
      <c r="AQ173" s="1171" t="str">
        <f t="shared" si="56"/>
        <v/>
      </c>
    </row>
    <row r="174" spans="5:43">
      <c r="E174" s="1171" t="str">
        <f t="shared" si="38"/>
        <v/>
      </c>
      <c r="G174" s="1171" t="str">
        <f t="shared" si="38"/>
        <v/>
      </c>
      <c r="I174" s="1171" t="str">
        <f t="shared" si="39"/>
        <v/>
      </c>
      <c r="K174" s="1171" t="str">
        <f t="shared" si="40"/>
        <v/>
      </c>
      <c r="M174" s="1171" t="str">
        <f t="shared" si="41"/>
        <v/>
      </c>
      <c r="O174" s="1171" t="str">
        <f t="shared" si="42"/>
        <v/>
      </c>
      <c r="Q174" s="1171" t="str">
        <f t="shared" si="43"/>
        <v/>
      </c>
      <c r="S174" s="1171" t="str">
        <f t="shared" si="44"/>
        <v/>
      </c>
      <c r="U174" s="1171" t="str">
        <f t="shared" si="45"/>
        <v/>
      </c>
      <c r="W174" s="1171" t="str">
        <f t="shared" si="46"/>
        <v/>
      </c>
      <c r="Y174" s="1171" t="str">
        <f t="shared" si="47"/>
        <v/>
      </c>
      <c r="AA174" s="1171" t="str">
        <f t="shared" si="48"/>
        <v/>
      </c>
      <c r="AC174" s="1171" t="str">
        <f t="shared" si="49"/>
        <v/>
      </c>
      <c r="AE174" s="1171" t="str">
        <f t="shared" si="50"/>
        <v/>
      </c>
      <c r="AG174" s="1171" t="str">
        <f t="shared" si="51"/>
        <v/>
      </c>
      <c r="AI174" s="1171" t="str">
        <f t="shared" si="52"/>
        <v/>
      </c>
      <c r="AK174" s="1171" t="str">
        <f t="shared" si="53"/>
        <v/>
      </c>
      <c r="AM174" s="1171" t="str">
        <f t="shared" si="54"/>
        <v/>
      </c>
      <c r="AO174" s="1171" t="str">
        <f t="shared" si="55"/>
        <v/>
      </c>
      <c r="AQ174" s="1171" t="str">
        <f t="shared" si="56"/>
        <v/>
      </c>
    </row>
    <row r="175" spans="5:43">
      <c r="E175" s="1171" t="str">
        <f t="shared" si="38"/>
        <v/>
      </c>
      <c r="G175" s="1171" t="str">
        <f t="shared" si="38"/>
        <v/>
      </c>
      <c r="I175" s="1171" t="str">
        <f t="shared" si="39"/>
        <v/>
      </c>
      <c r="K175" s="1171" t="str">
        <f t="shared" si="40"/>
        <v/>
      </c>
      <c r="M175" s="1171" t="str">
        <f t="shared" si="41"/>
        <v/>
      </c>
      <c r="O175" s="1171" t="str">
        <f t="shared" si="42"/>
        <v/>
      </c>
      <c r="Q175" s="1171" t="str">
        <f t="shared" si="43"/>
        <v/>
      </c>
      <c r="S175" s="1171" t="str">
        <f t="shared" si="44"/>
        <v/>
      </c>
      <c r="U175" s="1171" t="str">
        <f t="shared" si="45"/>
        <v/>
      </c>
      <c r="W175" s="1171" t="str">
        <f t="shared" si="46"/>
        <v/>
      </c>
      <c r="Y175" s="1171" t="str">
        <f t="shared" si="47"/>
        <v/>
      </c>
      <c r="AA175" s="1171" t="str">
        <f t="shared" si="48"/>
        <v/>
      </c>
      <c r="AC175" s="1171" t="str">
        <f t="shared" si="49"/>
        <v/>
      </c>
      <c r="AE175" s="1171" t="str">
        <f t="shared" si="50"/>
        <v/>
      </c>
      <c r="AG175" s="1171" t="str">
        <f t="shared" si="51"/>
        <v/>
      </c>
      <c r="AI175" s="1171" t="str">
        <f t="shared" si="52"/>
        <v/>
      </c>
      <c r="AK175" s="1171" t="str">
        <f t="shared" si="53"/>
        <v/>
      </c>
      <c r="AM175" s="1171" t="str">
        <f t="shared" si="54"/>
        <v/>
      </c>
      <c r="AO175" s="1171" t="str">
        <f t="shared" si="55"/>
        <v/>
      </c>
      <c r="AQ175" s="1171" t="str">
        <f t="shared" si="56"/>
        <v/>
      </c>
    </row>
    <row r="176" spans="5:43">
      <c r="E176" s="1171" t="str">
        <f t="shared" si="38"/>
        <v/>
      </c>
      <c r="G176" s="1171" t="str">
        <f t="shared" si="38"/>
        <v/>
      </c>
      <c r="I176" s="1171" t="str">
        <f t="shared" si="39"/>
        <v/>
      </c>
      <c r="K176" s="1171" t="str">
        <f t="shared" si="40"/>
        <v/>
      </c>
      <c r="M176" s="1171" t="str">
        <f t="shared" si="41"/>
        <v/>
      </c>
      <c r="O176" s="1171" t="str">
        <f t="shared" si="42"/>
        <v/>
      </c>
      <c r="Q176" s="1171" t="str">
        <f t="shared" si="43"/>
        <v/>
      </c>
      <c r="S176" s="1171" t="str">
        <f t="shared" si="44"/>
        <v/>
      </c>
      <c r="U176" s="1171" t="str">
        <f t="shared" si="45"/>
        <v/>
      </c>
      <c r="W176" s="1171" t="str">
        <f t="shared" si="46"/>
        <v/>
      </c>
      <c r="Y176" s="1171" t="str">
        <f t="shared" si="47"/>
        <v/>
      </c>
      <c r="AA176" s="1171" t="str">
        <f t="shared" si="48"/>
        <v/>
      </c>
      <c r="AC176" s="1171" t="str">
        <f t="shared" si="49"/>
        <v/>
      </c>
      <c r="AE176" s="1171" t="str">
        <f t="shared" si="50"/>
        <v/>
      </c>
      <c r="AG176" s="1171" t="str">
        <f t="shared" si="51"/>
        <v/>
      </c>
      <c r="AI176" s="1171" t="str">
        <f t="shared" si="52"/>
        <v/>
      </c>
      <c r="AK176" s="1171" t="str">
        <f t="shared" si="53"/>
        <v/>
      </c>
      <c r="AM176" s="1171" t="str">
        <f t="shared" si="54"/>
        <v/>
      </c>
      <c r="AO176" s="1171" t="str">
        <f t="shared" si="55"/>
        <v/>
      </c>
      <c r="AQ176" s="1171" t="str">
        <f t="shared" si="56"/>
        <v/>
      </c>
    </row>
    <row r="177" spans="5:43">
      <c r="E177" s="1171" t="str">
        <f t="shared" si="38"/>
        <v/>
      </c>
      <c r="G177" s="1171" t="str">
        <f t="shared" si="38"/>
        <v/>
      </c>
      <c r="I177" s="1171" t="str">
        <f t="shared" si="39"/>
        <v/>
      </c>
      <c r="K177" s="1171" t="str">
        <f t="shared" si="40"/>
        <v/>
      </c>
      <c r="M177" s="1171" t="str">
        <f t="shared" si="41"/>
        <v/>
      </c>
      <c r="O177" s="1171" t="str">
        <f t="shared" si="42"/>
        <v/>
      </c>
      <c r="Q177" s="1171" t="str">
        <f t="shared" si="43"/>
        <v/>
      </c>
      <c r="S177" s="1171" t="str">
        <f t="shared" si="44"/>
        <v/>
      </c>
      <c r="U177" s="1171" t="str">
        <f t="shared" si="45"/>
        <v/>
      </c>
      <c r="W177" s="1171" t="str">
        <f t="shared" si="46"/>
        <v/>
      </c>
      <c r="Y177" s="1171" t="str">
        <f t="shared" si="47"/>
        <v/>
      </c>
      <c r="AA177" s="1171" t="str">
        <f t="shared" si="48"/>
        <v/>
      </c>
      <c r="AC177" s="1171" t="str">
        <f t="shared" si="49"/>
        <v/>
      </c>
      <c r="AE177" s="1171" t="str">
        <f t="shared" si="50"/>
        <v/>
      </c>
      <c r="AG177" s="1171" t="str">
        <f t="shared" si="51"/>
        <v/>
      </c>
      <c r="AI177" s="1171" t="str">
        <f t="shared" si="52"/>
        <v/>
      </c>
      <c r="AK177" s="1171" t="str">
        <f t="shared" si="53"/>
        <v/>
      </c>
      <c r="AM177" s="1171" t="str">
        <f t="shared" si="54"/>
        <v/>
      </c>
      <c r="AO177" s="1171" t="str">
        <f t="shared" si="55"/>
        <v/>
      </c>
      <c r="AQ177" s="1171" t="str">
        <f t="shared" si="56"/>
        <v/>
      </c>
    </row>
    <row r="178" spans="5:43">
      <c r="E178" s="1171" t="str">
        <f t="shared" si="38"/>
        <v/>
      </c>
      <c r="G178" s="1171" t="str">
        <f t="shared" si="38"/>
        <v/>
      </c>
      <c r="I178" s="1171" t="str">
        <f t="shared" si="39"/>
        <v/>
      </c>
      <c r="K178" s="1171" t="str">
        <f t="shared" si="40"/>
        <v/>
      </c>
      <c r="M178" s="1171" t="str">
        <f t="shared" si="41"/>
        <v/>
      </c>
      <c r="O178" s="1171" t="str">
        <f t="shared" si="42"/>
        <v/>
      </c>
      <c r="Q178" s="1171" t="str">
        <f t="shared" si="43"/>
        <v/>
      </c>
      <c r="S178" s="1171" t="str">
        <f t="shared" si="44"/>
        <v/>
      </c>
      <c r="U178" s="1171" t="str">
        <f t="shared" si="45"/>
        <v/>
      </c>
      <c r="W178" s="1171" t="str">
        <f t="shared" si="46"/>
        <v/>
      </c>
      <c r="Y178" s="1171" t="str">
        <f t="shared" si="47"/>
        <v/>
      </c>
      <c r="AA178" s="1171" t="str">
        <f t="shared" si="48"/>
        <v/>
      </c>
      <c r="AC178" s="1171" t="str">
        <f t="shared" si="49"/>
        <v/>
      </c>
      <c r="AE178" s="1171" t="str">
        <f t="shared" si="50"/>
        <v/>
      </c>
      <c r="AG178" s="1171" t="str">
        <f t="shared" si="51"/>
        <v/>
      </c>
      <c r="AI178" s="1171" t="str">
        <f t="shared" si="52"/>
        <v/>
      </c>
      <c r="AK178" s="1171" t="str">
        <f t="shared" si="53"/>
        <v/>
      </c>
      <c r="AM178" s="1171" t="str">
        <f t="shared" si="54"/>
        <v/>
      </c>
      <c r="AO178" s="1171" t="str">
        <f t="shared" si="55"/>
        <v/>
      </c>
      <c r="AQ178" s="1171" t="str">
        <f t="shared" si="56"/>
        <v/>
      </c>
    </row>
    <row r="179" spans="5:43">
      <c r="E179" s="1171" t="str">
        <f t="shared" si="38"/>
        <v/>
      </c>
      <c r="G179" s="1171" t="str">
        <f t="shared" si="38"/>
        <v/>
      </c>
      <c r="I179" s="1171" t="str">
        <f t="shared" si="39"/>
        <v/>
      </c>
      <c r="K179" s="1171" t="str">
        <f t="shared" si="40"/>
        <v/>
      </c>
      <c r="M179" s="1171" t="str">
        <f t="shared" si="41"/>
        <v/>
      </c>
      <c r="O179" s="1171" t="str">
        <f t="shared" si="42"/>
        <v/>
      </c>
      <c r="Q179" s="1171" t="str">
        <f t="shared" si="43"/>
        <v/>
      </c>
      <c r="S179" s="1171" t="str">
        <f t="shared" si="44"/>
        <v/>
      </c>
      <c r="U179" s="1171" t="str">
        <f t="shared" si="45"/>
        <v/>
      </c>
      <c r="W179" s="1171" t="str">
        <f t="shared" si="46"/>
        <v/>
      </c>
      <c r="Y179" s="1171" t="str">
        <f t="shared" si="47"/>
        <v/>
      </c>
      <c r="AA179" s="1171" t="str">
        <f t="shared" si="48"/>
        <v/>
      </c>
      <c r="AC179" s="1171" t="str">
        <f t="shared" si="49"/>
        <v/>
      </c>
      <c r="AE179" s="1171" t="str">
        <f t="shared" si="50"/>
        <v/>
      </c>
      <c r="AG179" s="1171" t="str">
        <f t="shared" si="51"/>
        <v/>
      </c>
      <c r="AI179" s="1171" t="str">
        <f t="shared" si="52"/>
        <v/>
      </c>
      <c r="AK179" s="1171" t="str">
        <f t="shared" si="53"/>
        <v/>
      </c>
      <c r="AM179" s="1171" t="str">
        <f t="shared" si="54"/>
        <v/>
      </c>
      <c r="AO179" s="1171" t="str">
        <f t="shared" si="55"/>
        <v/>
      </c>
      <c r="AQ179" s="1171" t="str">
        <f t="shared" si="56"/>
        <v/>
      </c>
    </row>
    <row r="180" spans="5:43">
      <c r="E180" s="1171" t="str">
        <f t="shared" si="38"/>
        <v/>
      </c>
      <c r="G180" s="1171" t="str">
        <f t="shared" si="38"/>
        <v/>
      </c>
      <c r="I180" s="1171" t="str">
        <f t="shared" si="39"/>
        <v/>
      </c>
      <c r="K180" s="1171" t="str">
        <f t="shared" si="40"/>
        <v/>
      </c>
      <c r="M180" s="1171" t="str">
        <f t="shared" si="41"/>
        <v/>
      </c>
      <c r="O180" s="1171" t="str">
        <f t="shared" si="42"/>
        <v/>
      </c>
      <c r="Q180" s="1171" t="str">
        <f t="shared" si="43"/>
        <v/>
      </c>
      <c r="S180" s="1171" t="str">
        <f t="shared" si="44"/>
        <v/>
      </c>
      <c r="U180" s="1171" t="str">
        <f t="shared" si="45"/>
        <v/>
      </c>
      <c r="W180" s="1171" t="str">
        <f t="shared" si="46"/>
        <v/>
      </c>
      <c r="Y180" s="1171" t="str">
        <f t="shared" si="47"/>
        <v/>
      </c>
      <c r="AA180" s="1171" t="str">
        <f t="shared" si="48"/>
        <v/>
      </c>
      <c r="AC180" s="1171" t="str">
        <f t="shared" si="49"/>
        <v/>
      </c>
      <c r="AE180" s="1171" t="str">
        <f t="shared" si="50"/>
        <v/>
      </c>
      <c r="AG180" s="1171" t="str">
        <f t="shared" si="51"/>
        <v/>
      </c>
      <c r="AI180" s="1171" t="str">
        <f t="shared" si="52"/>
        <v/>
      </c>
      <c r="AK180" s="1171" t="str">
        <f t="shared" si="53"/>
        <v/>
      </c>
      <c r="AM180" s="1171" t="str">
        <f t="shared" si="54"/>
        <v/>
      </c>
      <c r="AO180" s="1171" t="str">
        <f t="shared" si="55"/>
        <v/>
      </c>
      <c r="AQ180" s="1171" t="str">
        <f t="shared" si="56"/>
        <v/>
      </c>
    </row>
    <row r="181" spans="5:43">
      <c r="E181" s="1171" t="str">
        <f t="shared" si="38"/>
        <v/>
      </c>
      <c r="G181" s="1171" t="str">
        <f t="shared" si="38"/>
        <v/>
      </c>
      <c r="I181" s="1171" t="str">
        <f t="shared" si="39"/>
        <v/>
      </c>
      <c r="K181" s="1171" t="str">
        <f t="shared" si="40"/>
        <v/>
      </c>
      <c r="M181" s="1171" t="str">
        <f t="shared" si="41"/>
        <v/>
      </c>
      <c r="O181" s="1171" t="str">
        <f t="shared" si="42"/>
        <v/>
      </c>
      <c r="Q181" s="1171" t="str">
        <f t="shared" si="43"/>
        <v/>
      </c>
      <c r="S181" s="1171" t="str">
        <f t="shared" si="44"/>
        <v/>
      </c>
      <c r="U181" s="1171" t="str">
        <f t="shared" si="45"/>
        <v/>
      </c>
      <c r="W181" s="1171" t="str">
        <f t="shared" si="46"/>
        <v/>
      </c>
      <c r="Y181" s="1171" t="str">
        <f t="shared" si="47"/>
        <v/>
      </c>
      <c r="AA181" s="1171" t="str">
        <f t="shared" si="48"/>
        <v/>
      </c>
      <c r="AC181" s="1171" t="str">
        <f t="shared" si="49"/>
        <v/>
      </c>
      <c r="AE181" s="1171" t="str">
        <f t="shared" si="50"/>
        <v/>
      </c>
      <c r="AG181" s="1171" t="str">
        <f t="shared" si="51"/>
        <v/>
      </c>
      <c r="AI181" s="1171" t="str">
        <f t="shared" si="52"/>
        <v/>
      </c>
      <c r="AK181" s="1171" t="str">
        <f t="shared" si="53"/>
        <v/>
      </c>
      <c r="AM181" s="1171" t="str">
        <f t="shared" si="54"/>
        <v/>
      </c>
      <c r="AO181" s="1171" t="str">
        <f t="shared" si="55"/>
        <v/>
      </c>
      <c r="AQ181" s="1171" t="str">
        <f t="shared" si="56"/>
        <v/>
      </c>
    </row>
    <row r="182" spans="5:43">
      <c r="E182" s="1171" t="str">
        <f t="shared" si="38"/>
        <v/>
      </c>
      <c r="G182" s="1171" t="str">
        <f t="shared" si="38"/>
        <v/>
      </c>
      <c r="I182" s="1171" t="str">
        <f t="shared" si="39"/>
        <v/>
      </c>
      <c r="K182" s="1171" t="str">
        <f t="shared" si="40"/>
        <v/>
      </c>
      <c r="M182" s="1171" t="str">
        <f t="shared" si="41"/>
        <v/>
      </c>
      <c r="O182" s="1171" t="str">
        <f t="shared" si="42"/>
        <v/>
      </c>
      <c r="Q182" s="1171" t="str">
        <f t="shared" si="43"/>
        <v/>
      </c>
      <c r="S182" s="1171" t="str">
        <f t="shared" si="44"/>
        <v/>
      </c>
      <c r="U182" s="1171" t="str">
        <f t="shared" si="45"/>
        <v/>
      </c>
      <c r="W182" s="1171" t="str">
        <f t="shared" si="46"/>
        <v/>
      </c>
      <c r="Y182" s="1171" t="str">
        <f t="shared" si="47"/>
        <v/>
      </c>
      <c r="AA182" s="1171" t="str">
        <f t="shared" si="48"/>
        <v/>
      </c>
      <c r="AC182" s="1171" t="str">
        <f t="shared" si="49"/>
        <v/>
      </c>
      <c r="AE182" s="1171" t="str">
        <f t="shared" si="50"/>
        <v/>
      </c>
      <c r="AG182" s="1171" t="str">
        <f t="shared" si="51"/>
        <v/>
      </c>
      <c r="AI182" s="1171" t="str">
        <f t="shared" si="52"/>
        <v/>
      </c>
      <c r="AK182" s="1171" t="str">
        <f t="shared" si="53"/>
        <v/>
      </c>
      <c r="AM182" s="1171" t="str">
        <f t="shared" si="54"/>
        <v/>
      </c>
      <c r="AO182" s="1171" t="str">
        <f t="shared" si="55"/>
        <v/>
      </c>
      <c r="AQ182" s="1171" t="str">
        <f t="shared" si="56"/>
        <v/>
      </c>
    </row>
    <row r="183" spans="5:43">
      <c r="E183" s="1171" t="str">
        <f t="shared" si="38"/>
        <v/>
      </c>
      <c r="G183" s="1171" t="str">
        <f t="shared" si="38"/>
        <v/>
      </c>
      <c r="I183" s="1171" t="str">
        <f t="shared" si="39"/>
        <v/>
      </c>
      <c r="K183" s="1171" t="str">
        <f t="shared" si="40"/>
        <v/>
      </c>
      <c r="M183" s="1171" t="str">
        <f t="shared" si="41"/>
        <v/>
      </c>
      <c r="O183" s="1171" t="str">
        <f t="shared" si="42"/>
        <v/>
      </c>
      <c r="Q183" s="1171" t="str">
        <f t="shared" si="43"/>
        <v/>
      </c>
      <c r="S183" s="1171" t="str">
        <f t="shared" si="44"/>
        <v/>
      </c>
      <c r="U183" s="1171" t="str">
        <f t="shared" si="45"/>
        <v/>
      </c>
      <c r="W183" s="1171" t="str">
        <f t="shared" si="46"/>
        <v/>
      </c>
      <c r="Y183" s="1171" t="str">
        <f t="shared" si="47"/>
        <v/>
      </c>
      <c r="AA183" s="1171" t="str">
        <f t="shared" si="48"/>
        <v/>
      </c>
      <c r="AC183" s="1171" t="str">
        <f t="shared" si="49"/>
        <v/>
      </c>
      <c r="AE183" s="1171" t="str">
        <f t="shared" si="50"/>
        <v/>
      </c>
      <c r="AG183" s="1171" t="str">
        <f t="shared" si="51"/>
        <v/>
      </c>
      <c r="AI183" s="1171" t="str">
        <f t="shared" si="52"/>
        <v/>
      </c>
      <c r="AK183" s="1171" t="str">
        <f t="shared" si="53"/>
        <v/>
      </c>
      <c r="AM183" s="1171" t="str">
        <f t="shared" si="54"/>
        <v/>
      </c>
      <c r="AO183" s="1171" t="str">
        <f t="shared" si="55"/>
        <v/>
      </c>
      <c r="AQ183" s="1171" t="str">
        <f t="shared" si="56"/>
        <v/>
      </c>
    </row>
    <row r="184" spans="5:43">
      <c r="E184" s="1171" t="str">
        <f t="shared" si="38"/>
        <v/>
      </c>
      <c r="G184" s="1171" t="str">
        <f t="shared" si="38"/>
        <v/>
      </c>
      <c r="I184" s="1171" t="str">
        <f t="shared" si="39"/>
        <v/>
      </c>
      <c r="K184" s="1171" t="str">
        <f t="shared" si="40"/>
        <v/>
      </c>
      <c r="M184" s="1171" t="str">
        <f t="shared" si="41"/>
        <v/>
      </c>
      <c r="O184" s="1171" t="str">
        <f t="shared" si="42"/>
        <v/>
      </c>
      <c r="Q184" s="1171" t="str">
        <f t="shared" si="43"/>
        <v/>
      </c>
      <c r="S184" s="1171" t="str">
        <f t="shared" si="44"/>
        <v/>
      </c>
      <c r="U184" s="1171" t="str">
        <f t="shared" si="45"/>
        <v/>
      </c>
      <c r="W184" s="1171" t="str">
        <f t="shared" si="46"/>
        <v/>
      </c>
      <c r="Y184" s="1171" t="str">
        <f t="shared" si="47"/>
        <v/>
      </c>
      <c r="AA184" s="1171" t="str">
        <f t="shared" si="48"/>
        <v/>
      </c>
      <c r="AC184" s="1171" t="str">
        <f t="shared" si="49"/>
        <v/>
      </c>
      <c r="AE184" s="1171" t="str">
        <f t="shared" si="50"/>
        <v/>
      </c>
      <c r="AG184" s="1171" t="str">
        <f t="shared" si="51"/>
        <v/>
      </c>
      <c r="AI184" s="1171" t="str">
        <f t="shared" si="52"/>
        <v/>
      </c>
      <c r="AK184" s="1171" t="str">
        <f t="shared" si="53"/>
        <v/>
      </c>
      <c r="AM184" s="1171" t="str">
        <f t="shared" si="54"/>
        <v/>
      </c>
      <c r="AO184" s="1171" t="str">
        <f t="shared" si="55"/>
        <v/>
      </c>
      <c r="AQ184" s="1171" t="str">
        <f t="shared" si="56"/>
        <v/>
      </c>
    </row>
    <row r="185" spans="5:43">
      <c r="E185" s="1171" t="str">
        <f t="shared" si="38"/>
        <v/>
      </c>
      <c r="G185" s="1171" t="str">
        <f t="shared" si="38"/>
        <v/>
      </c>
      <c r="I185" s="1171" t="str">
        <f t="shared" si="39"/>
        <v/>
      </c>
      <c r="K185" s="1171" t="str">
        <f t="shared" si="40"/>
        <v/>
      </c>
      <c r="M185" s="1171" t="str">
        <f t="shared" si="41"/>
        <v/>
      </c>
      <c r="O185" s="1171" t="str">
        <f t="shared" si="42"/>
        <v/>
      </c>
      <c r="Q185" s="1171" t="str">
        <f t="shared" si="43"/>
        <v/>
      </c>
      <c r="S185" s="1171" t="str">
        <f t="shared" si="44"/>
        <v/>
      </c>
      <c r="U185" s="1171" t="str">
        <f t="shared" si="45"/>
        <v/>
      </c>
      <c r="W185" s="1171" t="str">
        <f t="shared" si="46"/>
        <v/>
      </c>
      <c r="Y185" s="1171" t="str">
        <f t="shared" si="47"/>
        <v/>
      </c>
      <c r="AA185" s="1171" t="str">
        <f t="shared" si="48"/>
        <v/>
      </c>
      <c r="AC185" s="1171" t="str">
        <f t="shared" si="49"/>
        <v/>
      </c>
      <c r="AE185" s="1171" t="str">
        <f t="shared" si="50"/>
        <v/>
      </c>
      <c r="AG185" s="1171" t="str">
        <f t="shared" si="51"/>
        <v/>
      </c>
      <c r="AI185" s="1171" t="str">
        <f t="shared" si="52"/>
        <v/>
      </c>
      <c r="AK185" s="1171" t="str">
        <f t="shared" si="53"/>
        <v/>
      </c>
      <c r="AM185" s="1171" t="str">
        <f t="shared" si="54"/>
        <v/>
      </c>
      <c r="AO185" s="1171" t="str">
        <f t="shared" si="55"/>
        <v/>
      </c>
      <c r="AQ185" s="1171" t="str">
        <f t="shared" si="56"/>
        <v/>
      </c>
    </row>
    <row r="186" spans="5:43">
      <c r="E186" s="1171" t="str">
        <f t="shared" si="38"/>
        <v/>
      </c>
      <c r="G186" s="1171" t="str">
        <f t="shared" si="38"/>
        <v/>
      </c>
      <c r="I186" s="1171" t="str">
        <f t="shared" si="39"/>
        <v/>
      </c>
      <c r="K186" s="1171" t="str">
        <f t="shared" si="40"/>
        <v/>
      </c>
      <c r="M186" s="1171" t="str">
        <f t="shared" si="41"/>
        <v/>
      </c>
      <c r="O186" s="1171" t="str">
        <f t="shared" si="42"/>
        <v/>
      </c>
      <c r="Q186" s="1171" t="str">
        <f t="shared" si="43"/>
        <v/>
      </c>
      <c r="S186" s="1171" t="str">
        <f t="shared" si="44"/>
        <v/>
      </c>
      <c r="U186" s="1171" t="str">
        <f t="shared" si="45"/>
        <v/>
      </c>
      <c r="W186" s="1171" t="str">
        <f t="shared" si="46"/>
        <v/>
      </c>
      <c r="Y186" s="1171" t="str">
        <f t="shared" si="47"/>
        <v/>
      </c>
      <c r="AA186" s="1171" t="str">
        <f t="shared" si="48"/>
        <v/>
      </c>
      <c r="AC186" s="1171" t="str">
        <f t="shared" si="49"/>
        <v/>
      </c>
      <c r="AE186" s="1171" t="str">
        <f t="shared" si="50"/>
        <v/>
      </c>
      <c r="AG186" s="1171" t="str">
        <f t="shared" si="51"/>
        <v/>
      </c>
      <c r="AI186" s="1171" t="str">
        <f t="shared" si="52"/>
        <v/>
      </c>
      <c r="AK186" s="1171" t="str">
        <f t="shared" si="53"/>
        <v/>
      </c>
      <c r="AM186" s="1171" t="str">
        <f t="shared" si="54"/>
        <v/>
      </c>
      <c r="AO186" s="1171" t="str">
        <f t="shared" si="55"/>
        <v/>
      </c>
      <c r="AQ186" s="1171" t="str">
        <f t="shared" si="56"/>
        <v/>
      </c>
    </row>
    <row r="187" spans="5:43">
      <c r="E187" s="1171" t="str">
        <f t="shared" si="38"/>
        <v/>
      </c>
      <c r="G187" s="1171" t="str">
        <f t="shared" si="38"/>
        <v/>
      </c>
      <c r="I187" s="1171" t="str">
        <f t="shared" si="39"/>
        <v/>
      </c>
      <c r="K187" s="1171" t="str">
        <f t="shared" si="40"/>
        <v/>
      </c>
      <c r="M187" s="1171" t="str">
        <f t="shared" si="41"/>
        <v/>
      </c>
      <c r="O187" s="1171" t="str">
        <f t="shared" si="42"/>
        <v/>
      </c>
      <c r="Q187" s="1171" t="str">
        <f t="shared" si="43"/>
        <v/>
      </c>
      <c r="S187" s="1171" t="str">
        <f t="shared" si="44"/>
        <v/>
      </c>
      <c r="U187" s="1171" t="str">
        <f t="shared" si="45"/>
        <v/>
      </c>
      <c r="W187" s="1171" t="str">
        <f t="shared" si="46"/>
        <v/>
      </c>
      <c r="Y187" s="1171" t="str">
        <f t="shared" si="47"/>
        <v/>
      </c>
      <c r="AA187" s="1171" t="str">
        <f t="shared" si="48"/>
        <v/>
      </c>
      <c r="AC187" s="1171" t="str">
        <f t="shared" si="49"/>
        <v/>
      </c>
      <c r="AE187" s="1171" t="str">
        <f t="shared" si="50"/>
        <v/>
      </c>
      <c r="AG187" s="1171" t="str">
        <f t="shared" si="51"/>
        <v/>
      </c>
      <c r="AI187" s="1171" t="str">
        <f t="shared" si="52"/>
        <v/>
      </c>
      <c r="AK187" s="1171" t="str">
        <f t="shared" si="53"/>
        <v/>
      </c>
      <c r="AM187" s="1171" t="str">
        <f t="shared" si="54"/>
        <v/>
      </c>
      <c r="AO187" s="1171" t="str">
        <f t="shared" si="55"/>
        <v/>
      </c>
      <c r="AQ187" s="1171" t="str">
        <f t="shared" si="56"/>
        <v/>
      </c>
    </row>
    <row r="188" spans="5:43">
      <c r="E188" s="1171" t="str">
        <f t="shared" si="38"/>
        <v/>
      </c>
      <c r="G188" s="1171" t="str">
        <f t="shared" si="38"/>
        <v/>
      </c>
      <c r="I188" s="1171" t="str">
        <f t="shared" si="39"/>
        <v/>
      </c>
      <c r="K188" s="1171" t="str">
        <f t="shared" si="40"/>
        <v/>
      </c>
      <c r="M188" s="1171" t="str">
        <f t="shared" si="41"/>
        <v/>
      </c>
      <c r="O188" s="1171" t="str">
        <f t="shared" si="42"/>
        <v/>
      </c>
      <c r="Q188" s="1171" t="str">
        <f t="shared" si="43"/>
        <v/>
      </c>
      <c r="S188" s="1171" t="str">
        <f t="shared" si="44"/>
        <v/>
      </c>
      <c r="U188" s="1171" t="str">
        <f t="shared" si="45"/>
        <v/>
      </c>
      <c r="W188" s="1171" t="str">
        <f t="shared" si="46"/>
        <v/>
      </c>
      <c r="Y188" s="1171" t="str">
        <f t="shared" si="47"/>
        <v/>
      </c>
      <c r="AA188" s="1171" t="str">
        <f t="shared" si="48"/>
        <v/>
      </c>
      <c r="AC188" s="1171" t="str">
        <f t="shared" si="49"/>
        <v/>
      </c>
      <c r="AE188" s="1171" t="str">
        <f t="shared" si="50"/>
        <v/>
      </c>
      <c r="AG188" s="1171" t="str">
        <f t="shared" si="51"/>
        <v/>
      </c>
      <c r="AI188" s="1171" t="str">
        <f t="shared" si="52"/>
        <v/>
      </c>
      <c r="AK188" s="1171" t="str">
        <f t="shared" si="53"/>
        <v/>
      </c>
      <c r="AM188" s="1171" t="str">
        <f t="shared" si="54"/>
        <v/>
      </c>
      <c r="AO188" s="1171" t="str">
        <f t="shared" si="55"/>
        <v/>
      </c>
      <c r="AQ188" s="1171" t="str">
        <f t="shared" si="56"/>
        <v/>
      </c>
    </row>
    <row r="189" spans="5:43">
      <c r="E189" s="1171" t="str">
        <f t="shared" si="38"/>
        <v/>
      </c>
      <c r="G189" s="1171" t="str">
        <f t="shared" si="38"/>
        <v/>
      </c>
      <c r="I189" s="1171" t="str">
        <f t="shared" si="39"/>
        <v/>
      </c>
      <c r="K189" s="1171" t="str">
        <f t="shared" si="40"/>
        <v/>
      </c>
      <c r="M189" s="1171" t="str">
        <f t="shared" si="41"/>
        <v/>
      </c>
      <c r="O189" s="1171" t="str">
        <f t="shared" si="42"/>
        <v/>
      </c>
      <c r="Q189" s="1171" t="str">
        <f t="shared" si="43"/>
        <v/>
      </c>
      <c r="S189" s="1171" t="str">
        <f t="shared" si="44"/>
        <v/>
      </c>
      <c r="U189" s="1171" t="str">
        <f t="shared" si="45"/>
        <v/>
      </c>
      <c r="W189" s="1171" t="str">
        <f t="shared" si="46"/>
        <v/>
      </c>
      <c r="Y189" s="1171" t="str">
        <f t="shared" si="47"/>
        <v/>
      </c>
      <c r="AA189" s="1171" t="str">
        <f t="shared" si="48"/>
        <v/>
      </c>
      <c r="AC189" s="1171" t="str">
        <f t="shared" si="49"/>
        <v/>
      </c>
      <c r="AE189" s="1171" t="str">
        <f t="shared" si="50"/>
        <v/>
      </c>
      <c r="AG189" s="1171" t="str">
        <f t="shared" si="51"/>
        <v/>
      </c>
      <c r="AI189" s="1171" t="str">
        <f t="shared" si="52"/>
        <v/>
      </c>
      <c r="AK189" s="1171" t="str">
        <f t="shared" si="53"/>
        <v/>
      </c>
      <c r="AM189" s="1171" t="str">
        <f t="shared" si="54"/>
        <v/>
      </c>
      <c r="AO189" s="1171" t="str">
        <f t="shared" si="55"/>
        <v/>
      </c>
      <c r="AQ189" s="1171" t="str">
        <f t="shared" si="56"/>
        <v/>
      </c>
    </row>
    <row r="190" spans="5:43">
      <c r="E190" s="1171" t="str">
        <f t="shared" si="38"/>
        <v/>
      </c>
      <c r="G190" s="1171" t="str">
        <f t="shared" si="38"/>
        <v/>
      </c>
      <c r="I190" s="1171" t="str">
        <f t="shared" si="39"/>
        <v/>
      </c>
      <c r="K190" s="1171" t="str">
        <f t="shared" si="40"/>
        <v/>
      </c>
      <c r="M190" s="1171" t="str">
        <f t="shared" si="41"/>
        <v/>
      </c>
      <c r="O190" s="1171" t="str">
        <f t="shared" si="42"/>
        <v/>
      </c>
      <c r="Q190" s="1171" t="str">
        <f t="shared" si="43"/>
        <v/>
      </c>
      <c r="S190" s="1171" t="str">
        <f t="shared" si="44"/>
        <v/>
      </c>
      <c r="U190" s="1171" t="str">
        <f t="shared" si="45"/>
        <v/>
      </c>
      <c r="W190" s="1171" t="str">
        <f t="shared" si="46"/>
        <v/>
      </c>
      <c r="Y190" s="1171" t="str">
        <f t="shared" si="47"/>
        <v/>
      </c>
      <c r="AA190" s="1171" t="str">
        <f t="shared" si="48"/>
        <v/>
      </c>
      <c r="AC190" s="1171" t="str">
        <f t="shared" si="49"/>
        <v/>
      </c>
      <c r="AE190" s="1171" t="str">
        <f t="shared" si="50"/>
        <v/>
      </c>
      <c r="AG190" s="1171" t="str">
        <f t="shared" si="51"/>
        <v/>
      </c>
      <c r="AI190" s="1171" t="str">
        <f t="shared" si="52"/>
        <v/>
      </c>
      <c r="AK190" s="1171" t="str">
        <f t="shared" si="53"/>
        <v/>
      </c>
      <c r="AM190" s="1171" t="str">
        <f t="shared" si="54"/>
        <v/>
      </c>
      <c r="AO190" s="1171" t="str">
        <f t="shared" si="55"/>
        <v/>
      </c>
      <c r="AQ190" s="1171" t="str">
        <f t="shared" si="56"/>
        <v/>
      </c>
    </row>
    <row r="191" spans="5:43">
      <c r="E191" s="1171" t="str">
        <f t="shared" si="38"/>
        <v/>
      </c>
      <c r="G191" s="1171" t="str">
        <f t="shared" si="38"/>
        <v/>
      </c>
      <c r="I191" s="1171" t="str">
        <f t="shared" si="39"/>
        <v/>
      </c>
      <c r="K191" s="1171" t="str">
        <f t="shared" si="40"/>
        <v/>
      </c>
      <c r="M191" s="1171" t="str">
        <f t="shared" si="41"/>
        <v/>
      </c>
      <c r="O191" s="1171" t="str">
        <f t="shared" si="42"/>
        <v/>
      </c>
      <c r="Q191" s="1171" t="str">
        <f t="shared" si="43"/>
        <v/>
      </c>
      <c r="S191" s="1171" t="str">
        <f t="shared" si="44"/>
        <v/>
      </c>
      <c r="U191" s="1171" t="str">
        <f t="shared" si="45"/>
        <v/>
      </c>
      <c r="W191" s="1171" t="str">
        <f t="shared" si="46"/>
        <v/>
      </c>
      <c r="Y191" s="1171" t="str">
        <f t="shared" si="47"/>
        <v/>
      </c>
      <c r="AA191" s="1171" t="str">
        <f t="shared" si="48"/>
        <v/>
      </c>
      <c r="AC191" s="1171" t="str">
        <f t="shared" si="49"/>
        <v/>
      </c>
      <c r="AE191" s="1171" t="str">
        <f t="shared" si="50"/>
        <v/>
      </c>
      <c r="AG191" s="1171" t="str">
        <f t="shared" si="51"/>
        <v/>
      </c>
      <c r="AI191" s="1171" t="str">
        <f t="shared" si="52"/>
        <v/>
      </c>
      <c r="AK191" s="1171" t="str">
        <f t="shared" si="53"/>
        <v/>
      </c>
      <c r="AM191" s="1171" t="str">
        <f t="shared" si="54"/>
        <v/>
      </c>
      <c r="AO191" s="1171" t="str">
        <f t="shared" si="55"/>
        <v/>
      </c>
      <c r="AQ191" s="1171" t="str">
        <f t="shared" si="56"/>
        <v/>
      </c>
    </row>
    <row r="192" spans="5:43">
      <c r="E192" s="1171" t="str">
        <f t="shared" si="38"/>
        <v/>
      </c>
      <c r="G192" s="1171" t="str">
        <f t="shared" si="38"/>
        <v/>
      </c>
      <c r="I192" s="1171" t="str">
        <f t="shared" si="39"/>
        <v/>
      </c>
      <c r="K192" s="1171" t="str">
        <f t="shared" si="40"/>
        <v/>
      </c>
      <c r="M192" s="1171" t="str">
        <f t="shared" si="41"/>
        <v/>
      </c>
      <c r="O192" s="1171" t="str">
        <f t="shared" si="42"/>
        <v/>
      </c>
      <c r="Q192" s="1171" t="str">
        <f t="shared" si="43"/>
        <v/>
      </c>
      <c r="S192" s="1171" t="str">
        <f t="shared" si="44"/>
        <v/>
      </c>
      <c r="U192" s="1171" t="str">
        <f t="shared" si="45"/>
        <v/>
      </c>
      <c r="W192" s="1171" t="str">
        <f t="shared" si="46"/>
        <v/>
      </c>
      <c r="Y192" s="1171" t="str">
        <f t="shared" si="47"/>
        <v/>
      </c>
      <c r="AA192" s="1171" t="str">
        <f t="shared" si="48"/>
        <v/>
      </c>
      <c r="AC192" s="1171" t="str">
        <f t="shared" si="49"/>
        <v/>
      </c>
      <c r="AE192" s="1171" t="str">
        <f t="shared" si="50"/>
        <v/>
      </c>
      <c r="AG192" s="1171" t="str">
        <f t="shared" si="51"/>
        <v/>
      </c>
      <c r="AI192" s="1171" t="str">
        <f t="shared" si="52"/>
        <v/>
      </c>
      <c r="AK192" s="1171" t="str">
        <f t="shared" si="53"/>
        <v/>
      </c>
      <c r="AM192" s="1171" t="str">
        <f t="shared" si="54"/>
        <v/>
      </c>
      <c r="AO192" s="1171" t="str">
        <f t="shared" si="55"/>
        <v/>
      </c>
      <c r="AQ192" s="1171" t="str">
        <f t="shared" si="56"/>
        <v/>
      </c>
    </row>
    <row r="193" spans="5:43">
      <c r="E193" s="1171" t="str">
        <f t="shared" si="38"/>
        <v/>
      </c>
      <c r="G193" s="1171" t="str">
        <f t="shared" si="38"/>
        <v/>
      </c>
      <c r="I193" s="1171" t="str">
        <f t="shared" si="39"/>
        <v/>
      </c>
      <c r="K193" s="1171" t="str">
        <f t="shared" si="40"/>
        <v/>
      </c>
      <c r="M193" s="1171" t="str">
        <f t="shared" si="41"/>
        <v/>
      </c>
      <c r="O193" s="1171" t="str">
        <f t="shared" si="42"/>
        <v/>
      </c>
      <c r="Q193" s="1171" t="str">
        <f t="shared" si="43"/>
        <v/>
      </c>
      <c r="S193" s="1171" t="str">
        <f t="shared" si="44"/>
        <v/>
      </c>
      <c r="U193" s="1171" t="str">
        <f t="shared" si="45"/>
        <v/>
      </c>
      <c r="W193" s="1171" t="str">
        <f t="shared" si="46"/>
        <v/>
      </c>
      <c r="Y193" s="1171" t="str">
        <f t="shared" si="47"/>
        <v/>
      </c>
      <c r="AA193" s="1171" t="str">
        <f t="shared" si="48"/>
        <v/>
      </c>
      <c r="AC193" s="1171" t="str">
        <f t="shared" si="49"/>
        <v/>
      </c>
      <c r="AE193" s="1171" t="str">
        <f t="shared" si="50"/>
        <v/>
      </c>
      <c r="AG193" s="1171" t="str">
        <f t="shared" si="51"/>
        <v/>
      </c>
      <c r="AI193" s="1171" t="str">
        <f t="shared" si="52"/>
        <v/>
      </c>
      <c r="AK193" s="1171" t="str">
        <f t="shared" si="53"/>
        <v/>
      </c>
      <c r="AM193" s="1171" t="str">
        <f t="shared" si="54"/>
        <v/>
      </c>
      <c r="AO193" s="1171" t="str">
        <f t="shared" si="55"/>
        <v/>
      </c>
      <c r="AQ193" s="1171" t="str">
        <f t="shared" si="56"/>
        <v/>
      </c>
    </row>
    <row r="194" spans="5:43">
      <c r="E194" s="1171" t="str">
        <f t="shared" si="38"/>
        <v/>
      </c>
      <c r="G194" s="1171" t="str">
        <f t="shared" si="38"/>
        <v/>
      </c>
      <c r="I194" s="1171" t="str">
        <f t="shared" si="39"/>
        <v/>
      </c>
      <c r="K194" s="1171" t="str">
        <f t="shared" si="40"/>
        <v/>
      </c>
      <c r="M194" s="1171" t="str">
        <f t="shared" si="41"/>
        <v/>
      </c>
      <c r="O194" s="1171" t="str">
        <f t="shared" si="42"/>
        <v/>
      </c>
      <c r="Q194" s="1171" t="str">
        <f t="shared" si="43"/>
        <v/>
      </c>
      <c r="S194" s="1171" t="str">
        <f t="shared" si="44"/>
        <v/>
      </c>
      <c r="U194" s="1171" t="str">
        <f t="shared" si="45"/>
        <v/>
      </c>
      <c r="W194" s="1171" t="str">
        <f t="shared" si="46"/>
        <v/>
      </c>
      <c r="Y194" s="1171" t="str">
        <f t="shared" si="47"/>
        <v/>
      </c>
      <c r="AA194" s="1171" t="str">
        <f t="shared" si="48"/>
        <v/>
      </c>
      <c r="AC194" s="1171" t="str">
        <f t="shared" si="49"/>
        <v/>
      </c>
      <c r="AE194" s="1171" t="str">
        <f t="shared" si="50"/>
        <v/>
      </c>
      <c r="AG194" s="1171" t="str">
        <f t="shared" si="51"/>
        <v/>
      </c>
      <c r="AI194" s="1171" t="str">
        <f t="shared" si="52"/>
        <v/>
      </c>
      <c r="AK194" s="1171" t="str">
        <f t="shared" si="53"/>
        <v/>
      </c>
      <c r="AM194" s="1171" t="str">
        <f t="shared" si="54"/>
        <v/>
      </c>
      <c r="AO194" s="1171" t="str">
        <f t="shared" si="55"/>
        <v/>
      </c>
      <c r="AQ194" s="1171" t="str">
        <f t="shared" si="56"/>
        <v/>
      </c>
    </row>
    <row r="195" spans="5:43">
      <c r="E195" s="1171" t="str">
        <f t="shared" si="38"/>
        <v/>
      </c>
      <c r="G195" s="1171" t="str">
        <f t="shared" si="38"/>
        <v/>
      </c>
      <c r="I195" s="1171" t="str">
        <f t="shared" si="39"/>
        <v/>
      </c>
      <c r="K195" s="1171" t="str">
        <f t="shared" si="40"/>
        <v/>
      </c>
      <c r="M195" s="1171" t="str">
        <f t="shared" si="41"/>
        <v/>
      </c>
      <c r="O195" s="1171" t="str">
        <f t="shared" si="42"/>
        <v/>
      </c>
      <c r="Q195" s="1171" t="str">
        <f t="shared" si="43"/>
        <v/>
      </c>
      <c r="S195" s="1171" t="str">
        <f t="shared" si="44"/>
        <v/>
      </c>
      <c r="U195" s="1171" t="str">
        <f t="shared" si="45"/>
        <v/>
      </c>
      <c r="W195" s="1171" t="str">
        <f t="shared" si="46"/>
        <v/>
      </c>
      <c r="Y195" s="1171" t="str">
        <f t="shared" si="47"/>
        <v/>
      </c>
      <c r="AA195" s="1171" t="str">
        <f t="shared" si="48"/>
        <v/>
      </c>
      <c r="AC195" s="1171" t="str">
        <f t="shared" si="49"/>
        <v/>
      </c>
      <c r="AE195" s="1171" t="str">
        <f t="shared" si="50"/>
        <v/>
      </c>
      <c r="AG195" s="1171" t="str">
        <f t="shared" si="51"/>
        <v/>
      </c>
      <c r="AI195" s="1171" t="str">
        <f t="shared" si="52"/>
        <v/>
      </c>
      <c r="AK195" s="1171" t="str">
        <f t="shared" si="53"/>
        <v/>
      </c>
      <c r="AM195" s="1171" t="str">
        <f t="shared" si="54"/>
        <v/>
      </c>
      <c r="AO195" s="1171" t="str">
        <f t="shared" si="55"/>
        <v/>
      </c>
      <c r="AQ195" s="1171" t="str">
        <f t="shared" si="56"/>
        <v/>
      </c>
    </row>
    <row r="196" spans="5:43">
      <c r="E196" s="1171" t="str">
        <f t="shared" si="38"/>
        <v/>
      </c>
      <c r="G196" s="1171" t="str">
        <f t="shared" si="38"/>
        <v/>
      </c>
      <c r="I196" s="1171" t="str">
        <f t="shared" si="39"/>
        <v/>
      </c>
      <c r="K196" s="1171" t="str">
        <f t="shared" si="40"/>
        <v/>
      </c>
      <c r="M196" s="1171" t="str">
        <f t="shared" si="41"/>
        <v/>
      </c>
      <c r="O196" s="1171" t="str">
        <f t="shared" si="42"/>
        <v/>
      </c>
      <c r="Q196" s="1171" t="str">
        <f t="shared" si="43"/>
        <v/>
      </c>
      <c r="S196" s="1171" t="str">
        <f t="shared" si="44"/>
        <v/>
      </c>
      <c r="U196" s="1171" t="str">
        <f t="shared" si="45"/>
        <v/>
      </c>
      <c r="W196" s="1171" t="str">
        <f t="shared" si="46"/>
        <v/>
      </c>
      <c r="Y196" s="1171" t="str">
        <f t="shared" si="47"/>
        <v/>
      </c>
      <c r="AA196" s="1171" t="str">
        <f t="shared" si="48"/>
        <v/>
      </c>
      <c r="AC196" s="1171" t="str">
        <f t="shared" si="49"/>
        <v/>
      </c>
      <c r="AE196" s="1171" t="str">
        <f t="shared" si="50"/>
        <v/>
      </c>
      <c r="AG196" s="1171" t="str">
        <f t="shared" si="51"/>
        <v/>
      </c>
      <c r="AI196" s="1171" t="str">
        <f t="shared" si="52"/>
        <v/>
      </c>
      <c r="AK196" s="1171" t="str">
        <f t="shared" si="53"/>
        <v/>
      </c>
      <c r="AM196" s="1171" t="str">
        <f t="shared" si="54"/>
        <v/>
      </c>
      <c r="AO196" s="1171" t="str">
        <f t="shared" si="55"/>
        <v/>
      </c>
      <c r="AQ196" s="1171" t="str">
        <f t="shared" si="56"/>
        <v/>
      </c>
    </row>
    <row r="197" spans="5:43">
      <c r="E197" s="1171" t="str">
        <f t="shared" si="38"/>
        <v/>
      </c>
      <c r="G197" s="1171" t="str">
        <f t="shared" si="38"/>
        <v/>
      </c>
      <c r="I197" s="1171" t="str">
        <f t="shared" si="39"/>
        <v/>
      </c>
      <c r="K197" s="1171" t="str">
        <f t="shared" si="40"/>
        <v/>
      </c>
      <c r="M197" s="1171" t="str">
        <f t="shared" si="41"/>
        <v/>
      </c>
      <c r="O197" s="1171" t="str">
        <f t="shared" si="42"/>
        <v/>
      </c>
      <c r="Q197" s="1171" t="str">
        <f t="shared" si="43"/>
        <v/>
      </c>
      <c r="S197" s="1171" t="str">
        <f t="shared" si="44"/>
        <v/>
      </c>
      <c r="U197" s="1171" t="str">
        <f t="shared" si="45"/>
        <v/>
      </c>
      <c r="W197" s="1171" t="str">
        <f t="shared" si="46"/>
        <v/>
      </c>
      <c r="Y197" s="1171" t="str">
        <f t="shared" si="47"/>
        <v/>
      </c>
      <c r="AA197" s="1171" t="str">
        <f t="shared" si="48"/>
        <v/>
      </c>
      <c r="AC197" s="1171" t="str">
        <f t="shared" si="49"/>
        <v/>
      </c>
      <c r="AE197" s="1171" t="str">
        <f t="shared" si="50"/>
        <v/>
      </c>
      <c r="AG197" s="1171" t="str">
        <f t="shared" si="51"/>
        <v/>
      </c>
      <c r="AI197" s="1171" t="str">
        <f t="shared" si="52"/>
        <v/>
      </c>
      <c r="AK197" s="1171" t="str">
        <f t="shared" si="53"/>
        <v/>
      </c>
      <c r="AM197" s="1171" t="str">
        <f t="shared" si="54"/>
        <v/>
      </c>
      <c r="AO197" s="1171" t="str">
        <f t="shared" si="55"/>
        <v/>
      </c>
      <c r="AQ197" s="1171" t="str">
        <f t="shared" si="56"/>
        <v/>
      </c>
    </row>
    <row r="198" spans="5:43">
      <c r="E198" s="1171" t="str">
        <f t="shared" si="38"/>
        <v/>
      </c>
      <c r="G198" s="1171" t="str">
        <f t="shared" si="38"/>
        <v/>
      </c>
      <c r="I198" s="1171" t="str">
        <f t="shared" si="39"/>
        <v/>
      </c>
      <c r="K198" s="1171" t="str">
        <f t="shared" si="40"/>
        <v/>
      </c>
      <c r="M198" s="1171" t="str">
        <f t="shared" si="41"/>
        <v/>
      </c>
      <c r="O198" s="1171" t="str">
        <f t="shared" si="42"/>
        <v/>
      </c>
      <c r="Q198" s="1171" t="str">
        <f t="shared" si="43"/>
        <v/>
      </c>
      <c r="S198" s="1171" t="str">
        <f t="shared" si="44"/>
        <v/>
      </c>
      <c r="U198" s="1171" t="str">
        <f t="shared" si="45"/>
        <v/>
      </c>
      <c r="W198" s="1171" t="str">
        <f t="shared" si="46"/>
        <v/>
      </c>
      <c r="Y198" s="1171" t="str">
        <f t="shared" si="47"/>
        <v/>
      </c>
      <c r="AA198" s="1171" t="str">
        <f t="shared" si="48"/>
        <v/>
      </c>
      <c r="AC198" s="1171" t="str">
        <f t="shared" si="49"/>
        <v/>
      </c>
      <c r="AE198" s="1171" t="str">
        <f t="shared" si="50"/>
        <v/>
      </c>
      <c r="AG198" s="1171" t="str">
        <f t="shared" si="51"/>
        <v/>
      </c>
      <c r="AI198" s="1171" t="str">
        <f t="shared" si="52"/>
        <v/>
      </c>
      <c r="AK198" s="1171" t="str">
        <f t="shared" si="53"/>
        <v/>
      </c>
      <c r="AM198" s="1171" t="str">
        <f t="shared" si="54"/>
        <v/>
      </c>
      <c r="AO198" s="1171" t="str">
        <f t="shared" si="55"/>
        <v/>
      </c>
      <c r="AQ198" s="1171" t="str">
        <f t="shared" si="56"/>
        <v/>
      </c>
    </row>
    <row r="199" spans="5:43">
      <c r="E199" s="1171" t="str">
        <f t="shared" si="38"/>
        <v/>
      </c>
      <c r="G199" s="1171" t="str">
        <f t="shared" si="38"/>
        <v/>
      </c>
      <c r="I199" s="1171" t="str">
        <f t="shared" si="39"/>
        <v/>
      </c>
      <c r="K199" s="1171" t="str">
        <f t="shared" si="40"/>
        <v/>
      </c>
      <c r="M199" s="1171" t="str">
        <f t="shared" si="41"/>
        <v/>
      </c>
      <c r="O199" s="1171" t="str">
        <f t="shared" si="42"/>
        <v/>
      </c>
      <c r="Q199" s="1171" t="str">
        <f t="shared" si="43"/>
        <v/>
      </c>
      <c r="S199" s="1171" t="str">
        <f t="shared" si="44"/>
        <v/>
      </c>
      <c r="U199" s="1171" t="str">
        <f t="shared" si="45"/>
        <v/>
      </c>
      <c r="W199" s="1171" t="str">
        <f t="shared" si="46"/>
        <v/>
      </c>
      <c r="Y199" s="1171" t="str">
        <f t="shared" si="47"/>
        <v/>
      </c>
      <c r="AA199" s="1171" t="str">
        <f t="shared" si="48"/>
        <v/>
      </c>
      <c r="AC199" s="1171" t="str">
        <f t="shared" si="49"/>
        <v/>
      </c>
      <c r="AE199" s="1171" t="str">
        <f t="shared" si="50"/>
        <v/>
      </c>
      <c r="AG199" s="1171" t="str">
        <f t="shared" si="51"/>
        <v/>
      </c>
      <c r="AI199" s="1171" t="str">
        <f t="shared" si="52"/>
        <v/>
      </c>
      <c r="AK199" s="1171" t="str">
        <f t="shared" si="53"/>
        <v/>
      </c>
      <c r="AM199" s="1171" t="str">
        <f t="shared" si="54"/>
        <v/>
      </c>
      <c r="AO199" s="1171" t="str">
        <f t="shared" si="55"/>
        <v/>
      </c>
      <c r="AQ199" s="1171" t="str">
        <f t="shared" si="56"/>
        <v/>
      </c>
    </row>
    <row r="200" spans="5:43">
      <c r="E200" s="1171" t="str">
        <f t="shared" si="38"/>
        <v/>
      </c>
      <c r="G200" s="1171" t="str">
        <f t="shared" si="38"/>
        <v/>
      </c>
      <c r="I200" s="1171" t="str">
        <f t="shared" si="39"/>
        <v/>
      </c>
      <c r="K200" s="1171" t="str">
        <f t="shared" si="40"/>
        <v/>
      </c>
      <c r="M200" s="1171" t="str">
        <f t="shared" si="41"/>
        <v/>
      </c>
      <c r="O200" s="1171" t="str">
        <f t="shared" si="42"/>
        <v/>
      </c>
      <c r="Q200" s="1171" t="str">
        <f t="shared" si="43"/>
        <v/>
      </c>
      <c r="S200" s="1171" t="str">
        <f t="shared" si="44"/>
        <v/>
      </c>
      <c r="U200" s="1171" t="str">
        <f t="shared" si="45"/>
        <v/>
      </c>
      <c r="W200" s="1171" t="str">
        <f t="shared" si="46"/>
        <v/>
      </c>
      <c r="Y200" s="1171" t="str">
        <f t="shared" si="47"/>
        <v/>
      </c>
      <c r="AA200" s="1171" t="str">
        <f t="shared" si="48"/>
        <v/>
      </c>
      <c r="AC200" s="1171" t="str">
        <f t="shared" si="49"/>
        <v/>
      </c>
      <c r="AE200" s="1171" t="str">
        <f t="shared" si="50"/>
        <v/>
      </c>
      <c r="AG200" s="1171" t="str">
        <f t="shared" si="51"/>
        <v/>
      </c>
      <c r="AI200" s="1171" t="str">
        <f t="shared" si="52"/>
        <v/>
      </c>
      <c r="AK200" s="1171" t="str">
        <f t="shared" si="53"/>
        <v/>
      </c>
      <c r="AM200" s="1171" t="str">
        <f t="shared" si="54"/>
        <v/>
      </c>
      <c r="AO200" s="1171" t="str">
        <f t="shared" si="55"/>
        <v/>
      </c>
      <c r="AQ200" s="1171" t="str">
        <f t="shared" si="56"/>
        <v/>
      </c>
    </row>
    <row r="201" spans="5:43">
      <c r="E201" s="1171" t="str">
        <f t="shared" si="38"/>
        <v/>
      </c>
      <c r="G201" s="1171" t="str">
        <f t="shared" si="38"/>
        <v/>
      </c>
      <c r="I201" s="1171" t="str">
        <f t="shared" si="39"/>
        <v/>
      </c>
      <c r="K201" s="1171" t="str">
        <f t="shared" si="40"/>
        <v/>
      </c>
      <c r="M201" s="1171" t="str">
        <f t="shared" si="41"/>
        <v/>
      </c>
      <c r="O201" s="1171" t="str">
        <f t="shared" si="42"/>
        <v/>
      </c>
      <c r="Q201" s="1171" t="str">
        <f t="shared" si="43"/>
        <v/>
      </c>
      <c r="S201" s="1171" t="str">
        <f t="shared" si="44"/>
        <v/>
      </c>
      <c r="U201" s="1171" t="str">
        <f t="shared" si="45"/>
        <v/>
      </c>
      <c r="W201" s="1171" t="str">
        <f t="shared" si="46"/>
        <v/>
      </c>
      <c r="Y201" s="1171" t="str">
        <f t="shared" si="47"/>
        <v/>
      </c>
      <c r="AA201" s="1171" t="str">
        <f t="shared" si="48"/>
        <v/>
      </c>
      <c r="AC201" s="1171" t="str">
        <f t="shared" si="49"/>
        <v/>
      </c>
      <c r="AE201" s="1171" t="str">
        <f t="shared" si="50"/>
        <v/>
      </c>
      <c r="AG201" s="1171" t="str">
        <f t="shared" si="51"/>
        <v/>
      </c>
      <c r="AI201" s="1171" t="str">
        <f t="shared" si="52"/>
        <v/>
      </c>
      <c r="AK201" s="1171" t="str">
        <f t="shared" si="53"/>
        <v/>
      </c>
      <c r="AM201" s="1171" t="str">
        <f t="shared" si="54"/>
        <v/>
      </c>
      <c r="AO201" s="1171" t="str">
        <f t="shared" si="55"/>
        <v/>
      </c>
      <c r="AQ201" s="1171" t="str">
        <f t="shared" si="56"/>
        <v/>
      </c>
    </row>
    <row r="202" spans="5:43">
      <c r="E202" s="1171" t="str">
        <f t="shared" si="38"/>
        <v/>
      </c>
      <c r="G202" s="1171" t="str">
        <f t="shared" si="38"/>
        <v/>
      </c>
      <c r="I202" s="1171" t="str">
        <f t="shared" si="39"/>
        <v/>
      </c>
      <c r="K202" s="1171" t="str">
        <f t="shared" si="40"/>
        <v/>
      </c>
      <c r="M202" s="1171" t="str">
        <f t="shared" si="41"/>
        <v/>
      </c>
      <c r="O202" s="1171" t="str">
        <f t="shared" si="42"/>
        <v/>
      </c>
      <c r="Q202" s="1171" t="str">
        <f t="shared" si="43"/>
        <v/>
      </c>
      <c r="S202" s="1171" t="str">
        <f t="shared" si="44"/>
        <v/>
      </c>
      <c r="U202" s="1171" t="str">
        <f t="shared" si="45"/>
        <v/>
      </c>
      <c r="W202" s="1171" t="str">
        <f t="shared" si="46"/>
        <v/>
      </c>
      <c r="Y202" s="1171" t="str">
        <f t="shared" si="47"/>
        <v/>
      </c>
      <c r="AA202" s="1171" t="str">
        <f t="shared" si="48"/>
        <v/>
      </c>
      <c r="AC202" s="1171" t="str">
        <f t="shared" si="49"/>
        <v/>
      </c>
      <c r="AE202" s="1171" t="str">
        <f t="shared" si="50"/>
        <v/>
      </c>
      <c r="AG202" s="1171" t="str">
        <f t="shared" si="51"/>
        <v/>
      </c>
      <c r="AI202" s="1171" t="str">
        <f t="shared" si="52"/>
        <v/>
      </c>
      <c r="AK202" s="1171" t="str">
        <f t="shared" si="53"/>
        <v/>
      </c>
      <c r="AM202" s="1171" t="str">
        <f t="shared" si="54"/>
        <v/>
      </c>
      <c r="AO202" s="1171" t="str">
        <f t="shared" si="55"/>
        <v/>
      </c>
      <c r="AQ202" s="1171" t="str">
        <f t="shared" si="56"/>
        <v/>
      </c>
    </row>
    <row r="203" spans="5:43">
      <c r="E203" s="1171" t="str">
        <f t="shared" si="38"/>
        <v/>
      </c>
      <c r="G203" s="1171" t="str">
        <f t="shared" si="38"/>
        <v/>
      </c>
      <c r="I203" s="1171" t="str">
        <f t="shared" si="39"/>
        <v/>
      </c>
      <c r="K203" s="1171" t="str">
        <f t="shared" si="40"/>
        <v/>
      </c>
      <c r="M203" s="1171" t="str">
        <f t="shared" si="41"/>
        <v/>
      </c>
      <c r="O203" s="1171" t="str">
        <f t="shared" si="42"/>
        <v/>
      </c>
      <c r="Q203" s="1171" t="str">
        <f t="shared" si="43"/>
        <v/>
      </c>
      <c r="S203" s="1171" t="str">
        <f t="shared" si="44"/>
        <v/>
      </c>
      <c r="U203" s="1171" t="str">
        <f t="shared" si="45"/>
        <v/>
      </c>
      <c r="W203" s="1171" t="str">
        <f t="shared" si="46"/>
        <v/>
      </c>
      <c r="Y203" s="1171" t="str">
        <f t="shared" si="47"/>
        <v/>
      </c>
      <c r="AA203" s="1171" t="str">
        <f t="shared" si="48"/>
        <v/>
      </c>
      <c r="AC203" s="1171" t="str">
        <f t="shared" si="49"/>
        <v/>
      </c>
      <c r="AE203" s="1171" t="str">
        <f t="shared" si="50"/>
        <v/>
      </c>
      <c r="AG203" s="1171" t="str">
        <f t="shared" si="51"/>
        <v/>
      </c>
      <c r="AI203" s="1171" t="str">
        <f t="shared" si="52"/>
        <v/>
      </c>
      <c r="AK203" s="1171" t="str">
        <f t="shared" si="53"/>
        <v/>
      </c>
      <c r="AM203" s="1171" t="str">
        <f t="shared" si="54"/>
        <v/>
      </c>
      <c r="AO203" s="1171" t="str">
        <f t="shared" si="55"/>
        <v/>
      </c>
      <c r="AQ203" s="1171" t="str">
        <f t="shared" si="56"/>
        <v/>
      </c>
    </row>
    <row r="204" spans="5:43">
      <c r="E204" s="1171" t="str">
        <f t="shared" si="38"/>
        <v/>
      </c>
      <c r="G204" s="1171" t="str">
        <f t="shared" si="38"/>
        <v/>
      </c>
      <c r="I204" s="1171" t="str">
        <f t="shared" si="39"/>
        <v/>
      </c>
      <c r="K204" s="1171" t="str">
        <f t="shared" si="40"/>
        <v/>
      </c>
      <c r="M204" s="1171" t="str">
        <f t="shared" si="41"/>
        <v/>
      </c>
      <c r="O204" s="1171" t="str">
        <f t="shared" si="42"/>
        <v/>
      </c>
      <c r="Q204" s="1171" t="str">
        <f t="shared" si="43"/>
        <v/>
      </c>
      <c r="S204" s="1171" t="str">
        <f t="shared" si="44"/>
        <v/>
      </c>
      <c r="U204" s="1171" t="str">
        <f t="shared" si="45"/>
        <v/>
      </c>
      <c r="W204" s="1171" t="str">
        <f t="shared" si="46"/>
        <v/>
      </c>
      <c r="Y204" s="1171" t="str">
        <f t="shared" si="47"/>
        <v/>
      </c>
      <c r="AA204" s="1171" t="str">
        <f t="shared" si="48"/>
        <v/>
      </c>
      <c r="AC204" s="1171" t="str">
        <f t="shared" si="49"/>
        <v/>
      </c>
      <c r="AE204" s="1171" t="str">
        <f t="shared" si="50"/>
        <v/>
      </c>
      <c r="AG204" s="1171" t="str">
        <f t="shared" si="51"/>
        <v/>
      </c>
      <c r="AI204" s="1171" t="str">
        <f t="shared" si="52"/>
        <v/>
      </c>
      <c r="AK204" s="1171" t="str">
        <f t="shared" si="53"/>
        <v/>
      </c>
      <c r="AM204" s="1171" t="str">
        <f t="shared" si="54"/>
        <v/>
      </c>
      <c r="AO204" s="1171" t="str">
        <f t="shared" si="55"/>
        <v/>
      </c>
      <c r="AQ204" s="1171" t="str">
        <f t="shared" si="56"/>
        <v/>
      </c>
    </row>
    <row r="205" spans="5:43">
      <c r="E205" s="1171" t="str">
        <f t="shared" ref="E205:G268" si="57">IF(OR($B205=0,D205=0),"",D205/$B205)</f>
        <v/>
      </c>
      <c r="G205" s="1171" t="str">
        <f t="shared" si="57"/>
        <v/>
      </c>
      <c r="I205" s="1171" t="str">
        <f t="shared" ref="I205:I268" si="58">IF(OR($B205=0,H205=0),"",H205/$B205)</f>
        <v/>
      </c>
      <c r="K205" s="1171" t="str">
        <f t="shared" ref="K205:K268" si="59">IF(OR($B205=0,J205=0),"",J205/$B205)</f>
        <v/>
      </c>
      <c r="M205" s="1171" t="str">
        <f t="shared" ref="M205:M268" si="60">IF(OR($B205=0,L205=0),"",L205/$B205)</f>
        <v/>
      </c>
      <c r="O205" s="1171" t="str">
        <f t="shared" ref="O205:O268" si="61">IF(OR($B205=0,N205=0),"",N205/$B205)</f>
        <v/>
      </c>
      <c r="Q205" s="1171" t="str">
        <f t="shared" ref="Q205:Q268" si="62">IF(OR($B205=0,P205=0),"",P205/$B205)</f>
        <v/>
      </c>
      <c r="S205" s="1171" t="str">
        <f t="shared" ref="S205:S268" si="63">IF(OR($B205=0,R205=0),"",R205/$B205)</f>
        <v/>
      </c>
      <c r="U205" s="1171" t="str">
        <f t="shared" ref="U205:U268" si="64">IF(OR($B205=0,T205=0),"",T205/$B205)</f>
        <v/>
      </c>
      <c r="W205" s="1171" t="str">
        <f t="shared" ref="W205:W268" si="65">IF(OR($B205=0,V205=0),"",V205/$B205)</f>
        <v/>
      </c>
      <c r="Y205" s="1171" t="str">
        <f t="shared" ref="Y205:Y268" si="66">IF(OR($B205=0,X205=0),"",X205/$B205)</f>
        <v/>
      </c>
      <c r="AA205" s="1171" t="str">
        <f t="shared" ref="AA205:AA268" si="67">IF(OR($B205=0,Z205=0),"",Z205/$B205)</f>
        <v/>
      </c>
      <c r="AC205" s="1171" t="str">
        <f t="shared" ref="AC205:AC268" si="68">IF(OR($B205=0,AB205=0),"",AB205/$B205)</f>
        <v/>
      </c>
      <c r="AE205" s="1171" t="str">
        <f t="shared" ref="AE205:AE268" si="69">IF(OR($B205=0,AD205=0),"",AD205/$B205)</f>
        <v/>
      </c>
      <c r="AG205" s="1171" t="str">
        <f t="shared" ref="AG205:AG268" si="70">IF(OR($B205=0,AF205=0),"",AF205/$B205)</f>
        <v/>
      </c>
      <c r="AI205" s="1171" t="str">
        <f t="shared" ref="AI205:AI268" si="71">IF(OR($B205=0,AH205=0),"",AH205/$B205)</f>
        <v/>
      </c>
      <c r="AK205" s="1171" t="str">
        <f t="shared" ref="AK205:AK268" si="72">IF(OR($B205=0,AJ205=0),"",AJ205/$B205)</f>
        <v/>
      </c>
      <c r="AM205" s="1171" t="str">
        <f t="shared" ref="AM205:AM268" si="73">IF(OR($B205=0,AL205=0),"",AL205/$B205)</f>
        <v/>
      </c>
      <c r="AO205" s="1171" t="str">
        <f t="shared" ref="AO205:AO268" si="74">IF(OR($B205=0,AN205=0),"",AN205/$B205)</f>
        <v/>
      </c>
      <c r="AQ205" s="1171" t="str">
        <f t="shared" ref="AQ205:AQ268" si="75">IF(OR($B205=0,AP205=0),"",AP205/$B205)</f>
        <v/>
      </c>
    </row>
    <row r="206" spans="5:43">
      <c r="E206" s="1171" t="str">
        <f t="shared" si="57"/>
        <v/>
      </c>
      <c r="G206" s="1171" t="str">
        <f t="shared" si="57"/>
        <v/>
      </c>
      <c r="I206" s="1171" t="str">
        <f t="shared" si="58"/>
        <v/>
      </c>
      <c r="K206" s="1171" t="str">
        <f t="shared" si="59"/>
        <v/>
      </c>
      <c r="M206" s="1171" t="str">
        <f t="shared" si="60"/>
        <v/>
      </c>
      <c r="O206" s="1171" t="str">
        <f t="shared" si="61"/>
        <v/>
      </c>
      <c r="Q206" s="1171" t="str">
        <f t="shared" si="62"/>
        <v/>
      </c>
      <c r="S206" s="1171" t="str">
        <f t="shared" si="63"/>
        <v/>
      </c>
      <c r="U206" s="1171" t="str">
        <f t="shared" si="64"/>
        <v/>
      </c>
      <c r="W206" s="1171" t="str">
        <f t="shared" si="65"/>
        <v/>
      </c>
      <c r="Y206" s="1171" t="str">
        <f t="shared" si="66"/>
        <v/>
      </c>
      <c r="AA206" s="1171" t="str">
        <f t="shared" si="67"/>
        <v/>
      </c>
      <c r="AC206" s="1171" t="str">
        <f t="shared" si="68"/>
        <v/>
      </c>
      <c r="AE206" s="1171" t="str">
        <f t="shared" si="69"/>
        <v/>
      </c>
      <c r="AG206" s="1171" t="str">
        <f t="shared" si="70"/>
        <v/>
      </c>
      <c r="AI206" s="1171" t="str">
        <f t="shared" si="71"/>
        <v/>
      </c>
      <c r="AK206" s="1171" t="str">
        <f t="shared" si="72"/>
        <v/>
      </c>
      <c r="AM206" s="1171" t="str">
        <f t="shared" si="73"/>
        <v/>
      </c>
      <c r="AO206" s="1171" t="str">
        <f t="shared" si="74"/>
        <v/>
      </c>
      <c r="AQ206" s="1171" t="str">
        <f t="shared" si="75"/>
        <v/>
      </c>
    </row>
    <row r="207" spans="5:43">
      <c r="E207" s="1171" t="str">
        <f t="shared" si="57"/>
        <v/>
      </c>
      <c r="G207" s="1171" t="str">
        <f t="shared" si="57"/>
        <v/>
      </c>
      <c r="I207" s="1171" t="str">
        <f t="shared" si="58"/>
        <v/>
      </c>
      <c r="K207" s="1171" t="str">
        <f t="shared" si="59"/>
        <v/>
      </c>
      <c r="M207" s="1171" t="str">
        <f t="shared" si="60"/>
        <v/>
      </c>
      <c r="O207" s="1171" t="str">
        <f t="shared" si="61"/>
        <v/>
      </c>
      <c r="Q207" s="1171" t="str">
        <f t="shared" si="62"/>
        <v/>
      </c>
      <c r="S207" s="1171" t="str">
        <f t="shared" si="63"/>
        <v/>
      </c>
      <c r="U207" s="1171" t="str">
        <f t="shared" si="64"/>
        <v/>
      </c>
      <c r="W207" s="1171" t="str">
        <f t="shared" si="65"/>
        <v/>
      </c>
      <c r="Y207" s="1171" t="str">
        <f t="shared" si="66"/>
        <v/>
      </c>
      <c r="AA207" s="1171" t="str">
        <f t="shared" si="67"/>
        <v/>
      </c>
      <c r="AC207" s="1171" t="str">
        <f t="shared" si="68"/>
        <v/>
      </c>
      <c r="AE207" s="1171" t="str">
        <f t="shared" si="69"/>
        <v/>
      </c>
      <c r="AG207" s="1171" t="str">
        <f t="shared" si="70"/>
        <v/>
      </c>
      <c r="AI207" s="1171" t="str">
        <f t="shared" si="71"/>
        <v/>
      </c>
      <c r="AK207" s="1171" t="str">
        <f t="shared" si="72"/>
        <v/>
      </c>
      <c r="AM207" s="1171" t="str">
        <f t="shared" si="73"/>
        <v/>
      </c>
      <c r="AO207" s="1171" t="str">
        <f t="shared" si="74"/>
        <v/>
      </c>
      <c r="AQ207" s="1171" t="str">
        <f t="shared" si="75"/>
        <v/>
      </c>
    </row>
    <row r="208" spans="5:43">
      <c r="E208" s="1171" t="str">
        <f t="shared" si="57"/>
        <v/>
      </c>
      <c r="G208" s="1171" t="str">
        <f t="shared" si="57"/>
        <v/>
      </c>
      <c r="I208" s="1171" t="str">
        <f t="shared" si="58"/>
        <v/>
      </c>
      <c r="K208" s="1171" t="str">
        <f t="shared" si="59"/>
        <v/>
      </c>
      <c r="M208" s="1171" t="str">
        <f t="shared" si="60"/>
        <v/>
      </c>
      <c r="O208" s="1171" t="str">
        <f t="shared" si="61"/>
        <v/>
      </c>
      <c r="Q208" s="1171" t="str">
        <f t="shared" si="62"/>
        <v/>
      </c>
      <c r="S208" s="1171" t="str">
        <f t="shared" si="63"/>
        <v/>
      </c>
      <c r="U208" s="1171" t="str">
        <f t="shared" si="64"/>
        <v/>
      </c>
      <c r="W208" s="1171" t="str">
        <f t="shared" si="65"/>
        <v/>
      </c>
      <c r="Y208" s="1171" t="str">
        <f t="shared" si="66"/>
        <v/>
      </c>
      <c r="AA208" s="1171" t="str">
        <f t="shared" si="67"/>
        <v/>
      </c>
      <c r="AC208" s="1171" t="str">
        <f t="shared" si="68"/>
        <v/>
      </c>
      <c r="AE208" s="1171" t="str">
        <f t="shared" si="69"/>
        <v/>
      </c>
      <c r="AG208" s="1171" t="str">
        <f t="shared" si="70"/>
        <v/>
      </c>
      <c r="AI208" s="1171" t="str">
        <f t="shared" si="71"/>
        <v/>
      </c>
      <c r="AK208" s="1171" t="str">
        <f t="shared" si="72"/>
        <v/>
      </c>
      <c r="AM208" s="1171" t="str">
        <f t="shared" si="73"/>
        <v/>
      </c>
      <c r="AO208" s="1171" t="str">
        <f t="shared" si="74"/>
        <v/>
      </c>
      <c r="AQ208" s="1171" t="str">
        <f t="shared" si="75"/>
        <v/>
      </c>
    </row>
    <row r="209" spans="5:43">
      <c r="E209" s="1171" t="str">
        <f t="shared" si="57"/>
        <v/>
      </c>
      <c r="G209" s="1171" t="str">
        <f t="shared" si="57"/>
        <v/>
      </c>
      <c r="I209" s="1171" t="str">
        <f t="shared" si="58"/>
        <v/>
      </c>
      <c r="K209" s="1171" t="str">
        <f t="shared" si="59"/>
        <v/>
      </c>
      <c r="M209" s="1171" t="str">
        <f t="shared" si="60"/>
        <v/>
      </c>
      <c r="O209" s="1171" t="str">
        <f t="shared" si="61"/>
        <v/>
      </c>
      <c r="Q209" s="1171" t="str">
        <f t="shared" si="62"/>
        <v/>
      </c>
      <c r="S209" s="1171" t="str">
        <f t="shared" si="63"/>
        <v/>
      </c>
      <c r="U209" s="1171" t="str">
        <f t="shared" si="64"/>
        <v/>
      </c>
      <c r="W209" s="1171" t="str">
        <f t="shared" si="65"/>
        <v/>
      </c>
      <c r="Y209" s="1171" t="str">
        <f t="shared" si="66"/>
        <v/>
      </c>
      <c r="AA209" s="1171" t="str">
        <f t="shared" si="67"/>
        <v/>
      </c>
      <c r="AC209" s="1171" t="str">
        <f t="shared" si="68"/>
        <v/>
      </c>
      <c r="AE209" s="1171" t="str">
        <f t="shared" si="69"/>
        <v/>
      </c>
      <c r="AG209" s="1171" t="str">
        <f t="shared" si="70"/>
        <v/>
      </c>
      <c r="AI209" s="1171" t="str">
        <f t="shared" si="71"/>
        <v/>
      </c>
      <c r="AK209" s="1171" t="str">
        <f t="shared" si="72"/>
        <v/>
      </c>
      <c r="AM209" s="1171" t="str">
        <f t="shared" si="73"/>
        <v/>
      </c>
      <c r="AO209" s="1171" t="str">
        <f t="shared" si="74"/>
        <v/>
      </c>
      <c r="AQ209" s="1171" t="str">
        <f t="shared" si="75"/>
        <v/>
      </c>
    </row>
    <row r="210" spans="5:43">
      <c r="E210" s="1171" t="str">
        <f t="shared" si="57"/>
        <v/>
      </c>
      <c r="G210" s="1171" t="str">
        <f t="shared" si="57"/>
        <v/>
      </c>
      <c r="I210" s="1171" t="str">
        <f t="shared" si="58"/>
        <v/>
      </c>
      <c r="K210" s="1171" t="str">
        <f t="shared" si="59"/>
        <v/>
      </c>
      <c r="M210" s="1171" t="str">
        <f t="shared" si="60"/>
        <v/>
      </c>
      <c r="O210" s="1171" t="str">
        <f t="shared" si="61"/>
        <v/>
      </c>
      <c r="Q210" s="1171" t="str">
        <f t="shared" si="62"/>
        <v/>
      </c>
      <c r="S210" s="1171" t="str">
        <f t="shared" si="63"/>
        <v/>
      </c>
      <c r="U210" s="1171" t="str">
        <f t="shared" si="64"/>
        <v/>
      </c>
      <c r="W210" s="1171" t="str">
        <f t="shared" si="65"/>
        <v/>
      </c>
      <c r="Y210" s="1171" t="str">
        <f t="shared" si="66"/>
        <v/>
      </c>
      <c r="AA210" s="1171" t="str">
        <f t="shared" si="67"/>
        <v/>
      </c>
      <c r="AC210" s="1171" t="str">
        <f t="shared" si="68"/>
        <v/>
      </c>
      <c r="AE210" s="1171" t="str">
        <f t="shared" si="69"/>
        <v/>
      </c>
      <c r="AG210" s="1171" t="str">
        <f t="shared" si="70"/>
        <v/>
      </c>
      <c r="AI210" s="1171" t="str">
        <f t="shared" si="71"/>
        <v/>
      </c>
      <c r="AK210" s="1171" t="str">
        <f t="shared" si="72"/>
        <v/>
      </c>
      <c r="AM210" s="1171" t="str">
        <f t="shared" si="73"/>
        <v/>
      </c>
      <c r="AO210" s="1171" t="str">
        <f t="shared" si="74"/>
        <v/>
      </c>
      <c r="AQ210" s="1171" t="str">
        <f t="shared" si="75"/>
        <v/>
      </c>
    </row>
    <row r="211" spans="5:43">
      <c r="E211" s="1171" t="str">
        <f t="shared" si="57"/>
        <v/>
      </c>
      <c r="G211" s="1171" t="str">
        <f t="shared" si="57"/>
        <v/>
      </c>
      <c r="I211" s="1171" t="str">
        <f t="shared" si="58"/>
        <v/>
      </c>
      <c r="K211" s="1171" t="str">
        <f t="shared" si="59"/>
        <v/>
      </c>
      <c r="M211" s="1171" t="str">
        <f t="shared" si="60"/>
        <v/>
      </c>
      <c r="O211" s="1171" t="str">
        <f t="shared" si="61"/>
        <v/>
      </c>
      <c r="Q211" s="1171" t="str">
        <f t="shared" si="62"/>
        <v/>
      </c>
      <c r="S211" s="1171" t="str">
        <f t="shared" si="63"/>
        <v/>
      </c>
      <c r="U211" s="1171" t="str">
        <f t="shared" si="64"/>
        <v/>
      </c>
      <c r="W211" s="1171" t="str">
        <f t="shared" si="65"/>
        <v/>
      </c>
      <c r="Y211" s="1171" t="str">
        <f t="shared" si="66"/>
        <v/>
      </c>
      <c r="AA211" s="1171" t="str">
        <f t="shared" si="67"/>
        <v/>
      </c>
      <c r="AC211" s="1171" t="str">
        <f t="shared" si="68"/>
        <v/>
      </c>
      <c r="AE211" s="1171" t="str">
        <f t="shared" si="69"/>
        <v/>
      </c>
      <c r="AG211" s="1171" t="str">
        <f t="shared" si="70"/>
        <v/>
      </c>
      <c r="AI211" s="1171" t="str">
        <f t="shared" si="71"/>
        <v/>
      </c>
      <c r="AK211" s="1171" t="str">
        <f t="shared" si="72"/>
        <v/>
      </c>
      <c r="AM211" s="1171" t="str">
        <f t="shared" si="73"/>
        <v/>
      </c>
      <c r="AO211" s="1171" t="str">
        <f t="shared" si="74"/>
        <v/>
      </c>
      <c r="AQ211" s="1171" t="str">
        <f t="shared" si="75"/>
        <v/>
      </c>
    </row>
    <row r="212" spans="5:43">
      <c r="E212" s="1171" t="str">
        <f t="shared" si="57"/>
        <v/>
      </c>
      <c r="G212" s="1171" t="str">
        <f t="shared" si="57"/>
        <v/>
      </c>
      <c r="I212" s="1171" t="str">
        <f t="shared" si="58"/>
        <v/>
      </c>
      <c r="K212" s="1171" t="str">
        <f t="shared" si="59"/>
        <v/>
      </c>
      <c r="M212" s="1171" t="str">
        <f t="shared" si="60"/>
        <v/>
      </c>
      <c r="O212" s="1171" t="str">
        <f t="shared" si="61"/>
        <v/>
      </c>
      <c r="Q212" s="1171" t="str">
        <f t="shared" si="62"/>
        <v/>
      </c>
      <c r="S212" s="1171" t="str">
        <f t="shared" si="63"/>
        <v/>
      </c>
      <c r="U212" s="1171" t="str">
        <f t="shared" si="64"/>
        <v/>
      </c>
      <c r="W212" s="1171" t="str">
        <f t="shared" si="65"/>
        <v/>
      </c>
      <c r="Y212" s="1171" t="str">
        <f t="shared" si="66"/>
        <v/>
      </c>
      <c r="AA212" s="1171" t="str">
        <f t="shared" si="67"/>
        <v/>
      </c>
      <c r="AC212" s="1171" t="str">
        <f t="shared" si="68"/>
        <v/>
      </c>
      <c r="AE212" s="1171" t="str">
        <f t="shared" si="69"/>
        <v/>
      </c>
      <c r="AG212" s="1171" t="str">
        <f t="shared" si="70"/>
        <v/>
      </c>
      <c r="AI212" s="1171" t="str">
        <f t="shared" si="71"/>
        <v/>
      </c>
      <c r="AK212" s="1171" t="str">
        <f t="shared" si="72"/>
        <v/>
      </c>
      <c r="AM212" s="1171" t="str">
        <f t="shared" si="73"/>
        <v/>
      </c>
      <c r="AO212" s="1171" t="str">
        <f t="shared" si="74"/>
        <v/>
      </c>
      <c r="AQ212" s="1171" t="str">
        <f t="shared" si="75"/>
        <v/>
      </c>
    </row>
    <row r="213" spans="5:43">
      <c r="E213" s="1171" t="str">
        <f t="shared" si="57"/>
        <v/>
      </c>
      <c r="G213" s="1171" t="str">
        <f t="shared" si="57"/>
        <v/>
      </c>
      <c r="I213" s="1171" t="str">
        <f t="shared" si="58"/>
        <v/>
      </c>
      <c r="K213" s="1171" t="str">
        <f t="shared" si="59"/>
        <v/>
      </c>
      <c r="M213" s="1171" t="str">
        <f t="shared" si="60"/>
        <v/>
      </c>
      <c r="O213" s="1171" t="str">
        <f t="shared" si="61"/>
        <v/>
      </c>
      <c r="Q213" s="1171" t="str">
        <f t="shared" si="62"/>
        <v/>
      </c>
      <c r="S213" s="1171" t="str">
        <f t="shared" si="63"/>
        <v/>
      </c>
      <c r="U213" s="1171" t="str">
        <f t="shared" si="64"/>
        <v/>
      </c>
      <c r="W213" s="1171" t="str">
        <f t="shared" si="65"/>
        <v/>
      </c>
      <c r="Y213" s="1171" t="str">
        <f t="shared" si="66"/>
        <v/>
      </c>
      <c r="AA213" s="1171" t="str">
        <f t="shared" si="67"/>
        <v/>
      </c>
      <c r="AC213" s="1171" t="str">
        <f t="shared" si="68"/>
        <v/>
      </c>
      <c r="AE213" s="1171" t="str">
        <f t="shared" si="69"/>
        <v/>
      </c>
      <c r="AG213" s="1171" t="str">
        <f t="shared" si="70"/>
        <v/>
      </c>
      <c r="AI213" s="1171" t="str">
        <f t="shared" si="71"/>
        <v/>
      </c>
      <c r="AK213" s="1171" t="str">
        <f t="shared" si="72"/>
        <v/>
      </c>
      <c r="AM213" s="1171" t="str">
        <f t="shared" si="73"/>
        <v/>
      </c>
      <c r="AO213" s="1171" t="str">
        <f t="shared" si="74"/>
        <v/>
      </c>
      <c r="AQ213" s="1171" t="str">
        <f t="shared" si="75"/>
        <v/>
      </c>
    </row>
    <row r="214" spans="5:43">
      <c r="E214" s="1171" t="str">
        <f t="shared" si="57"/>
        <v/>
      </c>
      <c r="G214" s="1171" t="str">
        <f t="shared" si="57"/>
        <v/>
      </c>
      <c r="I214" s="1171" t="str">
        <f t="shared" si="58"/>
        <v/>
      </c>
      <c r="K214" s="1171" t="str">
        <f t="shared" si="59"/>
        <v/>
      </c>
      <c r="M214" s="1171" t="str">
        <f t="shared" si="60"/>
        <v/>
      </c>
      <c r="O214" s="1171" t="str">
        <f t="shared" si="61"/>
        <v/>
      </c>
      <c r="Q214" s="1171" t="str">
        <f t="shared" si="62"/>
        <v/>
      </c>
      <c r="S214" s="1171" t="str">
        <f t="shared" si="63"/>
        <v/>
      </c>
      <c r="U214" s="1171" t="str">
        <f t="shared" si="64"/>
        <v/>
      </c>
      <c r="W214" s="1171" t="str">
        <f t="shared" si="65"/>
        <v/>
      </c>
      <c r="Y214" s="1171" t="str">
        <f t="shared" si="66"/>
        <v/>
      </c>
      <c r="AA214" s="1171" t="str">
        <f t="shared" si="67"/>
        <v/>
      </c>
      <c r="AC214" s="1171" t="str">
        <f t="shared" si="68"/>
        <v/>
      </c>
      <c r="AE214" s="1171" t="str">
        <f t="shared" si="69"/>
        <v/>
      </c>
      <c r="AG214" s="1171" t="str">
        <f t="shared" si="70"/>
        <v/>
      </c>
      <c r="AI214" s="1171" t="str">
        <f t="shared" si="71"/>
        <v/>
      </c>
      <c r="AK214" s="1171" t="str">
        <f t="shared" si="72"/>
        <v/>
      </c>
      <c r="AM214" s="1171" t="str">
        <f t="shared" si="73"/>
        <v/>
      </c>
      <c r="AO214" s="1171" t="str">
        <f t="shared" si="74"/>
        <v/>
      </c>
      <c r="AQ214" s="1171" t="str">
        <f t="shared" si="75"/>
        <v/>
      </c>
    </row>
    <row r="215" spans="5:43">
      <c r="E215" s="1171" t="str">
        <f t="shared" si="57"/>
        <v/>
      </c>
      <c r="G215" s="1171" t="str">
        <f t="shared" si="57"/>
        <v/>
      </c>
      <c r="I215" s="1171" t="str">
        <f t="shared" si="58"/>
        <v/>
      </c>
      <c r="K215" s="1171" t="str">
        <f t="shared" si="59"/>
        <v/>
      </c>
      <c r="M215" s="1171" t="str">
        <f t="shared" si="60"/>
        <v/>
      </c>
      <c r="O215" s="1171" t="str">
        <f t="shared" si="61"/>
        <v/>
      </c>
      <c r="Q215" s="1171" t="str">
        <f t="shared" si="62"/>
        <v/>
      </c>
      <c r="S215" s="1171" t="str">
        <f t="shared" si="63"/>
        <v/>
      </c>
      <c r="U215" s="1171" t="str">
        <f t="shared" si="64"/>
        <v/>
      </c>
      <c r="W215" s="1171" t="str">
        <f t="shared" si="65"/>
        <v/>
      </c>
      <c r="Y215" s="1171" t="str">
        <f t="shared" si="66"/>
        <v/>
      </c>
      <c r="AA215" s="1171" t="str">
        <f t="shared" si="67"/>
        <v/>
      </c>
      <c r="AC215" s="1171" t="str">
        <f t="shared" si="68"/>
        <v/>
      </c>
      <c r="AE215" s="1171" t="str">
        <f t="shared" si="69"/>
        <v/>
      </c>
      <c r="AG215" s="1171" t="str">
        <f t="shared" si="70"/>
        <v/>
      </c>
      <c r="AI215" s="1171" t="str">
        <f t="shared" si="71"/>
        <v/>
      </c>
      <c r="AK215" s="1171" t="str">
        <f t="shared" si="72"/>
        <v/>
      </c>
      <c r="AM215" s="1171" t="str">
        <f t="shared" si="73"/>
        <v/>
      </c>
      <c r="AO215" s="1171" t="str">
        <f t="shared" si="74"/>
        <v/>
      </c>
      <c r="AQ215" s="1171" t="str">
        <f t="shared" si="75"/>
        <v/>
      </c>
    </row>
    <row r="216" spans="5:43">
      <c r="E216" s="1171" t="str">
        <f t="shared" si="57"/>
        <v/>
      </c>
      <c r="G216" s="1171" t="str">
        <f t="shared" si="57"/>
        <v/>
      </c>
      <c r="I216" s="1171" t="str">
        <f t="shared" si="58"/>
        <v/>
      </c>
      <c r="K216" s="1171" t="str">
        <f t="shared" si="59"/>
        <v/>
      </c>
      <c r="M216" s="1171" t="str">
        <f t="shared" si="60"/>
        <v/>
      </c>
      <c r="O216" s="1171" t="str">
        <f t="shared" si="61"/>
        <v/>
      </c>
      <c r="Q216" s="1171" t="str">
        <f t="shared" si="62"/>
        <v/>
      </c>
      <c r="S216" s="1171" t="str">
        <f t="shared" si="63"/>
        <v/>
      </c>
      <c r="U216" s="1171" t="str">
        <f t="shared" si="64"/>
        <v/>
      </c>
      <c r="W216" s="1171" t="str">
        <f t="shared" si="65"/>
        <v/>
      </c>
      <c r="Y216" s="1171" t="str">
        <f t="shared" si="66"/>
        <v/>
      </c>
      <c r="AA216" s="1171" t="str">
        <f t="shared" si="67"/>
        <v/>
      </c>
      <c r="AC216" s="1171" t="str">
        <f t="shared" si="68"/>
        <v/>
      </c>
      <c r="AE216" s="1171" t="str">
        <f t="shared" si="69"/>
        <v/>
      </c>
      <c r="AG216" s="1171" t="str">
        <f t="shared" si="70"/>
        <v/>
      </c>
      <c r="AI216" s="1171" t="str">
        <f t="shared" si="71"/>
        <v/>
      </c>
      <c r="AK216" s="1171" t="str">
        <f t="shared" si="72"/>
        <v/>
      </c>
      <c r="AM216" s="1171" t="str">
        <f t="shared" si="73"/>
        <v/>
      </c>
      <c r="AO216" s="1171" t="str">
        <f t="shared" si="74"/>
        <v/>
      </c>
      <c r="AQ216" s="1171" t="str">
        <f t="shared" si="75"/>
        <v/>
      </c>
    </row>
    <row r="217" spans="5:43">
      <c r="E217" s="1171" t="str">
        <f t="shared" si="57"/>
        <v/>
      </c>
      <c r="G217" s="1171" t="str">
        <f t="shared" si="57"/>
        <v/>
      </c>
      <c r="I217" s="1171" t="str">
        <f t="shared" si="58"/>
        <v/>
      </c>
      <c r="K217" s="1171" t="str">
        <f t="shared" si="59"/>
        <v/>
      </c>
      <c r="M217" s="1171" t="str">
        <f t="shared" si="60"/>
        <v/>
      </c>
      <c r="O217" s="1171" t="str">
        <f t="shared" si="61"/>
        <v/>
      </c>
      <c r="Q217" s="1171" t="str">
        <f t="shared" si="62"/>
        <v/>
      </c>
      <c r="S217" s="1171" t="str">
        <f t="shared" si="63"/>
        <v/>
      </c>
      <c r="U217" s="1171" t="str">
        <f t="shared" si="64"/>
        <v/>
      </c>
      <c r="W217" s="1171" t="str">
        <f t="shared" si="65"/>
        <v/>
      </c>
      <c r="Y217" s="1171" t="str">
        <f t="shared" si="66"/>
        <v/>
      </c>
      <c r="AA217" s="1171" t="str">
        <f t="shared" si="67"/>
        <v/>
      </c>
      <c r="AC217" s="1171" t="str">
        <f t="shared" si="68"/>
        <v/>
      </c>
      <c r="AE217" s="1171" t="str">
        <f t="shared" si="69"/>
        <v/>
      </c>
      <c r="AG217" s="1171" t="str">
        <f t="shared" si="70"/>
        <v/>
      </c>
      <c r="AI217" s="1171" t="str">
        <f t="shared" si="71"/>
        <v/>
      </c>
      <c r="AK217" s="1171" t="str">
        <f t="shared" si="72"/>
        <v/>
      </c>
      <c r="AM217" s="1171" t="str">
        <f t="shared" si="73"/>
        <v/>
      </c>
      <c r="AO217" s="1171" t="str">
        <f t="shared" si="74"/>
        <v/>
      </c>
      <c r="AQ217" s="1171" t="str">
        <f t="shared" si="75"/>
        <v/>
      </c>
    </row>
    <row r="218" spans="5:43">
      <c r="E218" s="1171" t="str">
        <f t="shared" si="57"/>
        <v/>
      </c>
      <c r="G218" s="1171" t="str">
        <f t="shared" si="57"/>
        <v/>
      </c>
      <c r="I218" s="1171" t="str">
        <f t="shared" si="58"/>
        <v/>
      </c>
      <c r="K218" s="1171" t="str">
        <f t="shared" si="59"/>
        <v/>
      </c>
      <c r="M218" s="1171" t="str">
        <f t="shared" si="60"/>
        <v/>
      </c>
      <c r="O218" s="1171" t="str">
        <f t="shared" si="61"/>
        <v/>
      </c>
      <c r="Q218" s="1171" t="str">
        <f t="shared" si="62"/>
        <v/>
      </c>
      <c r="S218" s="1171" t="str">
        <f t="shared" si="63"/>
        <v/>
      </c>
      <c r="U218" s="1171" t="str">
        <f t="shared" si="64"/>
        <v/>
      </c>
      <c r="W218" s="1171" t="str">
        <f t="shared" si="65"/>
        <v/>
      </c>
      <c r="Y218" s="1171" t="str">
        <f t="shared" si="66"/>
        <v/>
      </c>
      <c r="AA218" s="1171" t="str">
        <f t="shared" si="67"/>
        <v/>
      </c>
      <c r="AC218" s="1171" t="str">
        <f t="shared" si="68"/>
        <v/>
      </c>
      <c r="AE218" s="1171" t="str">
        <f t="shared" si="69"/>
        <v/>
      </c>
      <c r="AG218" s="1171" t="str">
        <f t="shared" si="70"/>
        <v/>
      </c>
      <c r="AI218" s="1171" t="str">
        <f t="shared" si="71"/>
        <v/>
      </c>
      <c r="AK218" s="1171" t="str">
        <f t="shared" si="72"/>
        <v/>
      </c>
      <c r="AM218" s="1171" t="str">
        <f t="shared" si="73"/>
        <v/>
      </c>
      <c r="AO218" s="1171" t="str">
        <f t="shared" si="74"/>
        <v/>
      </c>
      <c r="AQ218" s="1171" t="str">
        <f t="shared" si="75"/>
        <v/>
      </c>
    </row>
    <row r="219" spans="5:43">
      <c r="E219" s="1171" t="str">
        <f t="shared" si="57"/>
        <v/>
      </c>
      <c r="G219" s="1171" t="str">
        <f t="shared" si="57"/>
        <v/>
      </c>
      <c r="I219" s="1171" t="str">
        <f t="shared" si="58"/>
        <v/>
      </c>
      <c r="K219" s="1171" t="str">
        <f t="shared" si="59"/>
        <v/>
      </c>
      <c r="M219" s="1171" t="str">
        <f t="shared" si="60"/>
        <v/>
      </c>
      <c r="O219" s="1171" t="str">
        <f t="shared" si="61"/>
        <v/>
      </c>
      <c r="Q219" s="1171" t="str">
        <f t="shared" si="62"/>
        <v/>
      </c>
      <c r="S219" s="1171" t="str">
        <f t="shared" si="63"/>
        <v/>
      </c>
      <c r="U219" s="1171" t="str">
        <f t="shared" si="64"/>
        <v/>
      </c>
      <c r="W219" s="1171" t="str">
        <f t="shared" si="65"/>
        <v/>
      </c>
      <c r="Y219" s="1171" t="str">
        <f t="shared" si="66"/>
        <v/>
      </c>
      <c r="AA219" s="1171" t="str">
        <f t="shared" si="67"/>
        <v/>
      </c>
      <c r="AC219" s="1171" t="str">
        <f t="shared" si="68"/>
        <v/>
      </c>
      <c r="AE219" s="1171" t="str">
        <f t="shared" si="69"/>
        <v/>
      </c>
      <c r="AG219" s="1171" t="str">
        <f t="shared" si="70"/>
        <v/>
      </c>
      <c r="AI219" s="1171" t="str">
        <f t="shared" si="71"/>
        <v/>
      </c>
      <c r="AK219" s="1171" t="str">
        <f t="shared" si="72"/>
        <v/>
      </c>
      <c r="AM219" s="1171" t="str">
        <f t="shared" si="73"/>
        <v/>
      </c>
      <c r="AO219" s="1171" t="str">
        <f t="shared" si="74"/>
        <v/>
      </c>
      <c r="AQ219" s="1171" t="str">
        <f t="shared" si="75"/>
        <v/>
      </c>
    </row>
    <row r="220" spans="5:43">
      <c r="E220" s="1171" t="str">
        <f t="shared" si="57"/>
        <v/>
      </c>
      <c r="G220" s="1171" t="str">
        <f t="shared" si="57"/>
        <v/>
      </c>
      <c r="I220" s="1171" t="str">
        <f t="shared" si="58"/>
        <v/>
      </c>
      <c r="K220" s="1171" t="str">
        <f t="shared" si="59"/>
        <v/>
      </c>
      <c r="M220" s="1171" t="str">
        <f t="shared" si="60"/>
        <v/>
      </c>
      <c r="O220" s="1171" t="str">
        <f t="shared" si="61"/>
        <v/>
      </c>
      <c r="Q220" s="1171" t="str">
        <f t="shared" si="62"/>
        <v/>
      </c>
      <c r="S220" s="1171" t="str">
        <f t="shared" si="63"/>
        <v/>
      </c>
      <c r="U220" s="1171" t="str">
        <f t="shared" si="64"/>
        <v/>
      </c>
      <c r="W220" s="1171" t="str">
        <f t="shared" si="65"/>
        <v/>
      </c>
      <c r="Y220" s="1171" t="str">
        <f t="shared" si="66"/>
        <v/>
      </c>
      <c r="AA220" s="1171" t="str">
        <f t="shared" si="67"/>
        <v/>
      </c>
      <c r="AC220" s="1171" t="str">
        <f t="shared" si="68"/>
        <v/>
      </c>
      <c r="AE220" s="1171" t="str">
        <f t="shared" si="69"/>
        <v/>
      </c>
      <c r="AG220" s="1171" t="str">
        <f t="shared" si="70"/>
        <v/>
      </c>
      <c r="AI220" s="1171" t="str">
        <f t="shared" si="71"/>
        <v/>
      </c>
      <c r="AK220" s="1171" t="str">
        <f t="shared" si="72"/>
        <v/>
      </c>
      <c r="AM220" s="1171" t="str">
        <f t="shared" si="73"/>
        <v/>
      </c>
      <c r="AO220" s="1171" t="str">
        <f t="shared" si="74"/>
        <v/>
      </c>
      <c r="AQ220" s="1171" t="str">
        <f t="shared" si="75"/>
        <v/>
      </c>
    </row>
    <row r="221" spans="5:43">
      <c r="E221" s="1171" t="str">
        <f t="shared" si="57"/>
        <v/>
      </c>
      <c r="G221" s="1171" t="str">
        <f t="shared" si="57"/>
        <v/>
      </c>
      <c r="I221" s="1171" t="str">
        <f t="shared" si="58"/>
        <v/>
      </c>
      <c r="K221" s="1171" t="str">
        <f t="shared" si="59"/>
        <v/>
      </c>
      <c r="M221" s="1171" t="str">
        <f t="shared" si="60"/>
        <v/>
      </c>
      <c r="O221" s="1171" t="str">
        <f t="shared" si="61"/>
        <v/>
      </c>
      <c r="Q221" s="1171" t="str">
        <f t="shared" si="62"/>
        <v/>
      </c>
      <c r="S221" s="1171" t="str">
        <f t="shared" si="63"/>
        <v/>
      </c>
      <c r="U221" s="1171" t="str">
        <f t="shared" si="64"/>
        <v/>
      </c>
      <c r="W221" s="1171" t="str">
        <f t="shared" si="65"/>
        <v/>
      </c>
      <c r="Y221" s="1171" t="str">
        <f t="shared" si="66"/>
        <v/>
      </c>
      <c r="AA221" s="1171" t="str">
        <f t="shared" si="67"/>
        <v/>
      </c>
      <c r="AC221" s="1171" t="str">
        <f t="shared" si="68"/>
        <v/>
      </c>
      <c r="AE221" s="1171" t="str">
        <f t="shared" si="69"/>
        <v/>
      </c>
      <c r="AG221" s="1171" t="str">
        <f t="shared" si="70"/>
        <v/>
      </c>
      <c r="AI221" s="1171" t="str">
        <f t="shared" si="71"/>
        <v/>
      </c>
      <c r="AK221" s="1171" t="str">
        <f t="shared" si="72"/>
        <v/>
      </c>
      <c r="AM221" s="1171" t="str">
        <f t="shared" si="73"/>
        <v/>
      </c>
      <c r="AO221" s="1171" t="str">
        <f t="shared" si="74"/>
        <v/>
      </c>
      <c r="AQ221" s="1171" t="str">
        <f t="shared" si="75"/>
        <v/>
      </c>
    </row>
    <row r="222" spans="5:43">
      <c r="E222" s="1171" t="str">
        <f t="shared" si="57"/>
        <v/>
      </c>
      <c r="G222" s="1171" t="str">
        <f t="shared" si="57"/>
        <v/>
      </c>
      <c r="I222" s="1171" t="str">
        <f t="shared" si="58"/>
        <v/>
      </c>
      <c r="K222" s="1171" t="str">
        <f t="shared" si="59"/>
        <v/>
      </c>
      <c r="M222" s="1171" t="str">
        <f t="shared" si="60"/>
        <v/>
      </c>
      <c r="O222" s="1171" t="str">
        <f t="shared" si="61"/>
        <v/>
      </c>
      <c r="Q222" s="1171" t="str">
        <f t="shared" si="62"/>
        <v/>
      </c>
      <c r="S222" s="1171" t="str">
        <f t="shared" si="63"/>
        <v/>
      </c>
      <c r="U222" s="1171" t="str">
        <f t="shared" si="64"/>
        <v/>
      </c>
      <c r="W222" s="1171" t="str">
        <f t="shared" si="65"/>
        <v/>
      </c>
      <c r="Y222" s="1171" t="str">
        <f t="shared" si="66"/>
        <v/>
      </c>
      <c r="AA222" s="1171" t="str">
        <f t="shared" si="67"/>
        <v/>
      </c>
      <c r="AC222" s="1171" t="str">
        <f t="shared" si="68"/>
        <v/>
      </c>
      <c r="AE222" s="1171" t="str">
        <f t="shared" si="69"/>
        <v/>
      </c>
      <c r="AG222" s="1171" t="str">
        <f t="shared" si="70"/>
        <v/>
      </c>
      <c r="AI222" s="1171" t="str">
        <f t="shared" si="71"/>
        <v/>
      </c>
      <c r="AK222" s="1171" t="str">
        <f t="shared" si="72"/>
        <v/>
      </c>
      <c r="AM222" s="1171" t="str">
        <f t="shared" si="73"/>
        <v/>
      </c>
      <c r="AO222" s="1171" t="str">
        <f t="shared" si="74"/>
        <v/>
      </c>
      <c r="AQ222" s="1171" t="str">
        <f t="shared" si="75"/>
        <v/>
      </c>
    </row>
    <row r="223" spans="5:43">
      <c r="E223" s="1171" t="str">
        <f t="shared" si="57"/>
        <v/>
      </c>
      <c r="G223" s="1171" t="str">
        <f t="shared" si="57"/>
        <v/>
      </c>
      <c r="I223" s="1171" t="str">
        <f t="shared" si="58"/>
        <v/>
      </c>
      <c r="K223" s="1171" t="str">
        <f t="shared" si="59"/>
        <v/>
      </c>
      <c r="M223" s="1171" t="str">
        <f t="shared" si="60"/>
        <v/>
      </c>
      <c r="O223" s="1171" t="str">
        <f t="shared" si="61"/>
        <v/>
      </c>
      <c r="Q223" s="1171" t="str">
        <f t="shared" si="62"/>
        <v/>
      </c>
      <c r="S223" s="1171" t="str">
        <f t="shared" si="63"/>
        <v/>
      </c>
      <c r="U223" s="1171" t="str">
        <f t="shared" si="64"/>
        <v/>
      </c>
      <c r="W223" s="1171" t="str">
        <f t="shared" si="65"/>
        <v/>
      </c>
      <c r="Y223" s="1171" t="str">
        <f t="shared" si="66"/>
        <v/>
      </c>
      <c r="AA223" s="1171" t="str">
        <f t="shared" si="67"/>
        <v/>
      </c>
      <c r="AC223" s="1171" t="str">
        <f t="shared" si="68"/>
        <v/>
      </c>
      <c r="AE223" s="1171" t="str">
        <f t="shared" si="69"/>
        <v/>
      </c>
      <c r="AG223" s="1171" t="str">
        <f t="shared" si="70"/>
        <v/>
      </c>
      <c r="AI223" s="1171" t="str">
        <f t="shared" si="71"/>
        <v/>
      </c>
      <c r="AK223" s="1171" t="str">
        <f t="shared" si="72"/>
        <v/>
      </c>
      <c r="AM223" s="1171" t="str">
        <f t="shared" si="73"/>
        <v/>
      </c>
      <c r="AO223" s="1171" t="str">
        <f t="shared" si="74"/>
        <v/>
      </c>
      <c r="AQ223" s="1171" t="str">
        <f t="shared" si="75"/>
        <v/>
      </c>
    </row>
    <row r="224" spans="5:43">
      <c r="E224" s="1171" t="str">
        <f t="shared" si="57"/>
        <v/>
      </c>
      <c r="G224" s="1171" t="str">
        <f t="shared" si="57"/>
        <v/>
      </c>
      <c r="I224" s="1171" t="str">
        <f t="shared" si="58"/>
        <v/>
      </c>
      <c r="K224" s="1171" t="str">
        <f t="shared" si="59"/>
        <v/>
      </c>
      <c r="M224" s="1171" t="str">
        <f t="shared" si="60"/>
        <v/>
      </c>
      <c r="O224" s="1171" t="str">
        <f t="shared" si="61"/>
        <v/>
      </c>
      <c r="Q224" s="1171" t="str">
        <f t="shared" si="62"/>
        <v/>
      </c>
      <c r="S224" s="1171" t="str">
        <f t="shared" si="63"/>
        <v/>
      </c>
      <c r="U224" s="1171" t="str">
        <f t="shared" si="64"/>
        <v/>
      </c>
      <c r="W224" s="1171" t="str">
        <f t="shared" si="65"/>
        <v/>
      </c>
      <c r="Y224" s="1171" t="str">
        <f t="shared" si="66"/>
        <v/>
      </c>
      <c r="AA224" s="1171" t="str">
        <f t="shared" si="67"/>
        <v/>
      </c>
      <c r="AC224" s="1171" t="str">
        <f t="shared" si="68"/>
        <v/>
      </c>
      <c r="AE224" s="1171" t="str">
        <f t="shared" si="69"/>
        <v/>
      </c>
      <c r="AG224" s="1171" t="str">
        <f t="shared" si="70"/>
        <v/>
      </c>
      <c r="AI224" s="1171" t="str">
        <f t="shared" si="71"/>
        <v/>
      </c>
      <c r="AK224" s="1171" t="str">
        <f t="shared" si="72"/>
        <v/>
      </c>
      <c r="AM224" s="1171" t="str">
        <f t="shared" si="73"/>
        <v/>
      </c>
      <c r="AO224" s="1171" t="str">
        <f t="shared" si="74"/>
        <v/>
      </c>
      <c r="AQ224" s="1171" t="str">
        <f t="shared" si="75"/>
        <v/>
      </c>
    </row>
    <row r="225" spans="5:43">
      <c r="E225" s="1171" t="str">
        <f t="shared" si="57"/>
        <v/>
      </c>
      <c r="G225" s="1171" t="str">
        <f t="shared" si="57"/>
        <v/>
      </c>
      <c r="I225" s="1171" t="str">
        <f t="shared" si="58"/>
        <v/>
      </c>
      <c r="K225" s="1171" t="str">
        <f t="shared" si="59"/>
        <v/>
      </c>
      <c r="M225" s="1171" t="str">
        <f t="shared" si="60"/>
        <v/>
      </c>
      <c r="O225" s="1171" t="str">
        <f t="shared" si="61"/>
        <v/>
      </c>
      <c r="Q225" s="1171" t="str">
        <f t="shared" si="62"/>
        <v/>
      </c>
      <c r="S225" s="1171" t="str">
        <f t="shared" si="63"/>
        <v/>
      </c>
      <c r="U225" s="1171" t="str">
        <f t="shared" si="64"/>
        <v/>
      </c>
      <c r="W225" s="1171" t="str">
        <f t="shared" si="65"/>
        <v/>
      </c>
      <c r="Y225" s="1171" t="str">
        <f t="shared" si="66"/>
        <v/>
      </c>
      <c r="AA225" s="1171" t="str">
        <f t="shared" si="67"/>
        <v/>
      </c>
      <c r="AC225" s="1171" t="str">
        <f t="shared" si="68"/>
        <v/>
      </c>
      <c r="AE225" s="1171" t="str">
        <f t="shared" si="69"/>
        <v/>
      </c>
      <c r="AG225" s="1171" t="str">
        <f t="shared" si="70"/>
        <v/>
      </c>
      <c r="AI225" s="1171" t="str">
        <f t="shared" si="71"/>
        <v/>
      </c>
      <c r="AK225" s="1171" t="str">
        <f t="shared" si="72"/>
        <v/>
      </c>
      <c r="AM225" s="1171" t="str">
        <f t="shared" si="73"/>
        <v/>
      </c>
      <c r="AO225" s="1171" t="str">
        <f t="shared" si="74"/>
        <v/>
      </c>
      <c r="AQ225" s="1171" t="str">
        <f t="shared" si="75"/>
        <v/>
      </c>
    </row>
    <row r="226" spans="5:43">
      <c r="E226" s="1171" t="str">
        <f t="shared" si="57"/>
        <v/>
      </c>
      <c r="G226" s="1171" t="str">
        <f t="shared" si="57"/>
        <v/>
      </c>
      <c r="I226" s="1171" t="str">
        <f t="shared" si="58"/>
        <v/>
      </c>
      <c r="K226" s="1171" t="str">
        <f t="shared" si="59"/>
        <v/>
      </c>
      <c r="M226" s="1171" t="str">
        <f t="shared" si="60"/>
        <v/>
      </c>
      <c r="O226" s="1171" t="str">
        <f t="shared" si="61"/>
        <v/>
      </c>
      <c r="Q226" s="1171" t="str">
        <f t="shared" si="62"/>
        <v/>
      </c>
      <c r="S226" s="1171" t="str">
        <f t="shared" si="63"/>
        <v/>
      </c>
      <c r="U226" s="1171" t="str">
        <f t="shared" si="64"/>
        <v/>
      </c>
      <c r="W226" s="1171" t="str">
        <f t="shared" si="65"/>
        <v/>
      </c>
      <c r="Y226" s="1171" t="str">
        <f t="shared" si="66"/>
        <v/>
      </c>
      <c r="AA226" s="1171" t="str">
        <f t="shared" si="67"/>
        <v/>
      </c>
      <c r="AC226" s="1171" t="str">
        <f t="shared" si="68"/>
        <v/>
      </c>
      <c r="AE226" s="1171" t="str">
        <f t="shared" si="69"/>
        <v/>
      </c>
      <c r="AG226" s="1171" t="str">
        <f t="shared" si="70"/>
        <v/>
      </c>
      <c r="AI226" s="1171" t="str">
        <f t="shared" si="71"/>
        <v/>
      </c>
      <c r="AK226" s="1171" t="str">
        <f t="shared" si="72"/>
        <v/>
      </c>
      <c r="AM226" s="1171" t="str">
        <f t="shared" si="73"/>
        <v/>
      </c>
      <c r="AO226" s="1171" t="str">
        <f t="shared" si="74"/>
        <v/>
      </c>
      <c r="AQ226" s="1171" t="str">
        <f t="shared" si="75"/>
        <v/>
      </c>
    </row>
    <row r="227" spans="5:43">
      <c r="E227" s="1171" t="str">
        <f t="shared" si="57"/>
        <v/>
      </c>
      <c r="G227" s="1171" t="str">
        <f t="shared" si="57"/>
        <v/>
      </c>
      <c r="I227" s="1171" t="str">
        <f t="shared" si="58"/>
        <v/>
      </c>
      <c r="K227" s="1171" t="str">
        <f t="shared" si="59"/>
        <v/>
      </c>
      <c r="M227" s="1171" t="str">
        <f t="shared" si="60"/>
        <v/>
      </c>
      <c r="O227" s="1171" t="str">
        <f t="shared" si="61"/>
        <v/>
      </c>
      <c r="Q227" s="1171" t="str">
        <f t="shared" si="62"/>
        <v/>
      </c>
      <c r="S227" s="1171" t="str">
        <f t="shared" si="63"/>
        <v/>
      </c>
      <c r="U227" s="1171" t="str">
        <f t="shared" si="64"/>
        <v/>
      </c>
      <c r="W227" s="1171" t="str">
        <f t="shared" si="65"/>
        <v/>
      </c>
      <c r="Y227" s="1171" t="str">
        <f t="shared" si="66"/>
        <v/>
      </c>
      <c r="AA227" s="1171" t="str">
        <f t="shared" si="67"/>
        <v/>
      </c>
      <c r="AC227" s="1171" t="str">
        <f t="shared" si="68"/>
        <v/>
      </c>
      <c r="AE227" s="1171" t="str">
        <f t="shared" si="69"/>
        <v/>
      </c>
      <c r="AG227" s="1171" t="str">
        <f t="shared" si="70"/>
        <v/>
      </c>
      <c r="AI227" s="1171" t="str">
        <f t="shared" si="71"/>
        <v/>
      </c>
      <c r="AK227" s="1171" t="str">
        <f t="shared" si="72"/>
        <v/>
      </c>
      <c r="AM227" s="1171" t="str">
        <f t="shared" si="73"/>
        <v/>
      </c>
      <c r="AO227" s="1171" t="str">
        <f t="shared" si="74"/>
        <v/>
      </c>
      <c r="AQ227" s="1171" t="str">
        <f t="shared" si="75"/>
        <v/>
      </c>
    </row>
    <row r="228" spans="5:43">
      <c r="E228" s="1171" t="str">
        <f t="shared" si="57"/>
        <v/>
      </c>
      <c r="G228" s="1171" t="str">
        <f t="shared" si="57"/>
        <v/>
      </c>
      <c r="I228" s="1171" t="str">
        <f t="shared" si="58"/>
        <v/>
      </c>
      <c r="K228" s="1171" t="str">
        <f t="shared" si="59"/>
        <v/>
      </c>
      <c r="M228" s="1171" t="str">
        <f t="shared" si="60"/>
        <v/>
      </c>
      <c r="O228" s="1171" t="str">
        <f t="shared" si="61"/>
        <v/>
      </c>
      <c r="Q228" s="1171" t="str">
        <f t="shared" si="62"/>
        <v/>
      </c>
      <c r="S228" s="1171" t="str">
        <f t="shared" si="63"/>
        <v/>
      </c>
      <c r="U228" s="1171" t="str">
        <f t="shared" si="64"/>
        <v/>
      </c>
      <c r="W228" s="1171" t="str">
        <f t="shared" si="65"/>
        <v/>
      </c>
      <c r="Y228" s="1171" t="str">
        <f t="shared" si="66"/>
        <v/>
      </c>
      <c r="AA228" s="1171" t="str">
        <f t="shared" si="67"/>
        <v/>
      </c>
      <c r="AC228" s="1171" t="str">
        <f t="shared" si="68"/>
        <v/>
      </c>
      <c r="AE228" s="1171" t="str">
        <f t="shared" si="69"/>
        <v/>
      </c>
      <c r="AG228" s="1171" t="str">
        <f t="shared" si="70"/>
        <v/>
      </c>
      <c r="AI228" s="1171" t="str">
        <f t="shared" si="71"/>
        <v/>
      </c>
      <c r="AK228" s="1171" t="str">
        <f t="shared" si="72"/>
        <v/>
      </c>
      <c r="AM228" s="1171" t="str">
        <f t="shared" si="73"/>
        <v/>
      </c>
      <c r="AO228" s="1171" t="str">
        <f t="shared" si="74"/>
        <v/>
      </c>
      <c r="AQ228" s="1171" t="str">
        <f t="shared" si="75"/>
        <v/>
      </c>
    </row>
    <row r="229" spans="5:43">
      <c r="E229" s="1171" t="str">
        <f t="shared" si="57"/>
        <v/>
      </c>
      <c r="G229" s="1171" t="str">
        <f t="shared" si="57"/>
        <v/>
      </c>
      <c r="I229" s="1171" t="str">
        <f t="shared" si="58"/>
        <v/>
      </c>
      <c r="K229" s="1171" t="str">
        <f t="shared" si="59"/>
        <v/>
      </c>
      <c r="M229" s="1171" t="str">
        <f t="shared" si="60"/>
        <v/>
      </c>
      <c r="O229" s="1171" t="str">
        <f t="shared" si="61"/>
        <v/>
      </c>
      <c r="Q229" s="1171" t="str">
        <f t="shared" si="62"/>
        <v/>
      </c>
      <c r="S229" s="1171" t="str">
        <f t="shared" si="63"/>
        <v/>
      </c>
      <c r="U229" s="1171" t="str">
        <f t="shared" si="64"/>
        <v/>
      </c>
      <c r="W229" s="1171" t="str">
        <f t="shared" si="65"/>
        <v/>
      </c>
      <c r="Y229" s="1171" t="str">
        <f t="shared" si="66"/>
        <v/>
      </c>
      <c r="AA229" s="1171" t="str">
        <f t="shared" si="67"/>
        <v/>
      </c>
      <c r="AC229" s="1171" t="str">
        <f t="shared" si="68"/>
        <v/>
      </c>
      <c r="AE229" s="1171" t="str">
        <f t="shared" si="69"/>
        <v/>
      </c>
      <c r="AG229" s="1171" t="str">
        <f t="shared" si="70"/>
        <v/>
      </c>
      <c r="AI229" s="1171" t="str">
        <f t="shared" si="71"/>
        <v/>
      </c>
      <c r="AK229" s="1171" t="str">
        <f t="shared" si="72"/>
        <v/>
      </c>
      <c r="AM229" s="1171" t="str">
        <f t="shared" si="73"/>
        <v/>
      </c>
      <c r="AO229" s="1171" t="str">
        <f t="shared" si="74"/>
        <v/>
      </c>
      <c r="AQ229" s="1171" t="str">
        <f t="shared" si="75"/>
        <v/>
      </c>
    </row>
    <row r="230" spans="5:43">
      <c r="E230" s="1171" t="str">
        <f t="shared" si="57"/>
        <v/>
      </c>
      <c r="G230" s="1171" t="str">
        <f t="shared" si="57"/>
        <v/>
      </c>
      <c r="I230" s="1171" t="str">
        <f t="shared" si="58"/>
        <v/>
      </c>
      <c r="K230" s="1171" t="str">
        <f t="shared" si="59"/>
        <v/>
      </c>
      <c r="M230" s="1171" t="str">
        <f t="shared" si="60"/>
        <v/>
      </c>
      <c r="O230" s="1171" t="str">
        <f t="shared" si="61"/>
        <v/>
      </c>
      <c r="Q230" s="1171" t="str">
        <f t="shared" si="62"/>
        <v/>
      </c>
      <c r="S230" s="1171" t="str">
        <f t="shared" si="63"/>
        <v/>
      </c>
      <c r="U230" s="1171" t="str">
        <f t="shared" si="64"/>
        <v/>
      </c>
      <c r="W230" s="1171" t="str">
        <f t="shared" si="65"/>
        <v/>
      </c>
      <c r="Y230" s="1171" t="str">
        <f t="shared" si="66"/>
        <v/>
      </c>
      <c r="AA230" s="1171" t="str">
        <f t="shared" si="67"/>
        <v/>
      </c>
      <c r="AC230" s="1171" t="str">
        <f t="shared" si="68"/>
        <v/>
      </c>
      <c r="AE230" s="1171" t="str">
        <f t="shared" si="69"/>
        <v/>
      </c>
      <c r="AG230" s="1171" t="str">
        <f t="shared" si="70"/>
        <v/>
      </c>
      <c r="AI230" s="1171" t="str">
        <f t="shared" si="71"/>
        <v/>
      </c>
      <c r="AK230" s="1171" t="str">
        <f t="shared" si="72"/>
        <v/>
      </c>
      <c r="AM230" s="1171" t="str">
        <f t="shared" si="73"/>
        <v/>
      </c>
      <c r="AO230" s="1171" t="str">
        <f t="shared" si="74"/>
        <v/>
      </c>
      <c r="AQ230" s="1171" t="str">
        <f t="shared" si="75"/>
        <v/>
      </c>
    </row>
    <row r="231" spans="5:43">
      <c r="E231" s="1171" t="str">
        <f t="shared" si="57"/>
        <v/>
      </c>
      <c r="G231" s="1171" t="str">
        <f t="shared" si="57"/>
        <v/>
      </c>
      <c r="I231" s="1171" t="str">
        <f t="shared" si="58"/>
        <v/>
      </c>
      <c r="K231" s="1171" t="str">
        <f t="shared" si="59"/>
        <v/>
      </c>
      <c r="M231" s="1171" t="str">
        <f t="shared" si="60"/>
        <v/>
      </c>
      <c r="O231" s="1171" t="str">
        <f t="shared" si="61"/>
        <v/>
      </c>
      <c r="Q231" s="1171" t="str">
        <f t="shared" si="62"/>
        <v/>
      </c>
      <c r="S231" s="1171" t="str">
        <f t="shared" si="63"/>
        <v/>
      </c>
      <c r="U231" s="1171" t="str">
        <f t="shared" si="64"/>
        <v/>
      </c>
      <c r="W231" s="1171" t="str">
        <f t="shared" si="65"/>
        <v/>
      </c>
      <c r="Y231" s="1171" t="str">
        <f t="shared" si="66"/>
        <v/>
      </c>
      <c r="AA231" s="1171" t="str">
        <f t="shared" si="67"/>
        <v/>
      </c>
      <c r="AC231" s="1171" t="str">
        <f t="shared" si="68"/>
        <v/>
      </c>
      <c r="AE231" s="1171" t="str">
        <f t="shared" si="69"/>
        <v/>
      </c>
      <c r="AG231" s="1171" t="str">
        <f t="shared" si="70"/>
        <v/>
      </c>
      <c r="AI231" s="1171" t="str">
        <f t="shared" si="71"/>
        <v/>
      </c>
      <c r="AK231" s="1171" t="str">
        <f t="shared" si="72"/>
        <v/>
      </c>
      <c r="AM231" s="1171" t="str">
        <f t="shared" si="73"/>
        <v/>
      </c>
      <c r="AO231" s="1171" t="str">
        <f t="shared" si="74"/>
        <v/>
      </c>
      <c r="AQ231" s="1171" t="str">
        <f t="shared" si="75"/>
        <v/>
      </c>
    </row>
    <row r="232" spans="5:43">
      <c r="E232" s="1171" t="str">
        <f t="shared" si="57"/>
        <v/>
      </c>
      <c r="G232" s="1171" t="str">
        <f t="shared" si="57"/>
        <v/>
      </c>
      <c r="I232" s="1171" t="str">
        <f t="shared" si="58"/>
        <v/>
      </c>
      <c r="K232" s="1171" t="str">
        <f t="shared" si="59"/>
        <v/>
      </c>
      <c r="M232" s="1171" t="str">
        <f t="shared" si="60"/>
        <v/>
      </c>
      <c r="O232" s="1171" t="str">
        <f t="shared" si="61"/>
        <v/>
      </c>
      <c r="Q232" s="1171" t="str">
        <f t="shared" si="62"/>
        <v/>
      </c>
      <c r="S232" s="1171" t="str">
        <f t="shared" si="63"/>
        <v/>
      </c>
      <c r="U232" s="1171" t="str">
        <f t="shared" si="64"/>
        <v/>
      </c>
      <c r="W232" s="1171" t="str">
        <f t="shared" si="65"/>
        <v/>
      </c>
      <c r="Y232" s="1171" t="str">
        <f t="shared" si="66"/>
        <v/>
      </c>
      <c r="AA232" s="1171" t="str">
        <f t="shared" si="67"/>
        <v/>
      </c>
      <c r="AC232" s="1171" t="str">
        <f t="shared" si="68"/>
        <v/>
      </c>
      <c r="AE232" s="1171" t="str">
        <f t="shared" si="69"/>
        <v/>
      </c>
      <c r="AG232" s="1171" t="str">
        <f t="shared" si="70"/>
        <v/>
      </c>
      <c r="AI232" s="1171" t="str">
        <f t="shared" si="71"/>
        <v/>
      </c>
      <c r="AK232" s="1171" t="str">
        <f t="shared" si="72"/>
        <v/>
      </c>
      <c r="AM232" s="1171" t="str">
        <f t="shared" si="73"/>
        <v/>
      </c>
      <c r="AO232" s="1171" t="str">
        <f t="shared" si="74"/>
        <v/>
      </c>
      <c r="AQ232" s="1171" t="str">
        <f t="shared" si="75"/>
        <v/>
      </c>
    </row>
    <row r="233" spans="5:43">
      <c r="E233" s="1171" t="str">
        <f t="shared" si="57"/>
        <v/>
      </c>
      <c r="G233" s="1171" t="str">
        <f t="shared" si="57"/>
        <v/>
      </c>
      <c r="I233" s="1171" t="str">
        <f t="shared" si="58"/>
        <v/>
      </c>
      <c r="K233" s="1171" t="str">
        <f t="shared" si="59"/>
        <v/>
      </c>
      <c r="M233" s="1171" t="str">
        <f t="shared" si="60"/>
        <v/>
      </c>
      <c r="O233" s="1171" t="str">
        <f t="shared" si="61"/>
        <v/>
      </c>
      <c r="Q233" s="1171" t="str">
        <f t="shared" si="62"/>
        <v/>
      </c>
      <c r="S233" s="1171" t="str">
        <f t="shared" si="63"/>
        <v/>
      </c>
      <c r="U233" s="1171" t="str">
        <f t="shared" si="64"/>
        <v/>
      </c>
      <c r="W233" s="1171" t="str">
        <f t="shared" si="65"/>
        <v/>
      </c>
      <c r="Y233" s="1171" t="str">
        <f t="shared" si="66"/>
        <v/>
      </c>
      <c r="AA233" s="1171" t="str">
        <f t="shared" si="67"/>
        <v/>
      </c>
      <c r="AC233" s="1171" t="str">
        <f t="shared" si="68"/>
        <v/>
      </c>
      <c r="AE233" s="1171" t="str">
        <f t="shared" si="69"/>
        <v/>
      </c>
      <c r="AG233" s="1171" t="str">
        <f t="shared" si="70"/>
        <v/>
      </c>
      <c r="AI233" s="1171" t="str">
        <f t="shared" si="71"/>
        <v/>
      </c>
      <c r="AK233" s="1171" t="str">
        <f t="shared" si="72"/>
        <v/>
      </c>
      <c r="AM233" s="1171" t="str">
        <f t="shared" si="73"/>
        <v/>
      </c>
      <c r="AO233" s="1171" t="str">
        <f t="shared" si="74"/>
        <v/>
      </c>
      <c r="AQ233" s="1171" t="str">
        <f t="shared" si="75"/>
        <v/>
      </c>
    </row>
    <row r="234" spans="5:43">
      <c r="E234" s="1171" t="str">
        <f t="shared" si="57"/>
        <v/>
      </c>
      <c r="G234" s="1171" t="str">
        <f t="shared" si="57"/>
        <v/>
      </c>
      <c r="I234" s="1171" t="str">
        <f t="shared" si="58"/>
        <v/>
      </c>
      <c r="K234" s="1171" t="str">
        <f t="shared" si="59"/>
        <v/>
      </c>
      <c r="M234" s="1171" t="str">
        <f t="shared" si="60"/>
        <v/>
      </c>
      <c r="O234" s="1171" t="str">
        <f t="shared" si="61"/>
        <v/>
      </c>
      <c r="Q234" s="1171" t="str">
        <f t="shared" si="62"/>
        <v/>
      </c>
      <c r="S234" s="1171" t="str">
        <f t="shared" si="63"/>
        <v/>
      </c>
      <c r="U234" s="1171" t="str">
        <f t="shared" si="64"/>
        <v/>
      </c>
      <c r="W234" s="1171" t="str">
        <f t="shared" si="65"/>
        <v/>
      </c>
      <c r="Y234" s="1171" t="str">
        <f t="shared" si="66"/>
        <v/>
      </c>
      <c r="AA234" s="1171" t="str">
        <f t="shared" si="67"/>
        <v/>
      </c>
      <c r="AC234" s="1171" t="str">
        <f t="shared" si="68"/>
        <v/>
      </c>
      <c r="AE234" s="1171" t="str">
        <f t="shared" si="69"/>
        <v/>
      </c>
      <c r="AG234" s="1171" t="str">
        <f t="shared" si="70"/>
        <v/>
      </c>
      <c r="AI234" s="1171" t="str">
        <f t="shared" si="71"/>
        <v/>
      </c>
      <c r="AK234" s="1171" t="str">
        <f t="shared" si="72"/>
        <v/>
      </c>
      <c r="AM234" s="1171" t="str">
        <f t="shared" si="73"/>
        <v/>
      </c>
      <c r="AO234" s="1171" t="str">
        <f t="shared" si="74"/>
        <v/>
      </c>
      <c r="AQ234" s="1171" t="str">
        <f t="shared" si="75"/>
        <v/>
      </c>
    </row>
    <row r="235" spans="5:43">
      <c r="E235" s="1171" t="str">
        <f t="shared" si="57"/>
        <v/>
      </c>
      <c r="G235" s="1171" t="str">
        <f t="shared" si="57"/>
        <v/>
      </c>
      <c r="I235" s="1171" t="str">
        <f t="shared" si="58"/>
        <v/>
      </c>
      <c r="K235" s="1171" t="str">
        <f t="shared" si="59"/>
        <v/>
      </c>
      <c r="M235" s="1171" t="str">
        <f t="shared" si="60"/>
        <v/>
      </c>
      <c r="O235" s="1171" t="str">
        <f t="shared" si="61"/>
        <v/>
      </c>
      <c r="Q235" s="1171" t="str">
        <f t="shared" si="62"/>
        <v/>
      </c>
      <c r="S235" s="1171" t="str">
        <f t="shared" si="63"/>
        <v/>
      </c>
      <c r="U235" s="1171" t="str">
        <f t="shared" si="64"/>
        <v/>
      </c>
      <c r="W235" s="1171" t="str">
        <f t="shared" si="65"/>
        <v/>
      </c>
      <c r="Y235" s="1171" t="str">
        <f t="shared" si="66"/>
        <v/>
      </c>
      <c r="AA235" s="1171" t="str">
        <f t="shared" si="67"/>
        <v/>
      </c>
      <c r="AC235" s="1171" t="str">
        <f t="shared" si="68"/>
        <v/>
      </c>
      <c r="AE235" s="1171" t="str">
        <f t="shared" si="69"/>
        <v/>
      </c>
      <c r="AG235" s="1171" t="str">
        <f t="shared" si="70"/>
        <v/>
      </c>
      <c r="AI235" s="1171" t="str">
        <f t="shared" si="71"/>
        <v/>
      </c>
      <c r="AK235" s="1171" t="str">
        <f t="shared" si="72"/>
        <v/>
      </c>
      <c r="AM235" s="1171" t="str">
        <f t="shared" si="73"/>
        <v/>
      </c>
      <c r="AO235" s="1171" t="str">
        <f t="shared" si="74"/>
        <v/>
      </c>
      <c r="AQ235" s="1171" t="str">
        <f t="shared" si="75"/>
        <v/>
      </c>
    </row>
    <row r="236" spans="5:43">
      <c r="E236" s="1171" t="str">
        <f t="shared" si="57"/>
        <v/>
      </c>
      <c r="G236" s="1171" t="str">
        <f t="shared" si="57"/>
        <v/>
      </c>
      <c r="I236" s="1171" t="str">
        <f t="shared" si="58"/>
        <v/>
      </c>
      <c r="K236" s="1171" t="str">
        <f t="shared" si="59"/>
        <v/>
      </c>
      <c r="M236" s="1171" t="str">
        <f t="shared" si="60"/>
        <v/>
      </c>
      <c r="O236" s="1171" t="str">
        <f t="shared" si="61"/>
        <v/>
      </c>
      <c r="Q236" s="1171" t="str">
        <f t="shared" si="62"/>
        <v/>
      </c>
      <c r="S236" s="1171" t="str">
        <f t="shared" si="63"/>
        <v/>
      </c>
      <c r="U236" s="1171" t="str">
        <f t="shared" si="64"/>
        <v/>
      </c>
      <c r="W236" s="1171" t="str">
        <f t="shared" si="65"/>
        <v/>
      </c>
      <c r="Y236" s="1171" t="str">
        <f t="shared" si="66"/>
        <v/>
      </c>
      <c r="AA236" s="1171" t="str">
        <f t="shared" si="67"/>
        <v/>
      </c>
      <c r="AC236" s="1171" t="str">
        <f t="shared" si="68"/>
        <v/>
      </c>
      <c r="AE236" s="1171" t="str">
        <f t="shared" si="69"/>
        <v/>
      </c>
      <c r="AG236" s="1171" t="str">
        <f t="shared" si="70"/>
        <v/>
      </c>
      <c r="AI236" s="1171" t="str">
        <f t="shared" si="71"/>
        <v/>
      </c>
      <c r="AK236" s="1171" t="str">
        <f t="shared" si="72"/>
        <v/>
      </c>
      <c r="AM236" s="1171" t="str">
        <f t="shared" si="73"/>
        <v/>
      </c>
      <c r="AO236" s="1171" t="str">
        <f t="shared" si="74"/>
        <v/>
      </c>
      <c r="AQ236" s="1171" t="str">
        <f t="shared" si="75"/>
        <v/>
      </c>
    </row>
    <row r="237" spans="5:43">
      <c r="E237" s="1171" t="str">
        <f t="shared" si="57"/>
        <v/>
      </c>
      <c r="G237" s="1171" t="str">
        <f t="shared" si="57"/>
        <v/>
      </c>
      <c r="I237" s="1171" t="str">
        <f t="shared" si="58"/>
        <v/>
      </c>
      <c r="K237" s="1171" t="str">
        <f t="shared" si="59"/>
        <v/>
      </c>
      <c r="M237" s="1171" t="str">
        <f t="shared" si="60"/>
        <v/>
      </c>
      <c r="O237" s="1171" t="str">
        <f t="shared" si="61"/>
        <v/>
      </c>
      <c r="Q237" s="1171" t="str">
        <f t="shared" si="62"/>
        <v/>
      </c>
      <c r="S237" s="1171" t="str">
        <f t="shared" si="63"/>
        <v/>
      </c>
      <c r="U237" s="1171" t="str">
        <f t="shared" si="64"/>
        <v/>
      </c>
      <c r="W237" s="1171" t="str">
        <f t="shared" si="65"/>
        <v/>
      </c>
      <c r="Y237" s="1171" t="str">
        <f t="shared" si="66"/>
        <v/>
      </c>
      <c r="AA237" s="1171" t="str">
        <f t="shared" si="67"/>
        <v/>
      </c>
      <c r="AC237" s="1171" t="str">
        <f t="shared" si="68"/>
        <v/>
      </c>
      <c r="AE237" s="1171" t="str">
        <f t="shared" si="69"/>
        <v/>
      </c>
      <c r="AG237" s="1171" t="str">
        <f t="shared" si="70"/>
        <v/>
      </c>
      <c r="AI237" s="1171" t="str">
        <f t="shared" si="71"/>
        <v/>
      </c>
      <c r="AK237" s="1171" t="str">
        <f t="shared" si="72"/>
        <v/>
      </c>
      <c r="AM237" s="1171" t="str">
        <f t="shared" si="73"/>
        <v/>
      </c>
      <c r="AO237" s="1171" t="str">
        <f t="shared" si="74"/>
        <v/>
      </c>
      <c r="AQ237" s="1171" t="str">
        <f t="shared" si="75"/>
        <v/>
      </c>
    </row>
    <row r="238" spans="5:43">
      <c r="E238" s="1171" t="str">
        <f t="shared" si="57"/>
        <v/>
      </c>
      <c r="G238" s="1171" t="str">
        <f t="shared" si="57"/>
        <v/>
      </c>
      <c r="I238" s="1171" t="str">
        <f t="shared" si="58"/>
        <v/>
      </c>
      <c r="K238" s="1171" t="str">
        <f t="shared" si="59"/>
        <v/>
      </c>
      <c r="M238" s="1171" t="str">
        <f t="shared" si="60"/>
        <v/>
      </c>
      <c r="O238" s="1171" t="str">
        <f t="shared" si="61"/>
        <v/>
      </c>
      <c r="Q238" s="1171" t="str">
        <f t="shared" si="62"/>
        <v/>
      </c>
      <c r="S238" s="1171" t="str">
        <f t="shared" si="63"/>
        <v/>
      </c>
      <c r="U238" s="1171" t="str">
        <f t="shared" si="64"/>
        <v/>
      </c>
      <c r="W238" s="1171" t="str">
        <f t="shared" si="65"/>
        <v/>
      </c>
      <c r="Y238" s="1171" t="str">
        <f t="shared" si="66"/>
        <v/>
      </c>
      <c r="AA238" s="1171" t="str">
        <f t="shared" si="67"/>
        <v/>
      </c>
      <c r="AC238" s="1171" t="str">
        <f t="shared" si="68"/>
        <v/>
      </c>
      <c r="AE238" s="1171" t="str">
        <f t="shared" si="69"/>
        <v/>
      </c>
      <c r="AG238" s="1171" t="str">
        <f t="shared" si="70"/>
        <v/>
      </c>
      <c r="AI238" s="1171" t="str">
        <f t="shared" si="71"/>
        <v/>
      </c>
      <c r="AK238" s="1171" t="str">
        <f t="shared" si="72"/>
        <v/>
      </c>
      <c r="AM238" s="1171" t="str">
        <f t="shared" si="73"/>
        <v/>
      </c>
      <c r="AO238" s="1171" t="str">
        <f t="shared" si="74"/>
        <v/>
      </c>
      <c r="AQ238" s="1171" t="str">
        <f t="shared" si="75"/>
        <v/>
      </c>
    </row>
    <row r="239" spans="5:43">
      <c r="E239" s="1171" t="str">
        <f t="shared" si="57"/>
        <v/>
      </c>
      <c r="G239" s="1171" t="str">
        <f t="shared" si="57"/>
        <v/>
      </c>
      <c r="I239" s="1171" t="str">
        <f t="shared" si="58"/>
        <v/>
      </c>
      <c r="K239" s="1171" t="str">
        <f t="shared" si="59"/>
        <v/>
      </c>
      <c r="M239" s="1171" t="str">
        <f t="shared" si="60"/>
        <v/>
      </c>
      <c r="O239" s="1171" t="str">
        <f t="shared" si="61"/>
        <v/>
      </c>
      <c r="Q239" s="1171" t="str">
        <f t="shared" si="62"/>
        <v/>
      </c>
      <c r="S239" s="1171" t="str">
        <f t="shared" si="63"/>
        <v/>
      </c>
      <c r="U239" s="1171" t="str">
        <f t="shared" si="64"/>
        <v/>
      </c>
      <c r="W239" s="1171" t="str">
        <f t="shared" si="65"/>
        <v/>
      </c>
      <c r="Y239" s="1171" t="str">
        <f t="shared" si="66"/>
        <v/>
      </c>
      <c r="AA239" s="1171" t="str">
        <f t="shared" si="67"/>
        <v/>
      </c>
      <c r="AC239" s="1171" t="str">
        <f t="shared" si="68"/>
        <v/>
      </c>
      <c r="AE239" s="1171" t="str">
        <f t="shared" si="69"/>
        <v/>
      </c>
      <c r="AG239" s="1171" t="str">
        <f t="shared" si="70"/>
        <v/>
      </c>
      <c r="AI239" s="1171" t="str">
        <f t="shared" si="71"/>
        <v/>
      </c>
      <c r="AK239" s="1171" t="str">
        <f t="shared" si="72"/>
        <v/>
      </c>
      <c r="AM239" s="1171" t="str">
        <f t="shared" si="73"/>
        <v/>
      </c>
      <c r="AO239" s="1171" t="str">
        <f t="shared" si="74"/>
        <v/>
      </c>
      <c r="AQ239" s="1171" t="str">
        <f t="shared" si="75"/>
        <v/>
      </c>
    </row>
    <row r="240" spans="5:43">
      <c r="E240" s="1171" t="str">
        <f t="shared" si="57"/>
        <v/>
      </c>
      <c r="G240" s="1171" t="str">
        <f t="shared" si="57"/>
        <v/>
      </c>
      <c r="I240" s="1171" t="str">
        <f t="shared" si="58"/>
        <v/>
      </c>
      <c r="K240" s="1171" t="str">
        <f t="shared" si="59"/>
        <v/>
      </c>
      <c r="M240" s="1171" t="str">
        <f t="shared" si="60"/>
        <v/>
      </c>
      <c r="O240" s="1171" t="str">
        <f t="shared" si="61"/>
        <v/>
      </c>
      <c r="Q240" s="1171" t="str">
        <f t="shared" si="62"/>
        <v/>
      </c>
      <c r="S240" s="1171" t="str">
        <f t="shared" si="63"/>
        <v/>
      </c>
      <c r="U240" s="1171" t="str">
        <f t="shared" si="64"/>
        <v/>
      </c>
      <c r="W240" s="1171" t="str">
        <f t="shared" si="65"/>
        <v/>
      </c>
      <c r="Y240" s="1171" t="str">
        <f t="shared" si="66"/>
        <v/>
      </c>
      <c r="AA240" s="1171" t="str">
        <f t="shared" si="67"/>
        <v/>
      </c>
      <c r="AC240" s="1171" t="str">
        <f t="shared" si="68"/>
        <v/>
      </c>
      <c r="AE240" s="1171" t="str">
        <f t="shared" si="69"/>
        <v/>
      </c>
      <c r="AG240" s="1171" t="str">
        <f t="shared" si="70"/>
        <v/>
      </c>
      <c r="AI240" s="1171" t="str">
        <f t="shared" si="71"/>
        <v/>
      </c>
      <c r="AK240" s="1171" t="str">
        <f t="shared" si="72"/>
        <v/>
      </c>
      <c r="AM240" s="1171" t="str">
        <f t="shared" si="73"/>
        <v/>
      </c>
      <c r="AO240" s="1171" t="str">
        <f t="shared" si="74"/>
        <v/>
      </c>
      <c r="AQ240" s="1171" t="str">
        <f t="shared" si="75"/>
        <v/>
      </c>
    </row>
    <row r="241" spans="5:43">
      <c r="E241" s="1171" t="str">
        <f t="shared" si="57"/>
        <v/>
      </c>
      <c r="G241" s="1171" t="str">
        <f t="shared" si="57"/>
        <v/>
      </c>
      <c r="I241" s="1171" t="str">
        <f t="shared" si="58"/>
        <v/>
      </c>
      <c r="K241" s="1171" t="str">
        <f t="shared" si="59"/>
        <v/>
      </c>
      <c r="M241" s="1171" t="str">
        <f t="shared" si="60"/>
        <v/>
      </c>
      <c r="O241" s="1171" t="str">
        <f t="shared" si="61"/>
        <v/>
      </c>
      <c r="Q241" s="1171" t="str">
        <f t="shared" si="62"/>
        <v/>
      </c>
      <c r="S241" s="1171" t="str">
        <f t="shared" si="63"/>
        <v/>
      </c>
      <c r="U241" s="1171" t="str">
        <f t="shared" si="64"/>
        <v/>
      </c>
      <c r="W241" s="1171" t="str">
        <f t="shared" si="65"/>
        <v/>
      </c>
      <c r="Y241" s="1171" t="str">
        <f t="shared" si="66"/>
        <v/>
      </c>
      <c r="AA241" s="1171" t="str">
        <f t="shared" si="67"/>
        <v/>
      </c>
      <c r="AC241" s="1171" t="str">
        <f t="shared" si="68"/>
        <v/>
      </c>
      <c r="AE241" s="1171" t="str">
        <f t="shared" si="69"/>
        <v/>
      </c>
      <c r="AG241" s="1171" t="str">
        <f t="shared" si="70"/>
        <v/>
      </c>
      <c r="AI241" s="1171" t="str">
        <f t="shared" si="71"/>
        <v/>
      </c>
      <c r="AK241" s="1171" t="str">
        <f t="shared" si="72"/>
        <v/>
      </c>
      <c r="AM241" s="1171" t="str">
        <f t="shared" si="73"/>
        <v/>
      </c>
      <c r="AO241" s="1171" t="str">
        <f t="shared" si="74"/>
        <v/>
      </c>
      <c r="AQ241" s="1171" t="str">
        <f t="shared" si="75"/>
        <v/>
      </c>
    </row>
    <row r="242" spans="5:43">
      <c r="E242" s="1171" t="str">
        <f t="shared" si="57"/>
        <v/>
      </c>
      <c r="G242" s="1171" t="str">
        <f t="shared" si="57"/>
        <v/>
      </c>
      <c r="I242" s="1171" t="str">
        <f t="shared" si="58"/>
        <v/>
      </c>
      <c r="K242" s="1171" t="str">
        <f t="shared" si="59"/>
        <v/>
      </c>
      <c r="M242" s="1171" t="str">
        <f t="shared" si="60"/>
        <v/>
      </c>
      <c r="O242" s="1171" t="str">
        <f t="shared" si="61"/>
        <v/>
      </c>
      <c r="Q242" s="1171" t="str">
        <f t="shared" si="62"/>
        <v/>
      </c>
      <c r="S242" s="1171" t="str">
        <f t="shared" si="63"/>
        <v/>
      </c>
      <c r="U242" s="1171" t="str">
        <f t="shared" si="64"/>
        <v/>
      </c>
      <c r="W242" s="1171" t="str">
        <f t="shared" si="65"/>
        <v/>
      </c>
      <c r="Y242" s="1171" t="str">
        <f t="shared" si="66"/>
        <v/>
      </c>
      <c r="AA242" s="1171" t="str">
        <f t="shared" si="67"/>
        <v/>
      </c>
      <c r="AC242" s="1171" t="str">
        <f t="shared" si="68"/>
        <v/>
      </c>
      <c r="AE242" s="1171" t="str">
        <f t="shared" si="69"/>
        <v/>
      </c>
      <c r="AG242" s="1171" t="str">
        <f t="shared" si="70"/>
        <v/>
      </c>
      <c r="AI242" s="1171" t="str">
        <f t="shared" si="71"/>
        <v/>
      </c>
      <c r="AK242" s="1171" t="str">
        <f t="shared" si="72"/>
        <v/>
      </c>
      <c r="AM242" s="1171" t="str">
        <f t="shared" si="73"/>
        <v/>
      </c>
      <c r="AO242" s="1171" t="str">
        <f t="shared" si="74"/>
        <v/>
      </c>
      <c r="AQ242" s="1171" t="str">
        <f t="shared" si="75"/>
        <v/>
      </c>
    </row>
    <row r="243" spans="5:43">
      <c r="E243" s="1171" t="str">
        <f t="shared" si="57"/>
        <v/>
      </c>
      <c r="G243" s="1171" t="str">
        <f t="shared" si="57"/>
        <v/>
      </c>
      <c r="I243" s="1171" t="str">
        <f t="shared" si="58"/>
        <v/>
      </c>
      <c r="K243" s="1171" t="str">
        <f t="shared" si="59"/>
        <v/>
      </c>
      <c r="M243" s="1171" t="str">
        <f t="shared" si="60"/>
        <v/>
      </c>
      <c r="O243" s="1171" t="str">
        <f t="shared" si="61"/>
        <v/>
      </c>
      <c r="Q243" s="1171" t="str">
        <f t="shared" si="62"/>
        <v/>
      </c>
      <c r="S243" s="1171" t="str">
        <f t="shared" si="63"/>
        <v/>
      </c>
      <c r="U243" s="1171" t="str">
        <f t="shared" si="64"/>
        <v/>
      </c>
      <c r="W243" s="1171" t="str">
        <f t="shared" si="65"/>
        <v/>
      </c>
      <c r="Y243" s="1171" t="str">
        <f t="shared" si="66"/>
        <v/>
      </c>
      <c r="AA243" s="1171" t="str">
        <f t="shared" si="67"/>
        <v/>
      </c>
      <c r="AC243" s="1171" t="str">
        <f t="shared" si="68"/>
        <v/>
      </c>
      <c r="AE243" s="1171" t="str">
        <f t="shared" si="69"/>
        <v/>
      </c>
      <c r="AG243" s="1171" t="str">
        <f t="shared" si="70"/>
        <v/>
      </c>
      <c r="AI243" s="1171" t="str">
        <f t="shared" si="71"/>
        <v/>
      </c>
      <c r="AK243" s="1171" t="str">
        <f t="shared" si="72"/>
        <v/>
      </c>
      <c r="AM243" s="1171" t="str">
        <f t="shared" si="73"/>
        <v/>
      </c>
      <c r="AO243" s="1171" t="str">
        <f t="shared" si="74"/>
        <v/>
      </c>
      <c r="AQ243" s="1171" t="str">
        <f t="shared" si="75"/>
        <v/>
      </c>
    </row>
    <row r="244" spans="5:43">
      <c r="E244" s="1171" t="str">
        <f t="shared" si="57"/>
        <v/>
      </c>
      <c r="G244" s="1171" t="str">
        <f t="shared" si="57"/>
        <v/>
      </c>
      <c r="I244" s="1171" t="str">
        <f t="shared" si="58"/>
        <v/>
      </c>
      <c r="K244" s="1171" t="str">
        <f t="shared" si="59"/>
        <v/>
      </c>
      <c r="M244" s="1171" t="str">
        <f t="shared" si="60"/>
        <v/>
      </c>
      <c r="O244" s="1171" t="str">
        <f t="shared" si="61"/>
        <v/>
      </c>
      <c r="Q244" s="1171" t="str">
        <f t="shared" si="62"/>
        <v/>
      </c>
      <c r="S244" s="1171" t="str">
        <f t="shared" si="63"/>
        <v/>
      </c>
      <c r="U244" s="1171" t="str">
        <f t="shared" si="64"/>
        <v/>
      </c>
      <c r="W244" s="1171" t="str">
        <f t="shared" si="65"/>
        <v/>
      </c>
      <c r="Y244" s="1171" t="str">
        <f t="shared" si="66"/>
        <v/>
      </c>
      <c r="AA244" s="1171" t="str">
        <f t="shared" si="67"/>
        <v/>
      </c>
      <c r="AC244" s="1171" t="str">
        <f t="shared" si="68"/>
        <v/>
      </c>
      <c r="AE244" s="1171" t="str">
        <f t="shared" si="69"/>
        <v/>
      </c>
      <c r="AG244" s="1171" t="str">
        <f t="shared" si="70"/>
        <v/>
      </c>
      <c r="AI244" s="1171" t="str">
        <f t="shared" si="71"/>
        <v/>
      </c>
      <c r="AK244" s="1171" t="str">
        <f t="shared" si="72"/>
        <v/>
      </c>
      <c r="AM244" s="1171" t="str">
        <f t="shared" si="73"/>
        <v/>
      </c>
      <c r="AO244" s="1171" t="str">
        <f t="shared" si="74"/>
        <v/>
      </c>
      <c r="AQ244" s="1171" t="str">
        <f t="shared" si="75"/>
        <v/>
      </c>
    </row>
    <row r="245" spans="5:43">
      <c r="E245" s="1171" t="str">
        <f t="shared" si="57"/>
        <v/>
      </c>
      <c r="G245" s="1171" t="str">
        <f t="shared" si="57"/>
        <v/>
      </c>
      <c r="I245" s="1171" t="str">
        <f t="shared" si="58"/>
        <v/>
      </c>
      <c r="K245" s="1171" t="str">
        <f t="shared" si="59"/>
        <v/>
      </c>
      <c r="M245" s="1171" t="str">
        <f t="shared" si="60"/>
        <v/>
      </c>
      <c r="O245" s="1171" t="str">
        <f t="shared" si="61"/>
        <v/>
      </c>
      <c r="Q245" s="1171" t="str">
        <f t="shared" si="62"/>
        <v/>
      </c>
      <c r="S245" s="1171" t="str">
        <f t="shared" si="63"/>
        <v/>
      </c>
      <c r="U245" s="1171" t="str">
        <f t="shared" si="64"/>
        <v/>
      </c>
      <c r="W245" s="1171" t="str">
        <f t="shared" si="65"/>
        <v/>
      </c>
      <c r="Y245" s="1171" t="str">
        <f t="shared" si="66"/>
        <v/>
      </c>
      <c r="AA245" s="1171" t="str">
        <f t="shared" si="67"/>
        <v/>
      </c>
      <c r="AC245" s="1171" t="str">
        <f t="shared" si="68"/>
        <v/>
      </c>
      <c r="AE245" s="1171" t="str">
        <f t="shared" si="69"/>
        <v/>
      </c>
      <c r="AG245" s="1171" t="str">
        <f t="shared" si="70"/>
        <v/>
      </c>
      <c r="AI245" s="1171" t="str">
        <f t="shared" si="71"/>
        <v/>
      </c>
      <c r="AK245" s="1171" t="str">
        <f t="shared" si="72"/>
        <v/>
      </c>
      <c r="AM245" s="1171" t="str">
        <f t="shared" si="73"/>
        <v/>
      </c>
      <c r="AO245" s="1171" t="str">
        <f t="shared" si="74"/>
        <v/>
      </c>
      <c r="AQ245" s="1171" t="str">
        <f t="shared" si="75"/>
        <v/>
      </c>
    </row>
    <row r="246" spans="5:43">
      <c r="E246" s="1171" t="str">
        <f t="shared" si="57"/>
        <v/>
      </c>
      <c r="G246" s="1171" t="str">
        <f t="shared" si="57"/>
        <v/>
      </c>
      <c r="I246" s="1171" t="str">
        <f t="shared" si="58"/>
        <v/>
      </c>
      <c r="K246" s="1171" t="str">
        <f t="shared" si="59"/>
        <v/>
      </c>
      <c r="M246" s="1171" t="str">
        <f t="shared" si="60"/>
        <v/>
      </c>
      <c r="O246" s="1171" t="str">
        <f t="shared" si="61"/>
        <v/>
      </c>
      <c r="Q246" s="1171" t="str">
        <f t="shared" si="62"/>
        <v/>
      </c>
      <c r="S246" s="1171" t="str">
        <f t="shared" si="63"/>
        <v/>
      </c>
      <c r="U246" s="1171" t="str">
        <f t="shared" si="64"/>
        <v/>
      </c>
      <c r="W246" s="1171" t="str">
        <f t="shared" si="65"/>
        <v/>
      </c>
      <c r="Y246" s="1171" t="str">
        <f t="shared" si="66"/>
        <v/>
      </c>
      <c r="AA246" s="1171" t="str">
        <f t="shared" si="67"/>
        <v/>
      </c>
      <c r="AC246" s="1171" t="str">
        <f t="shared" si="68"/>
        <v/>
      </c>
      <c r="AE246" s="1171" t="str">
        <f t="shared" si="69"/>
        <v/>
      </c>
      <c r="AG246" s="1171" t="str">
        <f t="shared" si="70"/>
        <v/>
      </c>
      <c r="AI246" s="1171" t="str">
        <f t="shared" si="71"/>
        <v/>
      </c>
      <c r="AK246" s="1171" t="str">
        <f t="shared" si="72"/>
        <v/>
      </c>
      <c r="AM246" s="1171" t="str">
        <f t="shared" si="73"/>
        <v/>
      </c>
      <c r="AO246" s="1171" t="str">
        <f t="shared" si="74"/>
        <v/>
      </c>
      <c r="AQ246" s="1171" t="str">
        <f t="shared" si="75"/>
        <v/>
      </c>
    </row>
    <row r="247" spans="5:43">
      <c r="E247" s="1171" t="str">
        <f t="shared" si="57"/>
        <v/>
      </c>
      <c r="G247" s="1171" t="str">
        <f t="shared" si="57"/>
        <v/>
      </c>
      <c r="I247" s="1171" t="str">
        <f t="shared" si="58"/>
        <v/>
      </c>
      <c r="K247" s="1171" t="str">
        <f t="shared" si="59"/>
        <v/>
      </c>
      <c r="M247" s="1171" t="str">
        <f t="shared" si="60"/>
        <v/>
      </c>
      <c r="O247" s="1171" t="str">
        <f t="shared" si="61"/>
        <v/>
      </c>
      <c r="Q247" s="1171" t="str">
        <f t="shared" si="62"/>
        <v/>
      </c>
      <c r="S247" s="1171" t="str">
        <f t="shared" si="63"/>
        <v/>
      </c>
      <c r="U247" s="1171" t="str">
        <f t="shared" si="64"/>
        <v/>
      </c>
      <c r="W247" s="1171" t="str">
        <f t="shared" si="65"/>
        <v/>
      </c>
      <c r="Y247" s="1171" t="str">
        <f t="shared" si="66"/>
        <v/>
      </c>
      <c r="AA247" s="1171" t="str">
        <f t="shared" si="67"/>
        <v/>
      </c>
      <c r="AC247" s="1171" t="str">
        <f t="shared" si="68"/>
        <v/>
      </c>
      <c r="AE247" s="1171" t="str">
        <f t="shared" si="69"/>
        <v/>
      </c>
      <c r="AG247" s="1171" t="str">
        <f t="shared" si="70"/>
        <v/>
      </c>
      <c r="AI247" s="1171" t="str">
        <f t="shared" si="71"/>
        <v/>
      </c>
      <c r="AK247" s="1171" t="str">
        <f t="shared" si="72"/>
        <v/>
      </c>
      <c r="AM247" s="1171" t="str">
        <f t="shared" si="73"/>
        <v/>
      </c>
      <c r="AO247" s="1171" t="str">
        <f t="shared" si="74"/>
        <v/>
      </c>
      <c r="AQ247" s="1171" t="str">
        <f t="shared" si="75"/>
        <v/>
      </c>
    </row>
    <row r="248" spans="5:43">
      <c r="E248" s="1171" t="str">
        <f t="shared" si="57"/>
        <v/>
      </c>
      <c r="G248" s="1171" t="str">
        <f t="shared" si="57"/>
        <v/>
      </c>
      <c r="I248" s="1171" t="str">
        <f t="shared" si="58"/>
        <v/>
      </c>
      <c r="K248" s="1171" t="str">
        <f t="shared" si="59"/>
        <v/>
      </c>
      <c r="M248" s="1171" t="str">
        <f t="shared" si="60"/>
        <v/>
      </c>
      <c r="O248" s="1171" t="str">
        <f t="shared" si="61"/>
        <v/>
      </c>
      <c r="Q248" s="1171" t="str">
        <f t="shared" si="62"/>
        <v/>
      </c>
      <c r="S248" s="1171" t="str">
        <f t="shared" si="63"/>
        <v/>
      </c>
      <c r="U248" s="1171" t="str">
        <f t="shared" si="64"/>
        <v/>
      </c>
      <c r="W248" s="1171" t="str">
        <f t="shared" si="65"/>
        <v/>
      </c>
      <c r="Y248" s="1171" t="str">
        <f t="shared" si="66"/>
        <v/>
      </c>
      <c r="AA248" s="1171" t="str">
        <f t="shared" si="67"/>
        <v/>
      </c>
      <c r="AC248" s="1171" t="str">
        <f t="shared" si="68"/>
        <v/>
      </c>
      <c r="AE248" s="1171" t="str">
        <f t="shared" si="69"/>
        <v/>
      </c>
      <c r="AG248" s="1171" t="str">
        <f t="shared" si="70"/>
        <v/>
      </c>
      <c r="AI248" s="1171" t="str">
        <f t="shared" si="71"/>
        <v/>
      </c>
      <c r="AK248" s="1171" t="str">
        <f t="shared" si="72"/>
        <v/>
      </c>
      <c r="AM248" s="1171" t="str">
        <f t="shared" si="73"/>
        <v/>
      </c>
      <c r="AO248" s="1171" t="str">
        <f t="shared" si="74"/>
        <v/>
      </c>
      <c r="AQ248" s="1171" t="str">
        <f t="shared" si="75"/>
        <v/>
      </c>
    </row>
    <row r="249" spans="5:43">
      <c r="E249" s="1171" t="str">
        <f t="shared" si="57"/>
        <v/>
      </c>
      <c r="G249" s="1171" t="str">
        <f t="shared" si="57"/>
        <v/>
      </c>
      <c r="I249" s="1171" t="str">
        <f t="shared" si="58"/>
        <v/>
      </c>
      <c r="K249" s="1171" t="str">
        <f t="shared" si="59"/>
        <v/>
      </c>
      <c r="M249" s="1171" t="str">
        <f t="shared" si="60"/>
        <v/>
      </c>
      <c r="O249" s="1171" t="str">
        <f t="shared" si="61"/>
        <v/>
      </c>
      <c r="Q249" s="1171" t="str">
        <f t="shared" si="62"/>
        <v/>
      </c>
      <c r="S249" s="1171" t="str">
        <f t="shared" si="63"/>
        <v/>
      </c>
      <c r="U249" s="1171" t="str">
        <f t="shared" si="64"/>
        <v/>
      </c>
      <c r="W249" s="1171" t="str">
        <f t="shared" si="65"/>
        <v/>
      </c>
      <c r="Y249" s="1171" t="str">
        <f t="shared" si="66"/>
        <v/>
      </c>
      <c r="AA249" s="1171" t="str">
        <f t="shared" si="67"/>
        <v/>
      </c>
      <c r="AC249" s="1171" t="str">
        <f t="shared" si="68"/>
        <v/>
      </c>
      <c r="AE249" s="1171" t="str">
        <f t="shared" si="69"/>
        <v/>
      </c>
      <c r="AG249" s="1171" t="str">
        <f t="shared" si="70"/>
        <v/>
      </c>
      <c r="AI249" s="1171" t="str">
        <f t="shared" si="71"/>
        <v/>
      </c>
      <c r="AK249" s="1171" t="str">
        <f t="shared" si="72"/>
        <v/>
      </c>
      <c r="AM249" s="1171" t="str">
        <f t="shared" si="73"/>
        <v/>
      </c>
      <c r="AO249" s="1171" t="str">
        <f t="shared" si="74"/>
        <v/>
      </c>
      <c r="AQ249" s="1171" t="str">
        <f t="shared" si="75"/>
        <v/>
      </c>
    </row>
    <row r="250" spans="5:43">
      <c r="E250" s="1171" t="str">
        <f t="shared" si="57"/>
        <v/>
      </c>
      <c r="G250" s="1171" t="str">
        <f t="shared" si="57"/>
        <v/>
      </c>
      <c r="I250" s="1171" t="str">
        <f t="shared" si="58"/>
        <v/>
      </c>
      <c r="K250" s="1171" t="str">
        <f t="shared" si="59"/>
        <v/>
      </c>
      <c r="M250" s="1171" t="str">
        <f t="shared" si="60"/>
        <v/>
      </c>
      <c r="O250" s="1171" t="str">
        <f t="shared" si="61"/>
        <v/>
      </c>
      <c r="Q250" s="1171" t="str">
        <f t="shared" si="62"/>
        <v/>
      </c>
      <c r="S250" s="1171" t="str">
        <f t="shared" si="63"/>
        <v/>
      </c>
      <c r="U250" s="1171" t="str">
        <f t="shared" si="64"/>
        <v/>
      </c>
      <c r="W250" s="1171" t="str">
        <f t="shared" si="65"/>
        <v/>
      </c>
      <c r="Y250" s="1171" t="str">
        <f t="shared" si="66"/>
        <v/>
      </c>
      <c r="AA250" s="1171" t="str">
        <f t="shared" si="67"/>
        <v/>
      </c>
      <c r="AC250" s="1171" t="str">
        <f t="shared" si="68"/>
        <v/>
      </c>
      <c r="AE250" s="1171" t="str">
        <f t="shared" si="69"/>
        <v/>
      </c>
      <c r="AG250" s="1171" t="str">
        <f t="shared" si="70"/>
        <v/>
      </c>
      <c r="AI250" s="1171" t="str">
        <f t="shared" si="71"/>
        <v/>
      </c>
      <c r="AK250" s="1171" t="str">
        <f t="shared" si="72"/>
        <v/>
      </c>
      <c r="AM250" s="1171" t="str">
        <f t="shared" si="73"/>
        <v/>
      </c>
      <c r="AO250" s="1171" t="str">
        <f t="shared" si="74"/>
        <v/>
      </c>
      <c r="AQ250" s="1171" t="str">
        <f t="shared" si="75"/>
        <v/>
      </c>
    </row>
    <row r="251" spans="5:43">
      <c r="E251" s="1171" t="str">
        <f t="shared" si="57"/>
        <v/>
      </c>
      <c r="G251" s="1171" t="str">
        <f t="shared" si="57"/>
        <v/>
      </c>
      <c r="I251" s="1171" t="str">
        <f t="shared" si="58"/>
        <v/>
      </c>
      <c r="K251" s="1171" t="str">
        <f t="shared" si="59"/>
        <v/>
      </c>
      <c r="M251" s="1171" t="str">
        <f t="shared" si="60"/>
        <v/>
      </c>
      <c r="O251" s="1171" t="str">
        <f t="shared" si="61"/>
        <v/>
      </c>
      <c r="Q251" s="1171" t="str">
        <f t="shared" si="62"/>
        <v/>
      </c>
      <c r="S251" s="1171" t="str">
        <f t="shared" si="63"/>
        <v/>
      </c>
      <c r="U251" s="1171" t="str">
        <f t="shared" si="64"/>
        <v/>
      </c>
      <c r="W251" s="1171" t="str">
        <f t="shared" si="65"/>
        <v/>
      </c>
      <c r="Y251" s="1171" t="str">
        <f t="shared" si="66"/>
        <v/>
      </c>
      <c r="AA251" s="1171" t="str">
        <f t="shared" si="67"/>
        <v/>
      </c>
      <c r="AC251" s="1171" t="str">
        <f t="shared" si="68"/>
        <v/>
      </c>
      <c r="AE251" s="1171" t="str">
        <f t="shared" si="69"/>
        <v/>
      </c>
      <c r="AG251" s="1171" t="str">
        <f t="shared" si="70"/>
        <v/>
      </c>
      <c r="AI251" s="1171" t="str">
        <f t="shared" si="71"/>
        <v/>
      </c>
      <c r="AK251" s="1171" t="str">
        <f t="shared" si="72"/>
        <v/>
      </c>
      <c r="AM251" s="1171" t="str">
        <f t="shared" si="73"/>
        <v/>
      </c>
      <c r="AO251" s="1171" t="str">
        <f t="shared" si="74"/>
        <v/>
      </c>
      <c r="AQ251" s="1171" t="str">
        <f t="shared" si="75"/>
        <v/>
      </c>
    </row>
    <row r="252" spans="5:43">
      <c r="E252" s="1171" t="str">
        <f t="shared" si="57"/>
        <v/>
      </c>
      <c r="G252" s="1171" t="str">
        <f t="shared" si="57"/>
        <v/>
      </c>
      <c r="I252" s="1171" t="str">
        <f t="shared" si="58"/>
        <v/>
      </c>
      <c r="K252" s="1171" t="str">
        <f t="shared" si="59"/>
        <v/>
      </c>
      <c r="M252" s="1171" t="str">
        <f t="shared" si="60"/>
        <v/>
      </c>
      <c r="O252" s="1171" t="str">
        <f t="shared" si="61"/>
        <v/>
      </c>
      <c r="Q252" s="1171" t="str">
        <f t="shared" si="62"/>
        <v/>
      </c>
      <c r="S252" s="1171" t="str">
        <f t="shared" si="63"/>
        <v/>
      </c>
      <c r="U252" s="1171" t="str">
        <f t="shared" si="64"/>
        <v/>
      </c>
      <c r="W252" s="1171" t="str">
        <f t="shared" si="65"/>
        <v/>
      </c>
      <c r="Y252" s="1171" t="str">
        <f t="shared" si="66"/>
        <v/>
      </c>
      <c r="AA252" s="1171" t="str">
        <f t="shared" si="67"/>
        <v/>
      </c>
      <c r="AC252" s="1171" t="str">
        <f t="shared" si="68"/>
        <v/>
      </c>
      <c r="AE252" s="1171" t="str">
        <f t="shared" si="69"/>
        <v/>
      </c>
      <c r="AG252" s="1171" t="str">
        <f t="shared" si="70"/>
        <v/>
      </c>
      <c r="AI252" s="1171" t="str">
        <f t="shared" si="71"/>
        <v/>
      </c>
      <c r="AK252" s="1171" t="str">
        <f t="shared" si="72"/>
        <v/>
      </c>
      <c r="AM252" s="1171" t="str">
        <f t="shared" si="73"/>
        <v/>
      </c>
      <c r="AO252" s="1171" t="str">
        <f t="shared" si="74"/>
        <v/>
      </c>
      <c r="AQ252" s="1171" t="str">
        <f t="shared" si="75"/>
        <v/>
      </c>
    </row>
    <row r="253" spans="5:43">
      <c r="E253" s="1171" t="str">
        <f t="shared" si="57"/>
        <v/>
      </c>
      <c r="G253" s="1171" t="str">
        <f t="shared" si="57"/>
        <v/>
      </c>
      <c r="I253" s="1171" t="str">
        <f t="shared" si="58"/>
        <v/>
      </c>
      <c r="K253" s="1171" t="str">
        <f t="shared" si="59"/>
        <v/>
      </c>
      <c r="M253" s="1171" t="str">
        <f t="shared" si="60"/>
        <v/>
      </c>
      <c r="O253" s="1171" t="str">
        <f t="shared" si="61"/>
        <v/>
      </c>
      <c r="Q253" s="1171" t="str">
        <f t="shared" si="62"/>
        <v/>
      </c>
      <c r="S253" s="1171" t="str">
        <f t="shared" si="63"/>
        <v/>
      </c>
      <c r="U253" s="1171" t="str">
        <f t="shared" si="64"/>
        <v/>
      </c>
      <c r="W253" s="1171" t="str">
        <f t="shared" si="65"/>
        <v/>
      </c>
      <c r="Y253" s="1171" t="str">
        <f t="shared" si="66"/>
        <v/>
      </c>
      <c r="AA253" s="1171" t="str">
        <f t="shared" si="67"/>
        <v/>
      </c>
      <c r="AC253" s="1171" t="str">
        <f t="shared" si="68"/>
        <v/>
      </c>
      <c r="AE253" s="1171" t="str">
        <f t="shared" si="69"/>
        <v/>
      </c>
      <c r="AG253" s="1171" t="str">
        <f t="shared" si="70"/>
        <v/>
      </c>
      <c r="AI253" s="1171" t="str">
        <f t="shared" si="71"/>
        <v/>
      </c>
      <c r="AK253" s="1171" t="str">
        <f t="shared" si="72"/>
        <v/>
      </c>
      <c r="AM253" s="1171" t="str">
        <f t="shared" si="73"/>
        <v/>
      </c>
      <c r="AO253" s="1171" t="str">
        <f t="shared" si="74"/>
        <v/>
      </c>
      <c r="AQ253" s="1171" t="str">
        <f t="shared" si="75"/>
        <v/>
      </c>
    </row>
    <row r="254" spans="5:43">
      <c r="E254" s="1171" t="str">
        <f t="shared" si="57"/>
        <v/>
      </c>
      <c r="G254" s="1171" t="str">
        <f t="shared" si="57"/>
        <v/>
      </c>
      <c r="I254" s="1171" t="str">
        <f t="shared" si="58"/>
        <v/>
      </c>
      <c r="K254" s="1171" t="str">
        <f t="shared" si="59"/>
        <v/>
      </c>
      <c r="M254" s="1171" t="str">
        <f t="shared" si="60"/>
        <v/>
      </c>
      <c r="O254" s="1171" t="str">
        <f t="shared" si="61"/>
        <v/>
      </c>
      <c r="Q254" s="1171" t="str">
        <f t="shared" si="62"/>
        <v/>
      </c>
      <c r="S254" s="1171" t="str">
        <f t="shared" si="63"/>
        <v/>
      </c>
      <c r="U254" s="1171" t="str">
        <f t="shared" si="64"/>
        <v/>
      </c>
      <c r="W254" s="1171" t="str">
        <f t="shared" si="65"/>
        <v/>
      </c>
      <c r="Y254" s="1171" t="str">
        <f t="shared" si="66"/>
        <v/>
      </c>
      <c r="AA254" s="1171" t="str">
        <f t="shared" si="67"/>
        <v/>
      </c>
      <c r="AC254" s="1171" t="str">
        <f t="shared" si="68"/>
        <v/>
      </c>
      <c r="AE254" s="1171" t="str">
        <f t="shared" si="69"/>
        <v/>
      </c>
      <c r="AG254" s="1171" t="str">
        <f t="shared" si="70"/>
        <v/>
      </c>
      <c r="AI254" s="1171" t="str">
        <f t="shared" si="71"/>
        <v/>
      </c>
      <c r="AK254" s="1171" t="str">
        <f t="shared" si="72"/>
        <v/>
      </c>
      <c r="AM254" s="1171" t="str">
        <f t="shared" si="73"/>
        <v/>
      </c>
      <c r="AO254" s="1171" t="str">
        <f t="shared" si="74"/>
        <v/>
      </c>
      <c r="AQ254" s="1171" t="str">
        <f t="shared" si="75"/>
        <v/>
      </c>
    </row>
    <row r="255" spans="5:43">
      <c r="E255" s="1171" t="str">
        <f t="shared" si="57"/>
        <v/>
      </c>
      <c r="G255" s="1171" t="str">
        <f t="shared" si="57"/>
        <v/>
      </c>
      <c r="I255" s="1171" t="str">
        <f t="shared" si="58"/>
        <v/>
      </c>
      <c r="K255" s="1171" t="str">
        <f t="shared" si="59"/>
        <v/>
      </c>
      <c r="M255" s="1171" t="str">
        <f t="shared" si="60"/>
        <v/>
      </c>
      <c r="O255" s="1171" t="str">
        <f t="shared" si="61"/>
        <v/>
      </c>
      <c r="Q255" s="1171" t="str">
        <f t="shared" si="62"/>
        <v/>
      </c>
      <c r="S255" s="1171" t="str">
        <f t="shared" si="63"/>
        <v/>
      </c>
      <c r="U255" s="1171" t="str">
        <f t="shared" si="64"/>
        <v/>
      </c>
      <c r="W255" s="1171" t="str">
        <f t="shared" si="65"/>
        <v/>
      </c>
      <c r="Y255" s="1171" t="str">
        <f t="shared" si="66"/>
        <v/>
      </c>
      <c r="AA255" s="1171" t="str">
        <f t="shared" si="67"/>
        <v/>
      </c>
      <c r="AC255" s="1171" t="str">
        <f t="shared" si="68"/>
        <v/>
      </c>
      <c r="AE255" s="1171" t="str">
        <f t="shared" si="69"/>
        <v/>
      </c>
      <c r="AG255" s="1171" t="str">
        <f t="shared" si="70"/>
        <v/>
      </c>
      <c r="AI255" s="1171" t="str">
        <f t="shared" si="71"/>
        <v/>
      </c>
      <c r="AK255" s="1171" t="str">
        <f t="shared" si="72"/>
        <v/>
      </c>
      <c r="AM255" s="1171" t="str">
        <f t="shared" si="73"/>
        <v/>
      </c>
      <c r="AO255" s="1171" t="str">
        <f t="shared" si="74"/>
        <v/>
      </c>
      <c r="AQ255" s="1171" t="str">
        <f t="shared" si="75"/>
        <v/>
      </c>
    </row>
    <row r="256" spans="5:43">
      <c r="E256" s="1171" t="str">
        <f t="shared" si="57"/>
        <v/>
      </c>
      <c r="G256" s="1171" t="str">
        <f t="shared" si="57"/>
        <v/>
      </c>
      <c r="I256" s="1171" t="str">
        <f t="shared" si="58"/>
        <v/>
      </c>
      <c r="K256" s="1171" t="str">
        <f t="shared" si="59"/>
        <v/>
      </c>
      <c r="M256" s="1171" t="str">
        <f t="shared" si="60"/>
        <v/>
      </c>
      <c r="O256" s="1171" t="str">
        <f t="shared" si="61"/>
        <v/>
      </c>
      <c r="Q256" s="1171" t="str">
        <f t="shared" si="62"/>
        <v/>
      </c>
      <c r="S256" s="1171" t="str">
        <f t="shared" si="63"/>
        <v/>
      </c>
      <c r="U256" s="1171" t="str">
        <f t="shared" si="64"/>
        <v/>
      </c>
      <c r="W256" s="1171" t="str">
        <f t="shared" si="65"/>
        <v/>
      </c>
      <c r="Y256" s="1171" t="str">
        <f t="shared" si="66"/>
        <v/>
      </c>
      <c r="AA256" s="1171" t="str">
        <f t="shared" si="67"/>
        <v/>
      </c>
      <c r="AC256" s="1171" t="str">
        <f t="shared" si="68"/>
        <v/>
      </c>
      <c r="AE256" s="1171" t="str">
        <f t="shared" si="69"/>
        <v/>
      </c>
      <c r="AG256" s="1171" t="str">
        <f t="shared" si="70"/>
        <v/>
      </c>
      <c r="AI256" s="1171" t="str">
        <f t="shared" si="71"/>
        <v/>
      </c>
      <c r="AK256" s="1171" t="str">
        <f t="shared" si="72"/>
        <v/>
      </c>
      <c r="AM256" s="1171" t="str">
        <f t="shared" si="73"/>
        <v/>
      </c>
      <c r="AO256" s="1171" t="str">
        <f t="shared" si="74"/>
        <v/>
      </c>
      <c r="AQ256" s="1171" t="str">
        <f t="shared" si="75"/>
        <v/>
      </c>
    </row>
    <row r="257" spans="5:43">
      <c r="E257" s="1171" t="str">
        <f t="shared" si="57"/>
        <v/>
      </c>
      <c r="G257" s="1171" t="str">
        <f t="shared" si="57"/>
        <v/>
      </c>
      <c r="I257" s="1171" t="str">
        <f t="shared" si="58"/>
        <v/>
      </c>
      <c r="K257" s="1171" t="str">
        <f t="shared" si="59"/>
        <v/>
      </c>
      <c r="M257" s="1171" t="str">
        <f t="shared" si="60"/>
        <v/>
      </c>
      <c r="O257" s="1171" t="str">
        <f t="shared" si="61"/>
        <v/>
      </c>
      <c r="Q257" s="1171" t="str">
        <f t="shared" si="62"/>
        <v/>
      </c>
      <c r="S257" s="1171" t="str">
        <f t="shared" si="63"/>
        <v/>
      </c>
      <c r="U257" s="1171" t="str">
        <f t="shared" si="64"/>
        <v/>
      </c>
      <c r="W257" s="1171" t="str">
        <f t="shared" si="65"/>
        <v/>
      </c>
      <c r="Y257" s="1171" t="str">
        <f t="shared" si="66"/>
        <v/>
      </c>
      <c r="AA257" s="1171" t="str">
        <f t="shared" si="67"/>
        <v/>
      </c>
      <c r="AC257" s="1171" t="str">
        <f t="shared" si="68"/>
        <v/>
      </c>
      <c r="AE257" s="1171" t="str">
        <f t="shared" si="69"/>
        <v/>
      </c>
      <c r="AG257" s="1171" t="str">
        <f t="shared" si="70"/>
        <v/>
      </c>
      <c r="AI257" s="1171" t="str">
        <f t="shared" si="71"/>
        <v/>
      </c>
      <c r="AK257" s="1171" t="str">
        <f t="shared" si="72"/>
        <v/>
      </c>
      <c r="AM257" s="1171" t="str">
        <f t="shared" si="73"/>
        <v/>
      </c>
      <c r="AO257" s="1171" t="str">
        <f t="shared" si="74"/>
        <v/>
      </c>
      <c r="AQ257" s="1171" t="str">
        <f t="shared" si="75"/>
        <v/>
      </c>
    </row>
    <row r="258" spans="5:43">
      <c r="E258" s="1171" t="str">
        <f t="shared" si="57"/>
        <v/>
      </c>
      <c r="G258" s="1171" t="str">
        <f t="shared" si="57"/>
        <v/>
      </c>
      <c r="I258" s="1171" t="str">
        <f t="shared" si="58"/>
        <v/>
      </c>
      <c r="K258" s="1171" t="str">
        <f t="shared" si="59"/>
        <v/>
      </c>
      <c r="M258" s="1171" t="str">
        <f t="shared" si="60"/>
        <v/>
      </c>
      <c r="O258" s="1171" t="str">
        <f t="shared" si="61"/>
        <v/>
      </c>
      <c r="Q258" s="1171" t="str">
        <f t="shared" si="62"/>
        <v/>
      </c>
      <c r="S258" s="1171" t="str">
        <f t="shared" si="63"/>
        <v/>
      </c>
      <c r="U258" s="1171" t="str">
        <f t="shared" si="64"/>
        <v/>
      </c>
      <c r="W258" s="1171" t="str">
        <f t="shared" si="65"/>
        <v/>
      </c>
      <c r="Y258" s="1171" t="str">
        <f t="shared" si="66"/>
        <v/>
      </c>
      <c r="AA258" s="1171" t="str">
        <f t="shared" si="67"/>
        <v/>
      </c>
      <c r="AC258" s="1171" t="str">
        <f t="shared" si="68"/>
        <v/>
      </c>
      <c r="AE258" s="1171" t="str">
        <f t="shared" si="69"/>
        <v/>
      </c>
      <c r="AG258" s="1171" t="str">
        <f t="shared" si="70"/>
        <v/>
      </c>
      <c r="AI258" s="1171" t="str">
        <f t="shared" si="71"/>
        <v/>
      </c>
      <c r="AK258" s="1171" t="str">
        <f t="shared" si="72"/>
        <v/>
      </c>
      <c r="AM258" s="1171" t="str">
        <f t="shared" si="73"/>
        <v/>
      </c>
      <c r="AO258" s="1171" t="str">
        <f t="shared" si="74"/>
        <v/>
      </c>
      <c r="AQ258" s="1171" t="str">
        <f t="shared" si="75"/>
        <v/>
      </c>
    </row>
    <row r="259" spans="5:43">
      <c r="E259" s="1171" t="str">
        <f t="shared" si="57"/>
        <v/>
      </c>
      <c r="G259" s="1171" t="str">
        <f t="shared" si="57"/>
        <v/>
      </c>
      <c r="I259" s="1171" t="str">
        <f t="shared" si="58"/>
        <v/>
      </c>
      <c r="K259" s="1171" t="str">
        <f t="shared" si="59"/>
        <v/>
      </c>
      <c r="M259" s="1171" t="str">
        <f t="shared" si="60"/>
        <v/>
      </c>
      <c r="O259" s="1171" t="str">
        <f t="shared" si="61"/>
        <v/>
      </c>
      <c r="Q259" s="1171" t="str">
        <f t="shared" si="62"/>
        <v/>
      </c>
      <c r="S259" s="1171" t="str">
        <f t="shared" si="63"/>
        <v/>
      </c>
      <c r="U259" s="1171" t="str">
        <f t="shared" si="64"/>
        <v/>
      </c>
      <c r="W259" s="1171" t="str">
        <f t="shared" si="65"/>
        <v/>
      </c>
      <c r="Y259" s="1171" t="str">
        <f t="shared" si="66"/>
        <v/>
      </c>
      <c r="AA259" s="1171" t="str">
        <f t="shared" si="67"/>
        <v/>
      </c>
      <c r="AC259" s="1171" t="str">
        <f t="shared" si="68"/>
        <v/>
      </c>
      <c r="AE259" s="1171" t="str">
        <f t="shared" si="69"/>
        <v/>
      </c>
      <c r="AG259" s="1171" t="str">
        <f t="shared" si="70"/>
        <v/>
      </c>
      <c r="AI259" s="1171" t="str">
        <f t="shared" si="71"/>
        <v/>
      </c>
      <c r="AK259" s="1171" t="str">
        <f t="shared" si="72"/>
        <v/>
      </c>
      <c r="AM259" s="1171" t="str">
        <f t="shared" si="73"/>
        <v/>
      </c>
      <c r="AO259" s="1171" t="str">
        <f t="shared" si="74"/>
        <v/>
      </c>
      <c r="AQ259" s="1171" t="str">
        <f t="shared" si="75"/>
        <v/>
      </c>
    </row>
    <row r="260" spans="5:43">
      <c r="E260" s="1171" t="str">
        <f t="shared" si="57"/>
        <v/>
      </c>
      <c r="G260" s="1171" t="str">
        <f t="shared" si="57"/>
        <v/>
      </c>
      <c r="I260" s="1171" t="str">
        <f t="shared" si="58"/>
        <v/>
      </c>
      <c r="K260" s="1171" t="str">
        <f t="shared" si="59"/>
        <v/>
      </c>
      <c r="M260" s="1171" t="str">
        <f t="shared" si="60"/>
        <v/>
      </c>
      <c r="O260" s="1171" t="str">
        <f t="shared" si="61"/>
        <v/>
      </c>
      <c r="Q260" s="1171" t="str">
        <f t="shared" si="62"/>
        <v/>
      </c>
      <c r="S260" s="1171" t="str">
        <f t="shared" si="63"/>
        <v/>
      </c>
      <c r="U260" s="1171" t="str">
        <f t="shared" si="64"/>
        <v/>
      </c>
      <c r="W260" s="1171" t="str">
        <f t="shared" si="65"/>
        <v/>
      </c>
      <c r="Y260" s="1171" t="str">
        <f t="shared" si="66"/>
        <v/>
      </c>
      <c r="AA260" s="1171" t="str">
        <f t="shared" si="67"/>
        <v/>
      </c>
      <c r="AC260" s="1171" t="str">
        <f t="shared" si="68"/>
        <v/>
      </c>
      <c r="AE260" s="1171" t="str">
        <f t="shared" si="69"/>
        <v/>
      </c>
      <c r="AG260" s="1171" t="str">
        <f t="shared" si="70"/>
        <v/>
      </c>
      <c r="AI260" s="1171" t="str">
        <f t="shared" si="71"/>
        <v/>
      </c>
      <c r="AK260" s="1171" t="str">
        <f t="shared" si="72"/>
        <v/>
      </c>
      <c r="AM260" s="1171" t="str">
        <f t="shared" si="73"/>
        <v/>
      </c>
      <c r="AO260" s="1171" t="str">
        <f t="shared" si="74"/>
        <v/>
      </c>
      <c r="AQ260" s="1171" t="str">
        <f t="shared" si="75"/>
        <v/>
      </c>
    </row>
    <row r="261" spans="5:43">
      <c r="E261" s="1171" t="str">
        <f t="shared" si="57"/>
        <v/>
      </c>
      <c r="G261" s="1171" t="str">
        <f t="shared" si="57"/>
        <v/>
      </c>
      <c r="I261" s="1171" t="str">
        <f t="shared" si="58"/>
        <v/>
      </c>
      <c r="K261" s="1171" t="str">
        <f t="shared" si="59"/>
        <v/>
      </c>
      <c r="M261" s="1171" t="str">
        <f t="shared" si="60"/>
        <v/>
      </c>
      <c r="O261" s="1171" t="str">
        <f t="shared" si="61"/>
        <v/>
      </c>
      <c r="Q261" s="1171" t="str">
        <f t="shared" si="62"/>
        <v/>
      </c>
      <c r="S261" s="1171" t="str">
        <f t="shared" si="63"/>
        <v/>
      </c>
      <c r="U261" s="1171" t="str">
        <f t="shared" si="64"/>
        <v/>
      </c>
      <c r="W261" s="1171" t="str">
        <f t="shared" si="65"/>
        <v/>
      </c>
      <c r="Y261" s="1171" t="str">
        <f t="shared" si="66"/>
        <v/>
      </c>
      <c r="AA261" s="1171" t="str">
        <f t="shared" si="67"/>
        <v/>
      </c>
      <c r="AC261" s="1171" t="str">
        <f t="shared" si="68"/>
        <v/>
      </c>
      <c r="AE261" s="1171" t="str">
        <f t="shared" si="69"/>
        <v/>
      </c>
      <c r="AG261" s="1171" t="str">
        <f t="shared" si="70"/>
        <v/>
      </c>
      <c r="AI261" s="1171" t="str">
        <f t="shared" si="71"/>
        <v/>
      </c>
      <c r="AK261" s="1171" t="str">
        <f t="shared" si="72"/>
        <v/>
      </c>
      <c r="AM261" s="1171" t="str">
        <f t="shared" si="73"/>
        <v/>
      </c>
      <c r="AO261" s="1171" t="str">
        <f t="shared" si="74"/>
        <v/>
      </c>
      <c r="AQ261" s="1171" t="str">
        <f t="shared" si="75"/>
        <v/>
      </c>
    </row>
    <row r="262" spans="5:43">
      <c r="E262" s="1171" t="str">
        <f t="shared" si="57"/>
        <v/>
      </c>
      <c r="G262" s="1171" t="str">
        <f t="shared" si="57"/>
        <v/>
      </c>
      <c r="I262" s="1171" t="str">
        <f t="shared" si="58"/>
        <v/>
      </c>
      <c r="K262" s="1171" t="str">
        <f t="shared" si="59"/>
        <v/>
      </c>
      <c r="M262" s="1171" t="str">
        <f t="shared" si="60"/>
        <v/>
      </c>
      <c r="O262" s="1171" t="str">
        <f t="shared" si="61"/>
        <v/>
      </c>
      <c r="Q262" s="1171" t="str">
        <f t="shared" si="62"/>
        <v/>
      </c>
      <c r="S262" s="1171" t="str">
        <f t="shared" si="63"/>
        <v/>
      </c>
      <c r="U262" s="1171" t="str">
        <f t="shared" si="64"/>
        <v/>
      </c>
      <c r="W262" s="1171" t="str">
        <f t="shared" si="65"/>
        <v/>
      </c>
      <c r="Y262" s="1171" t="str">
        <f t="shared" si="66"/>
        <v/>
      </c>
      <c r="AA262" s="1171" t="str">
        <f t="shared" si="67"/>
        <v/>
      </c>
      <c r="AC262" s="1171" t="str">
        <f t="shared" si="68"/>
        <v/>
      </c>
      <c r="AE262" s="1171" t="str">
        <f t="shared" si="69"/>
        <v/>
      </c>
      <c r="AG262" s="1171" t="str">
        <f t="shared" si="70"/>
        <v/>
      </c>
      <c r="AI262" s="1171" t="str">
        <f t="shared" si="71"/>
        <v/>
      </c>
      <c r="AK262" s="1171" t="str">
        <f t="shared" si="72"/>
        <v/>
      </c>
      <c r="AM262" s="1171" t="str">
        <f t="shared" si="73"/>
        <v/>
      </c>
      <c r="AO262" s="1171" t="str">
        <f t="shared" si="74"/>
        <v/>
      </c>
      <c r="AQ262" s="1171" t="str">
        <f t="shared" si="75"/>
        <v/>
      </c>
    </row>
    <row r="263" spans="5:43">
      <c r="E263" s="1171" t="str">
        <f t="shared" si="57"/>
        <v/>
      </c>
      <c r="G263" s="1171" t="str">
        <f t="shared" si="57"/>
        <v/>
      </c>
      <c r="I263" s="1171" t="str">
        <f t="shared" si="58"/>
        <v/>
      </c>
      <c r="K263" s="1171" t="str">
        <f t="shared" si="59"/>
        <v/>
      </c>
      <c r="M263" s="1171" t="str">
        <f t="shared" si="60"/>
        <v/>
      </c>
      <c r="O263" s="1171" t="str">
        <f t="shared" si="61"/>
        <v/>
      </c>
      <c r="Q263" s="1171" t="str">
        <f t="shared" si="62"/>
        <v/>
      </c>
      <c r="S263" s="1171" t="str">
        <f t="shared" si="63"/>
        <v/>
      </c>
      <c r="U263" s="1171" t="str">
        <f t="shared" si="64"/>
        <v/>
      </c>
      <c r="W263" s="1171" t="str">
        <f t="shared" si="65"/>
        <v/>
      </c>
      <c r="Y263" s="1171" t="str">
        <f t="shared" si="66"/>
        <v/>
      </c>
      <c r="AA263" s="1171" t="str">
        <f t="shared" si="67"/>
        <v/>
      </c>
      <c r="AC263" s="1171" t="str">
        <f t="shared" si="68"/>
        <v/>
      </c>
      <c r="AE263" s="1171" t="str">
        <f t="shared" si="69"/>
        <v/>
      </c>
      <c r="AG263" s="1171" t="str">
        <f t="shared" si="70"/>
        <v/>
      </c>
      <c r="AI263" s="1171" t="str">
        <f t="shared" si="71"/>
        <v/>
      </c>
      <c r="AK263" s="1171" t="str">
        <f t="shared" si="72"/>
        <v/>
      </c>
      <c r="AM263" s="1171" t="str">
        <f t="shared" si="73"/>
        <v/>
      </c>
      <c r="AO263" s="1171" t="str">
        <f t="shared" si="74"/>
        <v/>
      </c>
      <c r="AQ263" s="1171" t="str">
        <f t="shared" si="75"/>
        <v/>
      </c>
    </row>
    <row r="264" spans="5:43">
      <c r="E264" s="1171" t="str">
        <f t="shared" si="57"/>
        <v/>
      </c>
      <c r="G264" s="1171" t="str">
        <f t="shared" si="57"/>
        <v/>
      </c>
      <c r="I264" s="1171" t="str">
        <f t="shared" si="58"/>
        <v/>
      </c>
      <c r="K264" s="1171" t="str">
        <f t="shared" si="59"/>
        <v/>
      </c>
      <c r="M264" s="1171" t="str">
        <f t="shared" si="60"/>
        <v/>
      </c>
      <c r="O264" s="1171" t="str">
        <f t="shared" si="61"/>
        <v/>
      </c>
      <c r="Q264" s="1171" t="str">
        <f t="shared" si="62"/>
        <v/>
      </c>
      <c r="S264" s="1171" t="str">
        <f t="shared" si="63"/>
        <v/>
      </c>
      <c r="U264" s="1171" t="str">
        <f t="shared" si="64"/>
        <v/>
      </c>
      <c r="W264" s="1171" t="str">
        <f t="shared" si="65"/>
        <v/>
      </c>
      <c r="Y264" s="1171" t="str">
        <f t="shared" si="66"/>
        <v/>
      </c>
      <c r="AA264" s="1171" t="str">
        <f t="shared" si="67"/>
        <v/>
      </c>
      <c r="AC264" s="1171" t="str">
        <f t="shared" si="68"/>
        <v/>
      </c>
      <c r="AE264" s="1171" t="str">
        <f t="shared" si="69"/>
        <v/>
      </c>
      <c r="AG264" s="1171" t="str">
        <f t="shared" si="70"/>
        <v/>
      </c>
      <c r="AI264" s="1171" t="str">
        <f t="shared" si="71"/>
        <v/>
      </c>
      <c r="AK264" s="1171" t="str">
        <f t="shared" si="72"/>
        <v/>
      </c>
      <c r="AM264" s="1171" t="str">
        <f t="shared" si="73"/>
        <v/>
      </c>
      <c r="AO264" s="1171" t="str">
        <f t="shared" si="74"/>
        <v/>
      </c>
      <c r="AQ264" s="1171" t="str">
        <f t="shared" si="75"/>
        <v/>
      </c>
    </row>
    <row r="265" spans="5:43">
      <c r="E265" s="1171" t="str">
        <f t="shared" si="57"/>
        <v/>
      </c>
      <c r="G265" s="1171" t="str">
        <f t="shared" si="57"/>
        <v/>
      </c>
      <c r="I265" s="1171" t="str">
        <f t="shared" si="58"/>
        <v/>
      </c>
      <c r="K265" s="1171" t="str">
        <f t="shared" si="59"/>
        <v/>
      </c>
      <c r="M265" s="1171" t="str">
        <f t="shared" si="60"/>
        <v/>
      </c>
      <c r="O265" s="1171" t="str">
        <f t="shared" si="61"/>
        <v/>
      </c>
      <c r="Q265" s="1171" t="str">
        <f t="shared" si="62"/>
        <v/>
      </c>
      <c r="S265" s="1171" t="str">
        <f t="shared" si="63"/>
        <v/>
      </c>
      <c r="U265" s="1171" t="str">
        <f t="shared" si="64"/>
        <v/>
      </c>
      <c r="W265" s="1171" t="str">
        <f t="shared" si="65"/>
        <v/>
      </c>
      <c r="Y265" s="1171" t="str">
        <f t="shared" si="66"/>
        <v/>
      </c>
      <c r="AA265" s="1171" t="str">
        <f t="shared" si="67"/>
        <v/>
      </c>
      <c r="AC265" s="1171" t="str">
        <f t="shared" si="68"/>
        <v/>
      </c>
      <c r="AE265" s="1171" t="str">
        <f t="shared" si="69"/>
        <v/>
      </c>
      <c r="AG265" s="1171" t="str">
        <f t="shared" si="70"/>
        <v/>
      </c>
      <c r="AI265" s="1171" t="str">
        <f t="shared" si="71"/>
        <v/>
      </c>
      <c r="AK265" s="1171" t="str">
        <f t="shared" si="72"/>
        <v/>
      </c>
      <c r="AM265" s="1171" t="str">
        <f t="shared" si="73"/>
        <v/>
      </c>
      <c r="AO265" s="1171" t="str">
        <f t="shared" si="74"/>
        <v/>
      </c>
      <c r="AQ265" s="1171" t="str">
        <f t="shared" si="75"/>
        <v/>
      </c>
    </row>
    <row r="266" spans="5:43">
      <c r="E266" s="1171" t="str">
        <f t="shared" si="57"/>
        <v/>
      </c>
      <c r="G266" s="1171" t="str">
        <f t="shared" si="57"/>
        <v/>
      </c>
      <c r="I266" s="1171" t="str">
        <f t="shared" si="58"/>
        <v/>
      </c>
      <c r="K266" s="1171" t="str">
        <f t="shared" si="59"/>
        <v/>
      </c>
      <c r="M266" s="1171" t="str">
        <f t="shared" si="60"/>
        <v/>
      </c>
      <c r="O266" s="1171" t="str">
        <f t="shared" si="61"/>
        <v/>
      </c>
      <c r="Q266" s="1171" t="str">
        <f t="shared" si="62"/>
        <v/>
      </c>
      <c r="S266" s="1171" t="str">
        <f t="shared" si="63"/>
        <v/>
      </c>
      <c r="U266" s="1171" t="str">
        <f t="shared" si="64"/>
        <v/>
      </c>
      <c r="W266" s="1171" t="str">
        <f t="shared" si="65"/>
        <v/>
      </c>
      <c r="Y266" s="1171" t="str">
        <f t="shared" si="66"/>
        <v/>
      </c>
      <c r="AA266" s="1171" t="str">
        <f t="shared" si="67"/>
        <v/>
      </c>
      <c r="AC266" s="1171" t="str">
        <f t="shared" si="68"/>
        <v/>
      </c>
      <c r="AE266" s="1171" t="str">
        <f t="shared" si="69"/>
        <v/>
      </c>
      <c r="AG266" s="1171" t="str">
        <f t="shared" si="70"/>
        <v/>
      </c>
      <c r="AI266" s="1171" t="str">
        <f t="shared" si="71"/>
        <v/>
      </c>
      <c r="AK266" s="1171" t="str">
        <f t="shared" si="72"/>
        <v/>
      </c>
      <c r="AM266" s="1171" t="str">
        <f t="shared" si="73"/>
        <v/>
      </c>
      <c r="AO266" s="1171" t="str">
        <f t="shared" si="74"/>
        <v/>
      </c>
      <c r="AQ266" s="1171" t="str">
        <f t="shared" si="75"/>
        <v/>
      </c>
    </row>
    <row r="267" spans="5:43">
      <c r="E267" s="1171" t="str">
        <f t="shared" si="57"/>
        <v/>
      </c>
      <c r="G267" s="1171" t="str">
        <f t="shared" si="57"/>
        <v/>
      </c>
      <c r="I267" s="1171" t="str">
        <f t="shared" si="58"/>
        <v/>
      </c>
      <c r="K267" s="1171" t="str">
        <f t="shared" si="59"/>
        <v/>
      </c>
      <c r="M267" s="1171" t="str">
        <f t="shared" si="60"/>
        <v/>
      </c>
      <c r="O267" s="1171" t="str">
        <f t="shared" si="61"/>
        <v/>
      </c>
      <c r="Q267" s="1171" t="str">
        <f t="shared" si="62"/>
        <v/>
      </c>
      <c r="S267" s="1171" t="str">
        <f t="shared" si="63"/>
        <v/>
      </c>
      <c r="U267" s="1171" t="str">
        <f t="shared" si="64"/>
        <v/>
      </c>
      <c r="W267" s="1171" t="str">
        <f t="shared" si="65"/>
        <v/>
      </c>
      <c r="Y267" s="1171" t="str">
        <f t="shared" si="66"/>
        <v/>
      </c>
      <c r="AA267" s="1171" t="str">
        <f t="shared" si="67"/>
        <v/>
      </c>
      <c r="AC267" s="1171" t="str">
        <f t="shared" si="68"/>
        <v/>
      </c>
      <c r="AE267" s="1171" t="str">
        <f t="shared" si="69"/>
        <v/>
      </c>
      <c r="AG267" s="1171" t="str">
        <f t="shared" si="70"/>
        <v/>
      </c>
      <c r="AI267" s="1171" t="str">
        <f t="shared" si="71"/>
        <v/>
      </c>
      <c r="AK267" s="1171" t="str">
        <f t="shared" si="72"/>
        <v/>
      </c>
      <c r="AM267" s="1171" t="str">
        <f t="shared" si="73"/>
        <v/>
      </c>
      <c r="AO267" s="1171" t="str">
        <f t="shared" si="74"/>
        <v/>
      </c>
      <c r="AQ267" s="1171" t="str">
        <f t="shared" si="75"/>
        <v/>
      </c>
    </row>
    <row r="268" spans="5:43">
      <c r="E268" s="1171" t="str">
        <f t="shared" si="57"/>
        <v/>
      </c>
      <c r="G268" s="1171" t="str">
        <f t="shared" si="57"/>
        <v/>
      </c>
      <c r="I268" s="1171" t="str">
        <f t="shared" si="58"/>
        <v/>
      </c>
      <c r="K268" s="1171" t="str">
        <f t="shared" si="59"/>
        <v/>
      </c>
      <c r="M268" s="1171" t="str">
        <f t="shared" si="60"/>
        <v/>
      </c>
      <c r="O268" s="1171" t="str">
        <f t="shared" si="61"/>
        <v/>
      </c>
      <c r="Q268" s="1171" t="str">
        <f t="shared" si="62"/>
        <v/>
      </c>
      <c r="S268" s="1171" t="str">
        <f t="shared" si="63"/>
        <v/>
      </c>
      <c r="U268" s="1171" t="str">
        <f t="shared" si="64"/>
        <v/>
      </c>
      <c r="W268" s="1171" t="str">
        <f t="shared" si="65"/>
        <v/>
      </c>
      <c r="Y268" s="1171" t="str">
        <f t="shared" si="66"/>
        <v/>
      </c>
      <c r="AA268" s="1171" t="str">
        <f t="shared" si="67"/>
        <v/>
      </c>
      <c r="AC268" s="1171" t="str">
        <f t="shared" si="68"/>
        <v/>
      </c>
      <c r="AE268" s="1171" t="str">
        <f t="shared" si="69"/>
        <v/>
      </c>
      <c r="AG268" s="1171" t="str">
        <f t="shared" si="70"/>
        <v/>
      </c>
      <c r="AI268" s="1171" t="str">
        <f t="shared" si="71"/>
        <v/>
      </c>
      <c r="AK268" s="1171" t="str">
        <f t="shared" si="72"/>
        <v/>
      </c>
      <c r="AM268" s="1171" t="str">
        <f t="shared" si="73"/>
        <v/>
      </c>
      <c r="AO268" s="1171" t="str">
        <f t="shared" si="74"/>
        <v/>
      </c>
      <c r="AQ268" s="1171" t="str">
        <f t="shared" si="75"/>
        <v/>
      </c>
    </row>
    <row r="269" spans="5:43">
      <c r="E269" s="1171" t="str">
        <f t="shared" ref="E269:G300" si="76">IF(OR($B269=0,D269=0),"",D269/$B269)</f>
        <v/>
      </c>
      <c r="G269" s="1171" t="str">
        <f t="shared" si="76"/>
        <v/>
      </c>
      <c r="I269" s="1171" t="str">
        <f t="shared" ref="I269:I300" si="77">IF(OR($B269=0,H269=0),"",H269/$B269)</f>
        <v/>
      </c>
      <c r="K269" s="1171" t="str">
        <f t="shared" ref="K269:K300" si="78">IF(OR($B269=0,J269=0),"",J269/$B269)</f>
        <v/>
      </c>
      <c r="M269" s="1171" t="str">
        <f t="shared" ref="M269:M300" si="79">IF(OR($B269=0,L269=0),"",L269/$B269)</f>
        <v/>
      </c>
      <c r="O269" s="1171" t="str">
        <f t="shared" ref="O269:O300" si="80">IF(OR($B269=0,N269=0),"",N269/$B269)</f>
        <v/>
      </c>
      <c r="Q269" s="1171" t="str">
        <f t="shared" ref="Q269:Q300" si="81">IF(OR($B269=0,P269=0),"",P269/$B269)</f>
        <v/>
      </c>
      <c r="S269" s="1171" t="str">
        <f t="shared" ref="S269:S300" si="82">IF(OR($B269=0,R269=0),"",R269/$B269)</f>
        <v/>
      </c>
      <c r="U269" s="1171" t="str">
        <f t="shared" ref="U269:U300" si="83">IF(OR($B269=0,T269=0),"",T269/$B269)</f>
        <v/>
      </c>
      <c r="W269" s="1171" t="str">
        <f t="shared" ref="W269:W300" si="84">IF(OR($B269=0,V269=0),"",V269/$B269)</f>
        <v/>
      </c>
      <c r="Y269" s="1171" t="str">
        <f t="shared" ref="Y269:Y300" si="85">IF(OR($B269=0,X269=0),"",X269/$B269)</f>
        <v/>
      </c>
      <c r="AA269" s="1171" t="str">
        <f t="shared" ref="AA269:AA300" si="86">IF(OR($B269=0,Z269=0),"",Z269/$B269)</f>
        <v/>
      </c>
      <c r="AC269" s="1171" t="str">
        <f t="shared" ref="AC269:AC300" si="87">IF(OR($B269=0,AB269=0),"",AB269/$B269)</f>
        <v/>
      </c>
      <c r="AE269" s="1171" t="str">
        <f t="shared" ref="AE269:AE300" si="88">IF(OR($B269=0,AD269=0),"",AD269/$B269)</f>
        <v/>
      </c>
      <c r="AG269" s="1171" t="str">
        <f t="shared" ref="AG269:AG300" si="89">IF(OR($B269=0,AF269=0),"",AF269/$B269)</f>
        <v/>
      </c>
      <c r="AI269" s="1171" t="str">
        <f t="shared" ref="AI269:AI300" si="90">IF(OR($B269=0,AH269=0),"",AH269/$B269)</f>
        <v/>
      </c>
      <c r="AK269" s="1171" t="str">
        <f t="shared" ref="AK269:AK300" si="91">IF(OR($B269=0,AJ269=0),"",AJ269/$B269)</f>
        <v/>
      </c>
      <c r="AM269" s="1171" t="str">
        <f t="shared" ref="AM269:AM300" si="92">IF(OR($B269=0,AL269=0),"",AL269/$B269)</f>
        <v/>
      </c>
      <c r="AO269" s="1171" t="str">
        <f t="shared" ref="AO269:AO300" si="93">IF(OR($B269=0,AN269=0),"",AN269/$B269)</f>
        <v/>
      </c>
      <c r="AQ269" s="1171" t="str">
        <f t="shared" ref="AQ269:AQ300" si="94">IF(OR($B269=0,AP269=0),"",AP269/$B269)</f>
        <v/>
      </c>
    </row>
    <row r="270" spans="5:43">
      <c r="E270" s="1171" t="str">
        <f t="shared" si="76"/>
        <v/>
      </c>
      <c r="G270" s="1171" t="str">
        <f t="shared" si="76"/>
        <v/>
      </c>
      <c r="I270" s="1171" t="str">
        <f t="shared" si="77"/>
        <v/>
      </c>
      <c r="K270" s="1171" t="str">
        <f t="shared" si="78"/>
        <v/>
      </c>
      <c r="M270" s="1171" t="str">
        <f t="shared" si="79"/>
        <v/>
      </c>
      <c r="O270" s="1171" t="str">
        <f t="shared" si="80"/>
        <v/>
      </c>
      <c r="Q270" s="1171" t="str">
        <f t="shared" si="81"/>
        <v/>
      </c>
      <c r="S270" s="1171" t="str">
        <f t="shared" si="82"/>
        <v/>
      </c>
      <c r="U270" s="1171" t="str">
        <f t="shared" si="83"/>
        <v/>
      </c>
      <c r="W270" s="1171" t="str">
        <f t="shared" si="84"/>
        <v/>
      </c>
      <c r="Y270" s="1171" t="str">
        <f t="shared" si="85"/>
        <v/>
      </c>
      <c r="AA270" s="1171" t="str">
        <f t="shared" si="86"/>
        <v/>
      </c>
      <c r="AC270" s="1171" t="str">
        <f t="shared" si="87"/>
        <v/>
      </c>
      <c r="AE270" s="1171" t="str">
        <f t="shared" si="88"/>
        <v/>
      </c>
      <c r="AG270" s="1171" t="str">
        <f t="shared" si="89"/>
        <v/>
      </c>
      <c r="AI270" s="1171" t="str">
        <f t="shared" si="90"/>
        <v/>
      </c>
      <c r="AK270" s="1171" t="str">
        <f t="shared" si="91"/>
        <v/>
      </c>
      <c r="AM270" s="1171" t="str">
        <f t="shared" si="92"/>
        <v/>
      </c>
      <c r="AO270" s="1171" t="str">
        <f t="shared" si="93"/>
        <v/>
      </c>
      <c r="AQ270" s="1171" t="str">
        <f t="shared" si="94"/>
        <v/>
      </c>
    </row>
    <row r="271" spans="5:43">
      <c r="E271" s="1171" t="str">
        <f t="shared" si="76"/>
        <v/>
      </c>
      <c r="G271" s="1171" t="str">
        <f t="shared" si="76"/>
        <v/>
      </c>
      <c r="I271" s="1171" t="str">
        <f t="shared" si="77"/>
        <v/>
      </c>
      <c r="K271" s="1171" t="str">
        <f t="shared" si="78"/>
        <v/>
      </c>
      <c r="M271" s="1171" t="str">
        <f t="shared" si="79"/>
        <v/>
      </c>
      <c r="O271" s="1171" t="str">
        <f t="shared" si="80"/>
        <v/>
      </c>
      <c r="Q271" s="1171" t="str">
        <f t="shared" si="81"/>
        <v/>
      </c>
      <c r="S271" s="1171" t="str">
        <f t="shared" si="82"/>
        <v/>
      </c>
      <c r="U271" s="1171" t="str">
        <f t="shared" si="83"/>
        <v/>
      </c>
      <c r="W271" s="1171" t="str">
        <f t="shared" si="84"/>
        <v/>
      </c>
      <c r="Y271" s="1171" t="str">
        <f t="shared" si="85"/>
        <v/>
      </c>
      <c r="AA271" s="1171" t="str">
        <f t="shared" si="86"/>
        <v/>
      </c>
      <c r="AC271" s="1171" t="str">
        <f t="shared" si="87"/>
        <v/>
      </c>
      <c r="AE271" s="1171" t="str">
        <f t="shared" si="88"/>
        <v/>
      </c>
      <c r="AG271" s="1171" t="str">
        <f t="shared" si="89"/>
        <v/>
      </c>
      <c r="AI271" s="1171" t="str">
        <f t="shared" si="90"/>
        <v/>
      </c>
      <c r="AK271" s="1171" t="str">
        <f t="shared" si="91"/>
        <v/>
      </c>
      <c r="AM271" s="1171" t="str">
        <f t="shared" si="92"/>
        <v/>
      </c>
      <c r="AO271" s="1171" t="str">
        <f t="shared" si="93"/>
        <v/>
      </c>
      <c r="AQ271" s="1171" t="str">
        <f t="shared" si="94"/>
        <v/>
      </c>
    </row>
    <row r="272" spans="5:43">
      <c r="E272" s="1171" t="str">
        <f t="shared" si="76"/>
        <v/>
      </c>
      <c r="G272" s="1171" t="str">
        <f t="shared" si="76"/>
        <v/>
      </c>
      <c r="I272" s="1171" t="str">
        <f t="shared" si="77"/>
        <v/>
      </c>
      <c r="K272" s="1171" t="str">
        <f t="shared" si="78"/>
        <v/>
      </c>
      <c r="M272" s="1171" t="str">
        <f t="shared" si="79"/>
        <v/>
      </c>
      <c r="O272" s="1171" t="str">
        <f t="shared" si="80"/>
        <v/>
      </c>
      <c r="Q272" s="1171" t="str">
        <f t="shared" si="81"/>
        <v/>
      </c>
      <c r="S272" s="1171" t="str">
        <f t="shared" si="82"/>
        <v/>
      </c>
      <c r="U272" s="1171" t="str">
        <f t="shared" si="83"/>
        <v/>
      </c>
      <c r="W272" s="1171" t="str">
        <f t="shared" si="84"/>
        <v/>
      </c>
      <c r="Y272" s="1171" t="str">
        <f t="shared" si="85"/>
        <v/>
      </c>
      <c r="AA272" s="1171" t="str">
        <f t="shared" si="86"/>
        <v/>
      </c>
      <c r="AC272" s="1171" t="str">
        <f t="shared" si="87"/>
        <v/>
      </c>
      <c r="AE272" s="1171" t="str">
        <f t="shared" si="88"/>
        <v/>
      </c>
      <c r="AG272" s="1171" t="str">
        <f t="shared" si="89"/>
        <v/>
      </c>
      <c r="AI272" s="1171" t="str">
        <f t="shared" si="90"/>
        <v/>
      </c>
      <c r="AK272" s="1171" t="str">
        <f t="shared" si="91"/>
        <v/>
      </c>
      <c r="AM272" s="1171" t="str">
        <f t="shared" si="92"/>
        <v/>
      </c>
      <c r="AO272" s="1171" t="str">
        <f t="shared" si="93"/>
        <v/>
      </c>
      <c r="AQ272" s="1171" t="str">
        <f t="shared" si="94"/>
        <v/>
      </c>
    </row>
    <row r="273" spans="5:43">
      <c r="E273" s="1171" t="str">
        <f t="shared" si="76"/>
        <v/>
      </c>
      <c r="G273" s="1171" t="str">
        <f t="shared" si="76"/>
        <v/>
      </c>
      <c r="I273" s="1171" t="str">
        <f t="shared" si="77"/>
        <v/>
      </c>
      <c r="K273" s="1171" t="str">
        <f t="shared" si="78"/>
        <v/>
      </c>
      <c r="M273" s="1171" t="str">
        <f t="shared" si="79"/>
        <v/>
      </c>
      <c r="O273" s="1171" t="str">
        <f t="shared" si="80"/>
        <v/>
      </c>
      <c r="Q273" s="1171" t="str">
        <f t="shared" si="81"/>
        <v/>
      </c>
      <c r="S273" s="1171" t="str">
        <f t="shared" si="82"/>
        <v/>
      </c>
      <c r="U273" s="1171" t="str">
        <f t="shared" si="83"/>
        <v/>
      </c>
      <c r="W273" s="1171" t="str">
        <f t="shared" si="84"/>
        <v/>
      </c>
      <c r="Y273" s="1171" t="str">
        <f t="shared" si="85"/>
        <v/>
      </c>
      <c r="AA273" s="1171" t="str">
        <f t="shared" si="86"/>
        <v/>
      </c>
      <c r="AC273" s="1171" t="str">
        <f t="shared" si="87"/>
        <v/>
      </c>
      <c r="AE273" s="1171" t="str">
        <f t="shared" si="88"/>
        <v/>
      </c>
      <c r="AG273" s="1171" t="str">
        <f t="shared" si="89"/>
        <v/>
      </c>
      <c r="AI273" s="1171" t="str">
        <f t="shared" si="90"/>
        <v/>
      </c>
      <c r="AK273" s="1171" t="str">
        <f t="shared" si="91"/>
        <v/>
      </c>
      <c r="AM273" s="1171" t="str">
        <f t="shared" si="92"/>
        <v/>
      </c>
      <c r="AO273" s="1171" t="str">
        <f t="shared" si="93"/>
        <v/>
      </c>
      <c r="AQ273" s="1171" t="str">
        <f t="shared" si="94"/>
        <v/>
      </c>
    </row>
    <row r="274" spans="5:43">
      <c r="E274" s="1171" t="str">
        <f t="shared" si="76"/>
        <v/>
      </c>
      <c r="G274" s="1171" t="str">
        <f t="shared" si="76"/>
        <v/>
      </c>
      <c r="I274" s="1171" t="str">
        <f t="shared" si="77"/>
        <v/>
      </c>
      <c r="K274" s="1171" t="str">
        <f t="shared" si="78"/>
        <v/>
      </c>
      <c r="M274" s="1171" t="str">
        <f t="shared" si="79"/>
        <v/>
      </c>
      <c r="O274" s="1171" t="str">
        <f t="shared" si="80"/>
        <v/>
      </c>
      <c r="Q274" s="1171" t="str">
        <f t="shared" si="81"/>
        <v/>
      </c>
      <c r="S274" s="1171" t="str">
        <f t="shared" si="82"/>
        <v/>
      </c>
      <c r="U274" s="1171" t="str">
        <f t="shared" si="83"/>
        <v/>
      </c>
      <c r="W274" s="1171" t="str">
        <f t="shared" si="84"/>
        <v/>
      </c>
      <c r="Y274" s="1171" t="str">
        <f t="shared" si="85"/>
        <v/>
      </c>
      <c r="AA274" s="1171" t="str">
        <f t="shared" si="86"/>
        <v/>
      </c>
      <c r="AC274" s="1171" t="str">
        <f t="shared" si="87"/>
        <v/>
      </c>
      <c r="AE274" s="1171" t="str">
        <f t="shared" si="88"/>
        <v/>
      </c>
      <c r="AG274" s="1171" t="str">
        <f t="shared" si="89"/>
        <v/>
      </c>
      <c r="AI274" s="1171" t="str">
        <f t="shared" si="90"/>
        <v/>
      </c>
      <c r="AK274" s="1171" t="str">
        <f t="shared" si="91"/>
        <v/>
      </c>
      <c r="AM274" s="1171" t="str">
        <f t="shared" si="92"/>
        <v/>
      </c>
      <c r="AO274" s="1171" t="str">
        <f t="shared" si="93"/>
        <v/>
      </c>
      <c r="AQ274" s="1171" t="str">
        <f t="shared" si="94"/>
        <v/>
      </c>
    </row>
    <row r="275" spans="5:43">
      <c r="E275" s="1171" t="str">
        <f t="shared" si="76"/>
        <v/>
      </c>
      <c r="G275" s="1171" t="str">
        <f t="shared" si="76"/>
        <v/>
      </c>
      <c r="I275" s="1171" t="str">
        <f t="shared" si="77"/>
        <v/>
      </c>
      <c r="K275" s="1171" t="str">
        <f t="shared" si="78"/>
        <v/>
      </c>
      <c r="M275" s="1171" t="str">
        <f t="shared" si="79"/>
        <v/>
      </c>
      <c r="O275" s="1171" t="str">
        <f t="shared" si="80"/>
        <v/>
      </c>
      <c r="Q275" s="1171" t="str">
        <f t="shared" si="81"/>
        <v/>
      </c>
      <c r="S275" s="1171" t="str">
        <f t="shared" si="82"/>
        <v/>
      </c>
      <c r="U275" s="1171" t="str">
        <f t="shared" si="83"/>
        <v/>
      </c>
      <c r="W275" s="1171" t="str">
        <f t="shared" si="84"/>
        <v/>
      </c>
      <c r="Y275" s="1171" t="str">
        <f t="shared" si="85"/>
        <v/>
      </c>
      <c r="AA275" s="1171" t="str">
        <f t="shared" si="86"/>
        <v/>
      </c>
      <c r="AC275" s="1171" t="str">
        <f t="shared" si="87"/>
        <v/>
      </c>
      <c r="AE275" s="1171" t="str">
        <f t="shared" si="88"/>
        <v/>
      </c>
      <c r="AG275" s="1171" t="str">
        <f t="shared" si="89"/>
        <v/>
      </c>
      <c r="AI275" s="1171" t="str">
        <f t="shared" si="90"/>
        <v/>
      </c>
      <c r="AK275" s="1171" t="str">
        <f t="shared" si="91"/>
        <v/>
      </c>
      <c r="AM275" s="1171" t="str">
        <f t="shared" si="92"/>
        <v/>
      </c>
      <c r="AO275" s="1171" t="str">
        <f t="shared" si="93"/>
        <v/>
      </c>
      <c r="AQ275" s="1171" t="str">
        <f t="shared" si="94"/>
        <v/>
      </c>
    </row>
    <row r="276" spans="5:43">
      <c r="E276" s="1171" t="str">
        <f t="shared" si="76"/>
        <v/>
      </c>
      <c r="G276" s="1171" t="str">
        <f t="shared" si="76"/>
        <v/>
      </c>
      <c r="I276" s="1171" t="str">
        <f t="shared" si="77"/>
        <v/>
      </c>
      <c r="K276" s="1171" t="str">
        <f t="shared" si="78"/>
        <v/>
      </c>
      <c r="M276" s="1171" t="str">
        <f t="shared" si="79"/>
        <v/>
      </c>
      <c r="O276" s="1171" t="str">
        <f t="shared" si="80"/>
        <v/>
      </c>
      <c r="Q276" s="1171" t="str">
        <f t="shared" si="81"/>
        <v/>
      </c>
      <c r="S276" s="1171" t="str">
        <f t="shared" si="82"/>
        <v/>
      </c>
      <c r="U276" s="1171" t="str">
        <f t="shared" si="83"/>
        <v/>
      </c>
      <c r="W276" s="1171" t="str">
        <f t="shared" si="84"/>
        <v/>
      </c>
      <c r="Y276" s="1171" t="str">
        <f t="shared" si="85"/>
        <v/>
      </c>
      <c r="AA276" s="1171" t="str">
        <f t="shared" si="86"/>
        <v/>
      </c>
      <c r="AC276" s="1171" t="str">
        <f t="shared" si="87"/>
        <v/>
      </c>
      <c r="AE276" s="1171" t="str">
        <f t="shared" si="88"/>
        <v/>
      </c>
      <c r="AG276" s="1171" t="str">
        <f t="shared" si="89"/>
        <v/>
      </c>
      <c r="AI276" s="1171" t="str">
        <f t="shared" si="90"/>
        <v/>
      </c>
      <c r="AK276" s="1171" t="str">
        <f t="shared" si="91"/>
        <v/>
      </c>
      <c r="AM276" s="1171" t="str">
        <f t="shared" si="92"/>
        <v/>
      </c>
      <c r="AO276" s="1171" t="str">
        <f t="shared" si="93"/>
        <v/>
      </c>
      <c r="AQ276" s="1171" t="str">
        <f t="shared" si="94"/>
        <v/>
      </c>
    </row>
    <row r="277" spans="5:43">
      <c r="E277" s="1171" t="str">
        <f t="shared" si="76"/>
        <v/>
      </c>
      <c r="G277" s="1171" t="str">
        <f t="shared" si="76"/>
        <v/>
      </c>
      <c r="I277" s="1171" t="str">
        <f t="shared" si="77"/>
        <v/>
      </c>
      <c r="K277" s="1171" t="str">
        <f t="shared" si="78"/>
        <v/>
      </c>
      <c r="M277" s="1171" t="str">
        <f t="shared" si="79"/>
        <v/>
      </c>
      <c r="O277" s="1171" t="str">
        <f t="shared" si="80"/>
        <v/>
      </c>
      <c r="Q277" s="1171" t="str">
        <f t="shared" si="81"/>
        <v/>
      </c>
      <c r="S277" s="1171" t="str">
        <f t="shared" si="82"/>
        <v/>
      </c>
      <c r="U277" s="1171" t="str">
        <f t="shared" si="83"/>
        <v/>
      </c>
      <c r="W277" s="1171" t="str">
        <f t="shared" si="84"/>
        <v/>
      </c>
      <c r="Y277" s="1171" t="str">
        <f t="shared" si="85"/>
        <v/>
      </c>
      <c r="AA277" s="1171" t="str">
        <f t="shared" si="86"/>
        <v/>
      </c>
      <c r="AC277" s="1171" t="str">
        <f t="shared" si="87"/>
        <v/>
      </c>
      <c r="AE277" s="1171" t="str">
        <f t="shared" si="88"/>
        <v/>
      </c>
      <c r="AG277" s="1171" t="str">
        <f t="shared" si="89"/>
        <v/>
      </c>
      <c r="AI277" s="1171" t="str">
        <f t="shared" si="90"/>
        <v/>
      </c>
      <c r="AK277" s="1171" t="str">
        <f t="shared" si="91"/>
        <v/>
      </c>
      <c r="AM277" s="1171" t="str">
        <f t="shared" si="92"/>
        <v/>
      </c>
      <c r="AO277" s="1171" t="str">
        <f t="shared" si="93"/>
        <v/>
      </c>
      <c r="AQ277" s="1171" t="str">
        <f t="shared" si="94"/>
        <v/>
      </c>
    </row>
    <row r="278" spans="5:43">
      <c r="E278" s="1171" t="str">
        <f t="shared" si="76"/>
        <v/>
      </c>
      <c r="G278" s="1171" t="str">
        <f t="shared" si="76"/>
        <v/>
      </c>
      <c r="I278" s="1171" t="str">
        <f t="shared" si="77"/>
        <v/>
      </c>
      <c r="K278" s="1171" t="str">
        <f t="shared" si="78"/>
        <v/>
      </c>
      <c r="M278" s="1171" t="str">
        <f t="shared" si="79"/>
        <v/>
      </c>
      <c r="O278" s="1171" t="str">
        <f t="shared" si="80"/>
        <v/>
      </c>
      <c r="Q278" s="1171" t="str">
        <f t="shared" si="81"/>
        <v/>
      </c>
      <c r="S278" s="1171" t="str">
        <f t="shared" si="82"/>
        <v/>
      </c>
      <c r="U278" s="1171" t="str">
        <f t="shared" si="83"/>
        <v/>
      </c>
      <c r="W278" s="1171" t="str">
        <f t="shared" si="84"/>
        <v/>
      </c>
      <c r="Y278" s="1171" t="str">
        <f t="shared" si="85"/>
        <v/>
      </c>
      <c r="AA278" s="1171" t="str">
        <f t="shared" si="86"/>
        <v/>
      </c>
      <c r="AC278" s="1171" t="str">
        <f t="shared" si="87"/>
        <v/>
      </c>
      <c r="AE278" s="1171" t="str">
        <f t="shared" si="88"/>
        <v/>
      </c>
      <c r="AG278" s="1171" t="str">
        <f t="shared" si="89"/>
        <v/>
      </c>
      <c r="AI278" s="1171" t="str">
        <f t="shared" si="90"/>
        <v/>
      </c>
      <c r="AK278" s="1171" t="str">
        <f t="shared" si="91"/>
        <v/>
      </c>
      <c r="AM278" s="1171" t="str">
        <f t="shared" si="92"/>
        <v/>
      </c>
      <c r="AO278" s="1171" t="str">
        <f t="shared" si="93"/>
        <v/>
      </c>
      <c r="AQ278" s="1171" t="str">
        <f t="shared" si="94"/>
        <v/>
      </c>
    </row>
    <row r="279" spans="5:43">
      <c r="E279" s="1171" t="str">
        <f t="shared" si="76"/>
        <v/>
      </c>
      <c r="G279" s="1171" t="str">
        <f t="shared" si="76"/>
        <v/>
      </c>
      <c r="I279" s="1171" t="str">
        <f t="shared" si="77"/>
        <v/>
      </c>
      <c r="K279" s="1171" t="str">
        <f t="shared" si="78"/>
        <v/>
      </c>
      <c r="M279" s="1171" t="str">
        <f t="shared" si="79"/>
        <v/>
      </c>
      <c r="O279" s="1171" t="str">
        <f t="shared" si="80"/>
        <v/>
      </c>
      <c r="Q279" s="1171" t="str">
        <f t="shared" si="81"/>
        <v/>
      </c>
      <c r="S279" s="1171" t="str">
        <f t="shared" si="82"/>
        <v/>
      </c>
      <c r="U279" s="1171" t="str">
        <f t="shared" si="83"/>
        <v/>
      </c>
      <c r="W279" s="1171" t="str">
        <f t="shared" si="84"/>
        <v/>
      </c>
      <c r="Y279" s="1171" t="str">
        <f t="shared" si="85"/>
        <v/>
      </c>
      <c r="AA279" s="1171" t="str">
        <f t="shared" si="86"/>
        <v/>
      </c>
      <c r="AC279" s="1171" t="str">
        <f t="shared" si="87"/>
        <v/>
      </c>
      <c r="AE279" s="1171" t="str">
        <f t="shared" si="88"/>
        <v/>
      </c>
      <c r="AG279" s="1171" t="str">
        <f t="shared" si="89"/>
        <v/>
      </c>
      <c r="AI279" s="1171" t="str">
        <f t="shared" si="90"/>
        <v/>
      </c>
      <c r="AK279" s="1171" t="str">
        <f t="shared" si="91"/>
        <v/>
      </c>
      <c r="AM279" s="1171" t="str">
        <f t="shared" si="92"/>
        <v/>
      </c>
      <c r="AO279" s="1171" t="str">
        <f t="shared" si="93"/>
        <v/>
      </c>
      <c r="AQ279" s="1171" t="str">
        <f t="shared" si="94"/>
        <v/>
      </c>
    </row>
    <row r="280" spans="5:43">
      <c r="E280" s="1171" t="str">
        <f t="shared" si="76"/>
        <v/>
      </c>
      <c r="G280" s="1171" t="str">
        <f t="shared" si="76"/>
        <v/>
      </c>
      <c r="I280" s="1171" t="str">
        <f t="shared" si="77"/>
        <v/>
      </c>
      <c r="K280" s="1171" t="str">
        <f t="shared" si="78"/>
        <v/>
      </c>
      <c r="M280" s="1171" t="str">
        <f t="shared" si="79"/>
        <v/>
      </c>
      <c r="O280" s="1171" t="str">
        <f t="shared" si="80"/>
        <v/>
      </c>
      <c r="Q280" s="1171" t="str">
        <f t="shared" si="81"/>
        <v/>
      </c>
      <c r="S280" s="1171" t="str">
        <f t="shared" si="82"/>
        <v/>
      </c>
      <c r="U280" s="1171" t="str">
        <f t="shared" si="83"/>
        <v/>
      </c>
      <c r="W280" s="1171" t="str">
        <f t="shared" si="84"/>
        <v/>
      </c>
      <c r="Y280" s="1171" t="str">
        <f t="shared" si="85"/>
        <v/>
      </c>
      <c r="AA280" s="1171" t="str">
        <f t="shared" si="86"/>
        <v/>
      </c>
      <c r="AC280" s="1171" t="str">
        <f t="shared" si="87"/>
        <v/>
      </c>
      <c r="AE280" s="1171" t="str">
        <f t="shared" si="88"/>
        <v/>
      </c>
      <c r="AG280" s="1171" t="str">
        <f t="shared" si="89"/>
        <v/>
      </c>
      <c r="AI280" s="1171" t="str">
        <f t="shared" si="90"/>
        <v/>
      </c>
      <c r="AK280" s="1171" t="str">
        <f t="shared" si="91"/>
        <v/>
      </c>
      <c r="AM280" s="1171" t="str">
        <f t="shared" si="92"/>
        <v/>
      </c>
      <c r="AO280" s="1171" t="str">
        <f t="shared" si="93"/>
        <v/>
      </c>
      <c r="AQ280" s="1171" t="str">
        <f t="shared" si="94"/>
        <v/>
      </c>
    </row>
    <row r="281" spans="5:43">
      <c r="E281" s="1171" t="str">
        <f t="shared" si="76"/>
        <v/>
      </c>
      <c r="G281" s="1171" t="str">
        <f t="shared" si="76"/>
        <v/>
      </c>
      <c r="I281" s="1171" t="str">
        <f t="shared" si="77"/>
        <v/>
      </c>
      <c r="K281" s="1171" t="str">
        <f t="shared" si="78"/>
        <v/>
      </c>
      <c r="M281" s="1171" t="str">
        <f t="shared" si="79"/>
        <v/>
      </c>
      <c r="O281" s="1171" t="str">
        <f t="shared" si="80"/>
        <v/>
      </c>
      <c r="Q281" s="1171" t="str">
        <f t="shared" si="81"/>
        <v/>
      </c>
      <c r="S281" s="1171" t="str">
        <f t="shared" si="82"/>
        <v/>
      </c>
      <c r="U281" s="1171" t="str">
        <f t="shared" si="83"/>
        <v/>
      </c>
      <c r="W281" s="1171" t="str">
        <f t="shared" si="84"/>
        <v/>
      </c>
      <c r="Y281" s="1171" t="str">
        <f t="shared" si="85"/>
        <v/>
      </c>
      <c r="AA281" s="1171" t="str">
        <f t="shared" si="86"/>
        <v/>
      </c>
      <c r="AC281" s="1171" t="str">
        <f t="shared" si="87"/>
        <v/>
      </c>
      <c r="AE281" s="1171" t="str">
        <f t="shared" si="88"/>
        <v/>
      </c>
      <c r="AG281" s="1171" t="str">
        <f t="shared" si="89"/>
        <v/>
      </c>
      <c r="AI281" s="1171" t="str">
        <f t="shared" si="90"/>
        <v/>
      </c>
      <c r="AK281" s="1171" t="str">
        <f t="shared" si="91"/>
        <v/>
      </c>
      <c r="AM281" s="1171" t="str">
        <f t="shared" si="92"/>
        <v/>
      </c>
      <c r="AO281" s="1171" t="str">
        <f t="shared" si="93"/>
        <v/>
      </c>
      <c r="AQ281" s="1171" t="str">
        <f t="shared" si="94"/>
        <v/>
      </c>
    </row>
    <row r="282" spans="5:43">
      <c r="E282" s="1171" t="str">
        <f t="shared" si="76"/>
        <v/>
      </c>
      <c r="G282" s="1171" t="str">
        <f t="shared" si="76"/>
        <v/>
      </c>
      <c r="I282" s="1171" t="str">
        <f t="shared" si="77"/>
        <v/>
      </c>
      <c r="K282" s="1171" t="str">
        <f t="shared" si="78"/>
        <v/>
      </c>
      <c r="M282" s="1171" t="str">
        <f t="shared" si="79"/>
        <v/>
      </c>
      <c r="O282" s="1171" t="str">
        <f t="shared" si="80"/>
        <v/>
      </c>
      <c r="Q282" s="1171" t="str">
        <f t="shared" si="81"/>
        <v/>
      </c>
      <c r="S282" s="1171" t="str">
        <f t="shared" si="82"/>
        <v/>
      </c>
      <c r="U282" s="1171" t="str">
        <f t="shared" si="83"/>
        <v/>
      </c>
      <c r="W282" s="1171" t="str">
        <f t="shared" si="84"/>
        <v/>
      </c>
      <c r="Y282" s="1171" t="str">
        <f t="shared" si="85"/>
        <v/>
      </c>
      <c r="AA282" s="1171" t="str">
        <f t="shared" si="86"/>
        <v/>
      </c>
      <c r="AC282" s="1171" t="str">
        <f t="shared" si="87"/>
        <v/>
      </c>
      <c r="AE282" s="1171" t="str">
        <f t="shared" si="88"/>
        <v/>
      </c>
      <c r="AG282" s="1171" t="str">
        <f t="shared" si="89"/>
        <v/>
      </c>
      <c r="AI282" s="1171" t="str">
        <f t="shared" si="90"/>
        <v/>
      </c>
      <c r="AK282" s="1171" t="str">
        <f t="shared" si="91"/>
        <v/>
      </c>
      <c r="AM282" s="1171" t="str">
        <f t="shared" si="92"/>
        <v/>
      </c>
      <c r="AO282" s="1171" t="str">
        <f t="shared" si="93"/>
        <v/>
      </c>
      <c r="AQ282" s="1171" t="str">
        <f t="shared" si="94"/>
        <v/>
      </c>
    </row>
    <row r="283" spans="5:43">
      <c r="E283" s="1171" t="str">
        <f t="shared" si="76"/>
        <v/>
      </c>
      <c r="G283" s="1171" t="str">
        <f t="shared" si="76"/>
        <v/>
      </c>
      <c r="I283" s="1171" t="str">
        <f t="shared" si="77"/>
        <v/>
      </c>
      <c r="K283" s="1171" t="str">
        <f t="shared" si="78"/>
        <v/>
      </c>
      <c r="M283" s="1171" t="str">
        <f t="shared" si="79"/>
        <v/>
      </c>
      <c r="O283" s="1171" t="str">
        <f t="shared" si="80"/>
        <v/>
      </c>
      <c r="Q283" s="1171" t="str">
        <f t="shared" si="81"/>
        <v/>
      </c>
      <c r="S283" s="1171" t="str">
        <f t="shared" si="82"/>
        <v/>
      </c>
      <c r="U283" s="1171" t="str">
        <f t="shared" si="83"/>
        <v/>
      </c>
      <c r="W283" s="1171" t="str">
        <f t="shared" si="84"/>
        <v/>
      </c>
      <c r="Y283" s="1171" t="str">
        <f t="shared" si="85"/>
        <v/>
      </c>
      <c r="AA283" s="1171" t="str">
        <f t="shared" si="86"/>
        <v/>
      </c>
      <c r="AC283" s="1171" t="str">
        <f t="shared" si="87"/>
        <v/>
      </c>
      <c r="AE283" s="1171" t="str">
        <f t="shared" si="88"/>
        <v/>
      </c>
      <c r="AG283" s="1171" t="str">
        <f t="shared" si="89"/>
        <v/>
      </c>
      <c r="AI283" s="1171" t="str">
        <f t="shared" si="90"/>
        <v/>
      </c>
      <c r="AK283" s="1171" t="str">
        <f t="shared" si="91"/>
        <v/>
      </c>
      <c r="AM283" s="1171" t="str">
        <f t="shared" si="92"/>
        <v/>
      </c>
      <c r="AO283" s="1171" t="str">
        <f t="shared" si="93"/>
        <v/>
      </c>
      <c r="AQ283" s="1171" t="str">
        <f t="shared" si="94"/>
        <v/>
      </c>
    </row>
    <row r="284" spans="5:43">
      <c r="E284" s="1171" t="str">
        <f t="shared" si="76"/>
        <v/>
      </c>
      <c r="G284" s="1171" t="str">
        <f t="shared" si="76"/>
        <v/>
      </c>
      <c r="I284" s="1171" t="str">
        <f t="shared" si="77"/>
        <v/>
      </c>
      <c r="K284" s="1171" t="str">
        <f t="shared" si="78"/>
        <v/>
      </c>
      <c r="M284" s="1171" t="str">
        <f t="shared" si="79"/>
        <v/>
      </c>
      <c r="O284" s="1171" t="str">
        <f t="shared" si="80"/>
        <v/>
      </c>
      <c r="Q284" s="1171" t="str">
        <f t="shared" si="81"/>
        <v/>
      </c>
      <c r="S284" s="1171" t="str">
        <f t="shared" si="82"/>
        <v/>
      </c>
      <c r="U284" s="1171" t="str">
        <f t="shared" si="83"/>
        <v/>
      </c>
      <c r="W284" s="1171" t="str">
        <f t="shared" si="84"/>
        <v/>
      </c>
      <c r="Y284" s="1171" t="str">
        <f t="shared" si="85"/>
        <v/>
      </c>
      <c r="AA284" s="1171" t="str">
        <f t="shared" si="86"/>
        <v/>
      </c>
      <c r="AC284" s="1171" t="str">
        <f t="shared" si="87"/>
        <v/>
      </c>
      <c r="AE284" s="1171" t="str">
        <f t="shared" si="88"/>
        <v/>
      </c>
      <c r="AG284" s="1171" t="str">
        <f t="shared" si="89"/>
        <v/>
      </c>
      <c r="AI284" s="1171" t="str">
        <f t="shared" si="90"/>
        <v/>
      </c>
      <c r="AK284" s="1171" t="str">
        <f t="shared" si="91"/>
        <v/>
      </c>
      <c r="AM284" s="1171" t="str">
        <f t="shared" si="92"/>
        <v/>
      </c>
      <c r="AO284" s="1171" t="str">
        <f t="shared" si="93"/>
        <v/>
      </c>
      <c r="AQ284" s="1171" t="str">
        <f t="shared" si="94"/>
        <v/>
      </c>
    </row>
    <row r="285" spans="5:43">
      <c r="E285" s="1171" t="str">
        <f t="shared" si="76"/>
        <v/>
      </c>
      <c r="G285" s="1171" t="str">
        <f t="shared" si="76"/>
        <v/>
      </c>
      <c r="I285" s="1171" t="str">
        <f t="shared" si="77"/>
        <v/>
      </c>
      <c r="K285" s="1171" t="str">
        <f t="shared" si="78"/>
        <v/>
      </c>
      <c r="M285" s="1171" t="str">
        <f t="shared" si="79"/>
        <v/>
      </c>
      <c r="O285" s="1171" t="str">
        <f t="shared" si="80"/>
        <v/>
      </c>
      <c r="Q285" s="1171" t="str">
        <f t="shared" si="81"/>
        <v/>
      </c>
      <c r="S285" s="1171" t="str">
        <f t="shared" si="82"/>
        <v/>
      </c>
      <c r="U285" s="1171" t="str">
        <f t="shared" si="83"/>
        <v/>
      </c>
      <c r="W285" s="1171" t="str">
        <f t="shared" si="84"/>
        <v/>
      </c>
      <c r="Y285" s="1171" t="str">
        <f t="shared" si="85"/>
        <v/>
      </c>
      <c r="AA285" s="1171" t="str">
        <f t="shared" si="86"/>
        <v/>
      </c>
      <c r="AC285" s="1171" t="str">
        <f t="shared" si="87"/>
        <v/>
      </c>
      <c r="AE285" s="1171" t="str">
        <f t="shared" si="88"/>
        <v/>
      </c>
      <c r="AG285" s="1171" t="str">
        <f t="shared" si="89"/>
        <v/>
      </c>
      <c r="AI285" s="1171" t="str">
        <f t="shared" si="90"/>
        <v/>
      </c>
      <c r="AK285" s="1171" t="str">
        <f t="shared" si="91"/>
        <v/>
      </c>
      <c r="AM285" s="1171" t="str">
        <f t="shared" si="92"/>
        <v/>
      </c>
      <c r="AO285" s="1171" t="str">
        <f t="shared" si="93"/>
        <v/>
      </c>
      <c r="AQ285" s="1171" t="str">
        <f t="shared" si="94"/>
        <v/>
      </c>
    </row>
    <row r="286" spans="5:43">
      <c r="E286" s="1171" t="str">
        <f t="shared" si="76"/>
        <v/>
      </c>
      <c r="G286" s="1171" t="str">
        <f t="shared" si="76"/>
        <v/>
      </c>
      <c r="I286" s="1171" t="str">
        <f t="shared" si="77"/>
        <v/>
      </c>
      <c r="K286" s="1171" t="str">
        <f t="shared" si="78"/>
        <v/>
      </c>
      <c r="M286" s="1171" t="str">
        <f t="shared" si="79"/>
        <v/>
      </c>
      <c r="O286" s="1171" t="str">
        <f t="shared" si="80"/>
        <v/>
      </c>
      <c r="Q286" s="1171" t="str">
        <f t="shared" si="81"/>
        <v/>
      </c>
      <c r="S286" s="1171" t="str">
        <f t="shared" si="82"/>
        <v/>
      </c>
      <c r="U286" s="1171" t="str">
        <f t="shared" si="83"/>
        <v/>
      </c>
      <c r="W286" s="1171" t="str">
        <f t="shared" si="84"/>
        <v/>
      </c>
      <c r="Y286" s="1171" t="str">
        <f t="shared" si="85"/>
        <v/>
      </c>
      <c r="AA286" s="1171" t="str">
        <f t="shared" si="86"/>
        <v/>
      </c>
      <c r="AC286" s="1171" t="str">
        <f t="shared" si="87"/>
        <v/>
      </c>
      <c r="AE286" s="1171" t="str">
        <f t="shared" si="88"/>
        <v/>
      </c>
      <c r="AG286" s="1171" t="str">
        <f t="shared" si="89"/>
        <v/>
      </c>
      <c r="AI286" s="1171" t="str">
        <f t="shared" si="90"/>
        <v/>
      </c>
      <c r="AK286" s="1171" t="str">
        <f t="shared" si="91"/>
        <v/>
      </c>
      <c r="AM286" s="1171" t="str">
        <f t="shared" si="92"/>
        <v/>
      </c>
      <c r="AO286" s="1171" t="str">
        <f t="shared" si="93"/>
        <v/>
      </c>
      <c r="AQ286" s="1171" t="str">
        <f t="shared" si="94"/>
        <v/>
      </c>
    </row>
    <row r="287" spans="5:43">
      <c r="E287" s="1171" t="str">
        <f t="shared" si="76"/>
        <v/>
      </c>
      <c r="G287" s="1171" t="str">
        <f t="shared" si="76"/>
        <v/>
      </c>
      <c r="I287" s="1171" t="str">
        <f t="shared" si="77"/>
        <v/>
      </c>
      <c r="K287" s="1171" t="str">
        <f t="shared" si="78"/>
        <v/>
      </c>
      <c r="M287" s="1171" t="str">
        <f t="shared" si="79"/>
        <v/>
      </c>
      <c r="O287" s="1171" t="str">
        <f t="shared" si="80"/>
        <v/>
      </c>
      <c r="Q287" s="1171" t="str">
        <f t="shared" si="81"/>
        <v/>
      </c>
      <c r="S287" s="1171" t="str">
        <f t="shared" si="82"/>
        <v/>
      </c>
      <c r="U287" s="1171" t="str">
        <f t="shared" si="83"/>
        <v/>
      </c>
      <c r="W287" s="1171" t="str">
        <f t="shared" si="84"/>
        <v/>
      </c>
      <c r="Y287" s="1171" t="str">
        <f t="shared" si="85"/>
        <v/>
      </c>
      <c r="AA287" s="1171" t="str">
        <f t="shared" si="86"/>
        <v/>
      </c>
      <c r="AC287" s="1171" t="str">
        <f t="shared" si="87"/>
        <v/>
      </c>
      <c r="AE287" s="1171" t="str">
        <f t="shared" si="88"/>
        <v/>
      </c>
      <c r="AG287" s="1171" t="str">
        <f t="shared" si="89"/>
        <v/>
      </c>
      <c r="AI287" s="1171" t="str">
        <f t="shared" si="90"/>
        <v/>
      </c>
      <c r="AK287" s="1171" t="str">
        <f t="shared" si="91"/>
        <v/>
      </c>
      <c r="AM287" s="1171" t="str">
        <f t="shared" si="92"/>
        <v/>
      </c>
      <c r="AO287" s="1171" t="str">
        <f t="shared" si="93"/>
        <v/>
      </c>
      <c r="AQ287" s="1171" t="str">
        <f t="shared" si="94"/>
        <v/>
      </c>
    </row>
    <row r="288" spans="5:43">
      <c r="E288" s="1171" t="str">
        <f t="shared" si="76"/>
        <v/>
      </c>
      <c r="G288" s="1171" t="str">
        <f t="shared" si="76"/>
        <v/>
      </c>
      <c r="I288" s="1171" t="str">
        <f t="shared" si="77"/>
        <v/>
      </c>
      <c r="K288" s="1171" t="str">
        <f t="shared" si="78"/>
        <v/>
      </c>
      <c r="M288" s="1171" t="str">
        <f t="shared" si="79"/>
        <v/>
      </c>
      <c r="O288" s="1171" t="str">
        <f t="shared" si="80"/>
        <v/>
      </c>
      <c r="Q288" s="1171" t="str">
        <f t="shared" si="81"/>
        <v/>
      </c>
      <c r="S288" s="1171" t="str">
        <f t="shared" si="82"/>
        <v/>
      </c>
      <c r="U288" s="1171" t="str">
        <f t="shared" si="83"/>
        <v/>
      </c>
      <c r="W288" s="1171" t="str">
        <f t="shared" si="84"/>
        <v/>
      </c>
      <c r="Y288" s="1171" t="str">
        <f t="shared" si="85"/>
        <v/>
      </c>
      <c r="AA288" s="1171" t="str">
        <f t="shared" si="86"/>
        <v/>
      </c>
      <c r="AC288" s="1171" t="str">
        <f t="shared" si="87"/>
        <v/>
      </c>
      <c r="AE288" s="1171" t="str">
        <f t="shared" si="88"/>
        <v/>
      </c>
      <c r="AG288" s="1171" t="str">
        <f t="shared" si="89"/>
        <v/>
      </c>
      <c r="AI288" s="1171" t="str">
        <f t="shared" si="90"/>
        <v/>
      </c>
      <c r="AK288" s="1171" t="str">
        <f t="shared" si="91"/>
        <v/>
      </c>
      <c r="AM288" s="1171" t="str">
        <f t="shared" si="92"/>
        <v/>
      </c>
      <c r="AO288" s="1171" t="str">
        <f t="shared" si="93"/>
        <v/>
      </c>
      <c r="AQ288" s="1171" t="str">
        <f t="shared" si="94"/>
        <v/>
      </c>
    </row>
    <row r="289" spans="5:43">
      <c r="E289" s="1171" t="str">
        <f t="shared" si="76"/>
        <v/>
      </c>
      <c r="G289" s="1171" t="str">
        <f t="shared" si="76"/>
        <v/>
      </c>
      <c r="I289" s="1171" t="str">
        <f t="shared" si="77"/>
        <v/>
      </c>
      <c r="K289" s="1171" t="str">
        <f t="shared" si="78"/>
        <v/>
      </c>
      <c r="M289" s="1171" t="str">
        <f t="shared" si="79"/>
        <v/>
      </c>
      <c r="O289" s="1171" t="str">
        <f t="shared" si="80"/>
        <v/>
      </c>
      <c r="Q289" s="1171" t="str">
        <f t="shared" si="81"/>
        <v/>
      </c>
      <c r="S289" s="1171" t="str">
        <f t="shared" si="82"/>
        <v/>
      </c>
      <c r="U289" s="1171" t="str">
        <f t="shared" si="83"/>
        <v/>
      </c>
      <c r="W289" s="1171" t="str">
        <f t="shared" si="84"/>
        <v/>
      </c>
      <c r="Y289" s="1171" t="str">
        <f t="shared" si="85"/>
        <v/>
      </c>
      <c r="AA289" s="1171" t="str">
        <f t="shared" si="86"/>
        <v/>
      </c>
      <c r="AC289" s="1171" t="str">
        <f t="shared" si="87"/>
        <v/>
      </c>
      <c r="AE289" s="1171" t="str">
        <f t="shared" si="88"/>
        <v/>
      </c>
      <c r="AG289" s="1171" t="str">
        <f t="shared" si="89"/>
        <v/>
      </c>
      <c r="AI289" s="1171" t="str">
        <f t="shared" si="90"/>
        <v/>
      </c>
      <c r="AK289" s="1171" t="str">
        <f t="shared" si="91"/>
        <v/>
      </c>
      <c r="AM289" s="1171" t="str">
        <f t="shared" si="92"/>
        <v/>
      </c>
      <c r="AO289" s="1171" t="str">
        <f t="shared" si="93"/>
        <v/>
      </c>
      <c r="AQ289" s="1171" t="str">
        <f t="shared" si="94"/>
        <v/>
      </c>
    </row>
    <row r="290" spans="5:43">
      <c r="E290" s="1171" t="str">
        <f t="shared" si="76"/>
        <v/>
      </c>
      <c r="G290" s="1171" t="str">
        <f t="shared" si="76"/>
        <v/>
      </c>
      <c r="I290" s="1171" t="str">
        <f t="shared" si="77"/>
        <v/>
      </c>
      <c r="K290" s="1171" t="str">
        <f t="shared" si="78"/>
        <v/>
      </c>
      <c r="M290" s="1171" t="str">
        <f t="shared" si="79"/>
        <v/>
      </c>
      <c r="O290" s="1171" t="str">
        <f t="shared" si="80"/>
        <v/>
      </c>
      <c r="Q290" s="1171" t="str">
        <f t="shared" si="81"/>
        <v/>
      </c>
      <c r="S290" s="1171" t="str">
        <f t="shared" si="82"/>
        <v/>
      </c>
      <c r="U290" s="1171" t="str">
        <f t="shared" si="83"/>
        <v/>
      </c>
      <c r="W290" s="1171" t="str">
        <f t="shared" si="84"/>
        <v/>
      </c>
      <c r="Y290" s="1171" t="str">
        <f t="shared" si="85"/>
        <v/>
      </c>
      <c r="AA290" s="1171" t="str">
        <f t="shared" si="86"/>
        <v/>
      </c>
      <c r="AC290" s="1171" t="str">
        <f t="shared" si="87"/>
        <v/>
      </c>
      <c r="AE290" s="1171" t="str">
        <f t="shared" si="88"/>
        <v/>
      </c>
      <c r="AG290" s="1171" t="str">
        <f t="shared" si="89"/>
        <v/>
      </c>
      <c r="AI290" s="1171" t="str">
        <f t="shared" si="90"/>
        <v/>
      </c>
      <c r="AK290" s="1171" t="str">
        <f t="shared" si="91"/>
        <v/>
      </c>
      <c r="AM290" s="1171" t="str">
        <f t="shared" si="92"/>
        <v/>
      </c>
      <c r="AO290" s="1171" t="str">
        <f t="shared" si="93"/>
        <v/>
      </c>
      <c r="AQ290" s="1171" t="str">
        <f t="shared" si="94"/>
        <v/>
      </c>
    </row>
    <row r="291" spans="5:43">
      <c r="E291" s="1171" t="str">
        <f t="shared" si="76"/>
        <v/>
      </c>
      <c r="G291" s="1171" t="str">
        <f t="shared" si="76"/>
        <v/>
      </c>
      <c r="I291" s="1171" t="str">
        <f t="shared" si="77"/>
        <v/>
      </c>
      <c r="K291" s="1171" t="str">
        <f t="shared" si="78"/>
        <v/>
      </c>
      <c r="M291" s="1171" t="str">
        <f t="shared" si="79"/>
        <v/>
      </c>
      <c r="O291" s="1171" t="str">
        <f t="shared" si="80"/>
        <v/>
      </c>
      <c r="Q291" s="1171" t="str">
        <f t="shared" si="81"/>
        <v/>
      </c>
      <c r="S291" s="1171" t="str">
        <f t="shared" si="82"/>
        <v/>
      </c>
      <c r="U291" s="1171" t="str">
        <f t="shared" si="83"/>
        <v/>
      </c>
      <c r="W291" s="1171" t="str">
        <f t="shared" si="84"/>
        <v/>
      </c>
      <c r="Y291" s="1171" t="str">
        <f t="shared" si="85"/>
        <v/>
      </c>
      <c r="AA291" s="1171" t="str">
        <f t="shared" si="86"/>
        <v/>
      </c>
      <c r="AC291" s="1171" t="str">
        <f t="shared" si="87"/>
        <v/>
      </c>
      <c r="AE291" s="1171" t="str">
        <f t="shared" si="88"/>
        <v/>
      </c>
      <c r="AG291" s="1171" t="str">
        <f t="shared" si="89"/>
        <v/>
      </c>
      <c r="AI291" s="1171" t="str">
        <f t="shared" si="90"/>
        <v/>
      </c>
      <c r="AK291" s="1171" t="str">
        <f t="shared" si="91"/>
        <v/>
      </c>
      <c r="AM291" s="1171" t="str">
        <f t="shared" si="92"/>
        <v/>
      </c>
      <c r="AO291" s="1171" t="str">
        <f t="shared" si="93"/>
        <v/>
      </c>
      <c r="AQ291" s="1171" t="str">
        <f t="shared" si="94"/>
        <v/>
      </c>
    </row>
    <row r="292" spans="5:43">
      <c r="E292" s="1171" t="str">
        <f t="shared" si="76"/>
        <v/>
      </c>
      <c r="G292" s="1171" t="str">
        <f t="shared" si="76"/>
        <v/>
      </c>
      <c r="I292" s="1171" t="str">
        <f t="shared" si="77"/>
        <v/>
      </c>
      <c r="K292" s="1171" t="str">
        <f t="shared" si="78"/>
        <v/>
      </c>
      <c r="M292" s="1171" t="str">
        <f t="shared" si="79"/>
        <v/>
      </c>
      <c r="O292" s="1171" t="str">
        <f t="shared" si="80"/>
        <v/>
      </c>
      <c r="Q292" s="1171" t="str">
        <f t="shared" si="81"/>
        <v/>
      </c>
      <c r="S292" s="1171" t="str">
        <f t="shared" si="82"/>
        <v/>
      </c>
      <c r="U292" s="1171" t="str">
        <f t="shared" si="83"/>
        <v/>
      </c>
      <c r="W292" s="1171" t="str">
        <f t="shared" si="84"/>
        <v/>
      </c>
      <c r="Y292" s="1171" t="str">
        <f t="shared" si="85"/>
        <v/>
      </c>
      <c r="AA292" s="1171" t="str">
        <f t="shared" si="86"/>
        <v/>
      </c>
      <c r="AC292" s="1171" t="str">
        <f t="shared" si="87"/>
        <v/>
      </c>
      <c r="AE292" s="1171" t="str">
        <f t="shared" si="88"/>
        <v/>
      </c>
      <c r="AG292" s="1171" t="str">
        <f t="shared" si="89"/>
        <v/>
      </c>
      <c r="AI292" s="1171" t="str">
        <f t="shared" si="90"/>
        <v/>
      </c>
      <c r="AK292" s="1171" t="str">
        <f t="shared" si="91"/>
        <v/>
      </c>
      <c r="AM292" s="1171" t="str">
        <f t="shared" si="92"/>
        <v/>
      </c>
      <c r="AO292" s="1171" t="str">
        <f t="shared" si="93"/>
        <v/>
      </c>
      <c r="AQ292" s="1171" t="str">
        <f t="shared" si="94"/>
        <v/>
      </c>
    </row>
    <row r="293" spans="5:43">
      <c r="E293" s="1171" t="str">
        <f t="shared" si="76"/>
        <v/>
      </c>
      <c r="G293" s="1171" t="str">
        <f t="shared" si="76"/>
        <v/>
      </c>
      <c r="I293" s="1171" t="str">
        <f t="shared" si="77"/>
        <v/>
      </c>
      <c r="K293" s="1171" t="str">
        <f t="shared" si="78"/>
        <v/>
      </c>
      <c r="M293" s="1171" t="str">
        <f t="shared" si="79"/>
        <v/>
      </c>
      <c r="O293" s="1171" t="str">
        <f t="shared" si="80"/>
        <v/>
      </c>
      <c r="Q293" s="1171" t="str">
        <f t="shared" si="81"/>
        <v/>
      </c>
      <c r="S293" s="1171" t="str">
        <f t="shared" si="82"/>
        <v/>
      </c>
      <c r="U293" s="1171" t="str">
        <f t="shared" si="83"/>
        <v/>
      </c>
      <c r="W293" s="1171" t="str">
        <f t="shared" si="84"/>
        <v/>
      </c>
      <c r="Y293" s="1171" t="str">
        <f t="shared" si="85"/>
        <v/>
      </c>
      <c r="AA293" s="1171" t="str">
        <f t="shared" si="86"/>
        <v/>
      </c>
      <c r="AC293" s="1171" t="str">
        <f t="shared" si="87"/>
        <v/>
      </c>
      <c r="AE293" s="1171" t="str">
        <f t="shared" si="88"/>
        <v/>
      </c>
      <c r="AG293" s="1171" t="str">
        <f t="shared" si="89"/>
        <v/>
      </c>
      <c r="AI293" s="1171" t="str">
        <f t="shared" si="90"/>
        <v/>
      </c>
      <c r="AK293" s="1171" t="str">
        <f t="shared" si="91"/>
        <v/>
      </c>
      <c r="AM293" s="1171" t="str">
        <f t="shared" si="92"/>
        <v/>
      </c>
      <c r="AO293" s="1171" t="str">
        <f t="shared" si="93"/>
        <v/>
      </c>
      <c r="AQ293" s="1171" t="str">
        <f t="shared" si="94"/>
        <v/>
      </c>
    </row>
    <row r="294" spans="5:43">
      <c r="E294" s="1171" t="str">
        <f t="shared" si="76"/>
        <v/>
      </c>
      <c r="G294" s="1171" t="str">
        <f t="shared" si="76"/>
        <v/>
      </c>
      <c r="I294" s="1171" t="str">
        <f t="shared" si="77"/>
        <v/>
      </c>
      <c r="K294" s="1171" t="str">
        <f t="shared" si="78"/>
        <v/>
      </c>
      <c r="M294" s="1171" t="str">
        <f t="shared" si="79"/>
        <v/>
      </c>
      <c r="O294" s="1171" t="str">
        <f t="shared" si="80"/>
        <v/>
      </c>
      <c r="Q294" s="1171" t="str">
        <f t="shared" si="81"/>
        <v/>
      </c>
      <c r="S294" s="1171" t="str">
        <f t="shared" si="82"/>
        <v/>
      </c>
      <c r="U294" s="1171" t="str">
        <f t="shared" si="83"/>
        <v/>
      </c>
      <c r="W294" s="1171" t="str">
        <f t="shared" si="84"/>
        <v/>
      </c>
      <c r="Y294" s="1171" t="str">
        <f t="shared" si="85"/>
        <v/>
      </c>
      <c r="AA294" s="1171" t="str">
        <f t="shared" si="86"/>
        <v/>
      </c>
      <c r="AC294" s="1171" t="str">
        <f t="shared" si="87"/>
        <v/>
      </c>
      <c r="AE294" s="1171" t="str">
        <f t="shared" si="88"/>
        <v/>
      </c>
      <c r="AG294" s="1171" t="str">
        <f t="shared" si="89"/>
        <v/>
      </c>
      <c r="AI294" s="1171" t="str">
        <f t="shared" si="90"/>
        <v/>
      </c>
      <c r="AK294" s="1171" t="str">
        <f t="shared" si="91"/>
        <v/>
      </c>
      <c r="AM294" s="1171" t="str">
        <f t="shared" si="92"/>
        <v/>
      </c>
      <c r="AO294" s="1171" t="str">
        <f t="shared" si="93"/>
        <v/>
      </c>
      <c r="AQ294" s="1171" t="str">
        <f t="shared" si="94"/>
        <v/>
      </c>
    </row>
    <row r="295" spans="5:43">
      <c r="E295" s="1171" t="str">
        <f t="shared" si="76"/>
        <v/>
      </c>
      <c r="G295" s="1171" t="str">
        <f t="shared" si="76"/>
        <v/>
      </c>
      <c r="I295" s="1171" t="str">
        <f t="shared" si="77"/>
        <v/>
      </c>
      <c r="K295" s="1171" t="str">
        <f t="shared" si="78"/>
        <v/>
      </c>
      <c r="M295" s="1171" t="str">
        <f t="shared" si="79"/>
        <v/>
      </c>
      <c r="O295" s="1171" t="str">
        <f t="shared" si="80"/>
        <v/>
      </c>
      <c r="Q295" s="1171" t="str">
        <f t="shared" si="81"/>
        <v/>
      </c>
      <c r="S295" s="1171" t="str">
        <f t="shared" si="82"/>
        <v/>
      </c>
      <c r="U295" s="1171" t="str">
        <f t="shared" si="83"/>
        <v/>
      </c>
      <c r="W295" s="1171" t="str">
        <f t="shared" si="84"/>
        <v/>
      </c>
      <c r="Y295" s="1171" t="str">
        <f t="shared" si="85"/>
        <v/>
      </c>
      <c r="AA295" s="1171" t="str">
        <f t="shared" si="86"/>
        <v/>
      </c>
      <c r="AC295" s="1171" t="str">
        <f t="shared" si="87"/>
        <v/>
      </c>
      <c r="AE295" s="1171" t="str">
        <f t="shared" si="88"/>
        <v/>
      </c>
      <c r="AG295" s="1171" t="str">
        <f t="shared" si="89"/>
        <v/>
      </c>
      <c r="AI295" s="1171" t="str">
        <f t="shared" si="90"/>
        <v/>
      </c>
      <c r="AK295" s="1171" t="str">
        <f t="shared" si="91"/>
        <v/>
      </c>
      <c r="AM295" s="1171" t="str">
        <f t="shared" si="92"/>
        <v/>
      </c>
      <c r="AO295" s="1171" t="str">
        <f t="shared" si="93"/>
        <v/>
      </c>
      <c r="AQ295" s="1171" t="str">
        <f t="shared" si="94"/>
        <v/>
      </c>
    </row>
    <row r="296" spans="5:43">
      <c r="E296" s="1171" t="str">
        <f t="shared" si="76"/>
        <v/>
      </c>
      <c r="G296" s="1171" t="str">
        <f t="shared" si="76"/>
        <v/>
      </c>
      <c r="I296" s="1171" t="str">
        <f t="shared" si="77"/>
        <v/>
      </c>
      <c r="K296" s="1171" t="str">
        <f t="shared" si="78"/>
        <v/>
      </c>
      <c r="M296" s="1171" t="str">
        <f t="shared" si="79"/>
        <v/>
      </c>
      <c r="O296" s="1171" t="str">
        <f t="shared" si="80"/>
        <v/>
      </c>
      <c r="Q296" s="1171" t="str">
        <f t="shared" si="81"/>
        <v/>
      </c>
      <c r="S296" s="1171" t="str">
        <f t="shared" si="82"/>
        <v/>
      </c>
      <c r="U296" s="1171" t="str">
        <f t="shared" si="83"/>
        <v/>
      </c>
      <c r="W296" s="1171" t="str">
        <f t="shared" si="84"/>
        <v/>
      </c>
      <c r="Y296" s="1171" t="str">
        <f t="shared" si="85"/>
        <v/>
      </c>
      <c r="AA296" s="1171" t="str">
        <f t="shared" si="86"/>
        <v/>
      </c>
      <c r="AC296" s="1171" t="str">
        <f t="shared" si="87"/>
        <v/>
      </c>
      <c r="AE296" s="1171" t="str">
        <f t="shared" si="88"/>
        <v/>
      </c>
      <c r="AG296" s="1171" t="str">
        <f t="shared" si="89"/>
        <v/>
      </c>
      <c r="AI296" s="1171" t="str">
        <f t="shared" si="90"/>
        <v/>
      </c>
      <c r="AK296" s="1171" t="str">
        <f t="shared" si="91"/>
        <v/>
      </c>
      <c r="AM296" s="1171" t="str">
        <f t="shared" si="92"/>
        <v/>
      </c>
      <c r="AO296" s="1171" t="str">
        <f t="shared" si="93"/>
        <v/>
      </c>
      <c r="AQ296" s="1171" t="str">
        <f t="shared" si="94"/>
        <v/>
      </c>
    </row>
    <row r="297" spans="5:43">
      <c r="E297" s="1171" t="str">
        <f t="shared" si="76"/>
        <v/>
      </c>
      <c r="G297" s="1171" t="str">
        <f t="shared" si="76"/>
        <v/>
      </c>
      <c r="I297" s="1171" t="str">
        <f t="shared" si="77"/>
        <v/>
      </c>
      <c r="K297" s="1171" t="str">
        <f t="shared" si="78"/>
        <v/>
      </c>
      <c r="M297" s="1171" t="str">
        <f t="shared" si="79"/>
        <v/>
      </c>
      <c r="O297" s="1171" t="str">
        <f t="shared" si="80"/>
        <v/>
      </c>
      <c r="Q297" s="1171" t="str">
        <f t="shared" si="81"/>
        <v/>
      </c>
      <c r="S297" s="1171" t="str">
        <f t="shared" si="82"/>
        <v/>
      </c>
      <c r="U297" s="1171" t="str">
        <f t="shared" si="83"/>
        <v/>
      </c>
      <c r="W297" s="1171" t="str">
        <f t="shared" si="84"/>
        <v/>
      </c>
      <c r="Y297" s="1171" t="str">
        <f t="shared" si="85"/>
        <v/>
      </c>
      <c r="AA297" s="1171" t="str">
        <f t="shared" si="86"/>
        <v/>
      </c>
      <c r="AC297" s="1171" t="str">
        <f t="shared" si="87"/>
        <v/>
      </c>
      <c r="AE297" s="1171" t="str">
        <f t="shared" si="88"/>
        <v/>
      </c>
      <c r="AG297" s="1171" t="str">
        <f t="shared" si="89"/>
        <v/>
      </c>
      <c r="AI297" s="1171" t="str">
        <f t="shared" si="90"/>
        <v/>
      </c>
      <c r="AK297" s="1171" t="str">
        <f t="shared" si="91"/>
        <v/>
      </c>
      <c r="AM297" s="1171" t="str">
        <f t="shared" si="92"/>
        <v/>
      </c>
      <c r="AO297" s="1171" t="str">
        <f t="shared" si="93"/>
        <v/>
      </c>
      <c r="AQ297" s="1171" t="str">
        <f t="shared" si="94"/>
        <v/>
      </c>
    </row>
    <row r="298" spans="5:43">
      <c r="E298" s="1171" t="str">
        <f t="shared" si="76"/>
        <v/>
      </c>
      <c r="G298" s="1171" t="str">
        <f t="shared" si="76"/>
        <v/>
      </c>
      <c r="I298" s="1171" t="str">
        <f t="shared" si="77"/>
        <v/>
      </c>
      <c r="K298" s="1171" t="str">
        <f t="shared" si="78"/>
        <v/>
      </c>
      <c r="M298" s="1171" t="str">
        <f t="shared" si="79"/>
        <v/>
      </c>
      <c r="O298" s="1171" t="str">
        <f t="shared" si="80"/>
        <v/>
      </c>
      <c r="Q298" s="1171" t="str">
        <f t="shared" si="81"/>
        <v/>
      </c>
      <c r="S298" s="1171" t="str">
        <f t="shared" si="82"/>
        <v/>
      </c>
      <c r="U298" s="1171" t="str">
        <f t="shared" si="83"/>
        <v/>
      </c>
      <c r="W298" s="1171" t="str">
        <f t="shared" si="84"/>
        <v/>
      </c>
      <c r="Y298" s="1171" t="str">
        <f t="shared" si="85"/>
        <v/>
      </c>
      <c r="AA298" s="1171" t="str">
        <f t="shared" si="86"/>
        <v/>
      </c>
      <c r="AC298" s="1171" t="str">
        <f t="shared" si="87"/>
        <v/>
      </c>
      <c r="AE298" s="1171" t="str">
        <f t="shared" si="88"/>
        <v/>
      </c>
      <c r="AG298" s="1171" t="str">
        <f t="shared" si="89"/>
        <v/>
      </c>
      <c r="AI298" s="1171" t="str">
        <f t="shared" si="90"/>
        <v/>
      </c>
      <c r="AK298" s="1171" t="str">
        <f t="shared" si="91"/>
        <v/>
      </c>
      <c r="AM298" s="1171" t="str">
        <f t="shared" si="92"/>
        <v/>
      </c>
      <c r="AO298" s="1171" t="str">
        <f t="shared" si="93"/>
        <v/>
      </c>
      <c r="AQ298" s="1171" t="str">
        <f t="shared" si="94"/>
        <v/>
      </c>
    </row>
    <row r="299" spans="5:43">
      <c r="E299" s="1171" t="str">
        <f t="shared" si="76"/>
        <v/>
      </c>
      <c r="G299" s="1171" t="str">
        <f t="shared" si="76"/>
        <v/>
      </c>
      <c r="I299" s="1171" t="str">
        <f t="shared" si="77"/>
        <v/>
      </c>
      <c r="K299" s="1171" t="str">
        <f t="shared" si="78"/>
        <v/>
      </c>
      <c r="M299" s="1171" t="str">
        <f t="shared" si="79"/>
        <v/>
      </c>
      <c r="O299" s="1171" t="str">
        <f t="shared" si="80"/>
        <v/>
      </c>
      <c r="Q299" s="1171" t="str">
        <f t="shared" si="81"/>
        <v/>
      </c>
      <c r="S299" s="1171" t="str">
        <f t="shared" si="82"/>
        <v/>
      </c>
      <c r="U299" s="1171" t="str">
        <f t="shared" si="83"/>
        <v/>
      </c>
      <c r="W299" s="1171" t="str">
        <f t="shared" si="84"/>
        <v/>
      </c>
      <c r="Y299" s="1171" t="str">
        <f t="shared" si="85"/>
        <v/>
      </c>
      <c r="AA299" s="1171" t="str">
        <f t="shared" si="86"/>
        <v/>
      </c>
      <c r="AC299" s="1171" t="str">
        <f t="shared" si="87"/>
        <v/>
      </c>
      <c r="AE299" s="1171" t="str">
        <f t="shared" si="88"/>
        <v/>
      </c>
      <c r="AG299" s="1171" t="str">
        <f t="shared" si="89"/>
        <v/>
      </c>
      <c r="AI299" s="1171" t="str">
        <f t="shared" si="90"/>
        <v/>
      </c>
      <c r="AK299" s="1171" t="str">
        <f t="shared" si="91"/>
        <v/>
      </c>
      <c r="AM299" s="1171" t="str">
        <f t="shared" si="92"/>
        <v/>
      </c>
      <c r="AO299" s="1171" t="str">
        <f t="shared" si="93"/>
        <v/>
      </c>
      <c r="AQ299" s="1171" t="str">
        <f t="shared" si="94"/>
        <v/>
      </c>
    </row>
    <row r="300" spans="5:43">
      <c r="E300" s="1171" t="str">
        <f t="shared" si="76"/>
        <v/>
      </c>
      <c r="G300" s="1171" t="str">
        <f t="shared" si="76"/>
        <v/>
      </c>
      <c r="I300" s="1171" t="str">
        <f t="shared" si="77"/>
        <v/>
      </c>
      <c r="K300" s="1171" t="str">
        <f t="shared" si="78"/>
        <v/>
      </c>
      <c r="M300" s="1171" t="str">
        <f t="shared" si="79"/>
        <v/>
      </c>
      <c r="O300" s="1171" t="str">
        <f t="shared" si="80"/>
        <v/>
      </c>
      <c r="Q300" s="1171" t="str">
        <f t="shared" si="81"/>
        <v/>
      </c>
      <c r="S300" s="1171" t="str">
        <f t="shared" si="82"/>
        <v/>
      </c>
      <c r="U300" s="1171" t="str">
        <f t="shared" si="83"/>
        <v/>
      </c>
      <c r="W300" s="1171" t="str">
        <f t="shared" si="84"/>
        <v/>
      </c>
      <c r="Y300" s="1171" t="str">
        <f t="shared" si="85"/>
        <v/>
      </c>
      <c r="AA300" s="1171" t="str">
        <f t="shared" si="86"/>
        <v/>
      </c>
      <c r="AC300" s="1171" t="str">
        <f t="shared" si="87"/>
        <v/>
      </c>
      <c r="AE300" s="1171" t="str">
        <f t="shared" si="88"/>
        <v/>
      </c>
      <c r="AG300" s="1171" t="str">
        <f t="shared" si="89"/>
        <v/>
      </c>
      <c r="AI300" s="1171" t="str">
        <f t="shared" si="90"/>
        <v/>
      </c>
      <c r="AK300" s="1171" t="str">
        <f t="shared" si="91"/>
        <v/>
      </c>
      <c r="AM300" s="1171" t="str">
        <f t="shared" si="92"/>
        <v/>
      </c>
      <c r="AO300" s="1171" t="str">
        <f t="shared" si="93"/>
        <v/>
      </c>
      <c r="AQ300" s="1171" t="str">
        <f t="shared" si="94"/>
        <v/>
      </c>
    </row>
  </sheetData>
  <mergeCells count="1">
    <mergeCell ref="A3:A6"/>
  </mergeCells>
  <conditionalFormatting sqref="E12:E300">
    <cfRule type="expression" dxfId="43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42" priority="1">
      <formula>AND(LEN(G12)&gt;0,OR(G12&lt;G$2,G12&gt;G$3))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300"/>
  <sheetViews>
    <sheetView zoomScale="85" zoomScaleNormal="85" workbookViewId="0">
      <pane ySplit="1" topLeftCell="A2" activePane="bottomLeft" state="frozen"/>
      <selection activeCell="G36" sqref="G36"/>
      <selection pane="bottomLeft" activeCell="G36" sqref="G36"/>
    </sheetView>
  </sheetViews>
  <sheetFormatPr defaultColWidth="8.88671875" defaultRowHeight="14.4"/>
  <cols>
    <col min="1" max="1" width="40.6640625" style="1021" customWidth="1"/>
    <col min="2" max="2" width="18.6640625" style="1021" customWidth="1"/>
    <col min="3" max="3" width="8.88671875" style="1021"/>
    <col min="4" max="83" width="18.6640625" style="1021" customWidth="1"/>
    <col min="84" max="683" width="8.88671875" style="1021"/>
    <col min="684" max="723" width="8.88671875" style="210"/>
    <col min="724" max="923" width="8.88671875" style="1021"/>
    <col min="924" max="1043" width="8.88671875" style="211"/>
    <col min="1044" max="16384" width="8.88671875" style="1021"/>
  </cols>
  <sheetData>
    <row r="1" spans="1:83">
      <c r="A1" s="1020"/>
      <c r="C1" s="1022"/>
      <c r="E1" s="1023"/>
      <c r="G1" s="1023"/>
      <c r="I1" s="1023"/>
      <c r="K1" s="1023"/>
      <c r="M1" s="1023"/>
      <c r="O1" s="1023"/>
      <c r="Q1" s="1023"/>
      <c r="S1" s="1023"/>
      <c r="U1" s="1023"/>
      <c r="W1" s="1023"/>
      <c r="Y1" s="1023"/>
      <c r="AA1" s="1023"/>
      <c r="AC1" s="1023"/>
      <c r="AE1" s="1023"/>
      <c r="AG1" s="1023"/>
      <c r="AI1" s="1023"/>
      <c r="AK1" s="1023"/>
      <c r="AM1" s="1023"/>
      <c r="AO1" s="1023"/>
      <c r="AQ1" s="1023"/>
      <c r="AS1" s="1023"/>
      <c r="AU1" s="1023"/>
      <c r="AW1" s="1023"/>
      <c r="AY1" s="1023"/>
      <c r="BA1" s="1023"/>
      <c r="BC1" s="1023"/>
      <c r="BE1" s="1023"/>
      <c r="BG1" s="1023"/>
      <c r="BI1" s="1023"/>
      <c r="BK1" s="1023"/>
      <c r="BM1" s="1023"/>
      <c r="BO1" s="1023"/>
      <c r="BQ1" s="1023"/>
      <c r="BS1" s="1023"/>
      <c r="BU1" s="1023"/>
      <c r="BW1" s="1023"/>
      <c r="BY1" s="1023"/>
      <c r="CA1" s="1023"/>
      <c r="CC1" s="1023"/>
      <c r="CE1" s="1023"/>
    </row>
    <row r="2" spans="1:83">
      <c r="C2" s="1022"/>
      <c r="E2" s="1023"/>
      <c r="G2" s="1023"/>
      <c r="I2" s="1023"/>
      <c r="K2" s="1023"/>
      <c r="M2" s="1023"/>
      <c r="O2" s="1023"/>
      <c r="Q2" s="1023"/>
      <c r="S2" s="1023"/>
      <c r="U2" s="1023"/>
      <c r="W2" s="1023"/>
      <c r="Y2" s="1023"/>
      <c r="AA2" s="1023"/>
      <c r="AC2" s="1023"/>
      <c r="AE2" s="1023"/>
      <c r="AG2" s="1023"/>
      <c r="AI2" s="1023"/>
      <c r="AK2" s="1023"/>
      <c r="AM2" s="1023"/>
      <c r="AO2" s="1023"/>
      <c r="AQ2" s="1023"/>
      <c r="AS2" s="1023"/>
      <c r="AU2" s="1023"/>
      <c r="AW2" s="1023"/>
      <c r="AY2" s="1023"/>
      <c r="BA2" s="1023"/>
      <c r="BC2" s="1023"/>
      <c r="BE2" s="1023"/>
      <c r="BG2" s="1023"/>
      <c r="BI2" s="1023"/>
      <c r="BK2" s="1023"/>
      <c r="BM2" s="1023"/>
      <c r="BO2" s="1023"/>
      <c r="BQ2" s="1023"/>
      <c r="BS2" s="1023"/>
      <c r="BU2" s="1023"/>
      <c r="BW2" s="1023"/>
      <c r="BY2" s="1023"/>
      <c r="CA2" s="1023"/>
      <c r="CC2" s="1023"/>
      <c r="CE2" s="1023"/>
    </row>
    <row r="3" spans="1:83" ht="15" customHeight="1">
      <c r="A3" s="2637"/>
      <c r="C3" s="1022"/>
      <c r="E3" s="1023"/>
      <c r="G3" s="1023"/>
      <c r="I3" s="1023"/>
      <c r="K3" s="1023"/>
      <c r="M3" s="1023"/>
      <c r="O3" s="1023"/>
      <c r="Q3" s="1023"/>
      <c r="S3" s="1023"/>
      <c r="U3" s="1023"/>
      <c r="W3" s="1023"/>
      <c r="Y3" s="1023"/>
      <c r="AA3" s="1023"/>
      <c r="AC3" s="1023"/>
      <c r="AE3" s="1023"/>
      <c r="AG3" s="1023"/>
      <c r="AI3" s="1023"/>
      <c r="AK3" s="1023"/>
      <c r="AM3" s="1023"/>
      <c r="AO3" s="1023"/>
      <c r="AQ3" s="1023"/>
      <c r="AS3" s="1023"/>
      <c r="AU3" s="1023"/>
      <c r="AW3" s="1023"/>
      <c r="AY3" s="1023"/>
      <c r="BA3" s="1023"/>
      <c r="BC3" s="1023"/>
      <c r="BE3" s="1023"/>
      <c r="BG3" s="1023"/>
      <c r="BI3" s="1023"/>
      <c r="BK3" s="1023"/>
      <c r="BM3" s="1023"/>
      <c r="BO3" s="1023"/>
      <c r="BQ3" s="1023"/>
      <c r="BS3" s="1023"/>
      <c r="BU3" s="1023"/>
      <c r="BW3" s="1023"/>
      <c r="BY3" s="1023"/>
      <c r="CA3" s="1023"/>
      <c r="CC3" s="1023"/>
      <c r="CE3" s="1023"/>
    </row>
    <row r="4" spans="1:83">
      <c r="A4" s="2637"/>
      <c r="C4" s="1022"/>
      <c r="E4" s="1024"/>
      <c r="G4" s="1024"/>
      <c r="I4" s="1024"/>
      <c r="K4" s="1024"/>
      <c r="M4" s="1024"/>
      <c r="O4" s="1024"/>
      <c r="Q4" s="1024"/>
      <c r="S4" s="1024"/>
      <c r="U4" s="1024"/>
      <c r="W4" s="1024"/>
      <c r="Y4" s="1024"/>
      <c r="AA4" s="1024"/>
      <c r="AC4" s="1024"/>
      <c r="AE4" s="1024"/>
      <c r="AG4" s="1024"/>
      <c r="AI4" s="1024"/>
      <c r="AK4" s="1024"/>
      <c r="AM4" s="1024"/>
      <c r="AO4" s="1024"/>
      <c r="AQ4" s="1024"/>
      <c r="AS4" s="1024"/>
      <c r="AU4" s="1024"/>
      <c r="AW4" s="1024"/>
      <c r="AY4" s="1024"/>
      <c r="BA4" s="1024"/>
      <c r="BC4" s="1024"/>
      <c r="BE4" s="1024"/>
      <c r="BG4" s="1024"/>
      <c r="BI4" s="1024"/>
      <c r="BK4" s="1024"/>
      <c r="BM4" s="1024"/>
      <c r="BO4" s="1024"/>
      <c r="BQ4" s="1024"/>
      <c r="BS4" s="1024"/>
      <c r="BU4" s="1024"/>
      <c r="BW4" s="1024"/>
      <c r="BY4" s="1024"/>
      <c r="CA4" s="1024"/>
      <c r="CC4" s="1024"/>
      <c r="CE4" s="1024"/>
    </row>
    <row r="5" spans="1:83">
      <c r="A5" s="2637"/>
      <c r="C5" s="1022"/>
      <c r="E5" s="1025"/>
      <c r="G5" s="1025"/>
      <c r="I5" s="1025"/>
      <c r="K5" s="1025"/>
      <c r="M5" s="1025"/>
      <c r="O5" s="1025"/>
      <c r="Q5" s="1025"/>
      <c r="S5" s="1025"/>
      <c r="U5" s="1025"/>
      <c r="W5" s="1025"/>
      <c r="Y5" s="1025"/>
      <c r="AA5" s="1025"/>
      <c r="AC5" s="1025"/>
      <c r="AE5" s="1025"/>
      <c r="AG5" s="1025"/>
      <c r="AI5" s="1025"/>
      <c r="AK5" s="1025"/>
      <c r="AM5" s="1025"/>
      <c r="AO5" s="1025"/>
      <c r="AQ5" s="1025"/>
      <c r="AS5" s="1025"/>
      <c r="AU5" s="1025"/>
      <c r="AW5" s="1025"/>
      <c r="AY5" s="1025"/>
      <c r="BA5" s="1025"/>
      <c r="BC5" s="1025"/>
      <c r="BE5" s="1025"/>
      <c r="BG5" s="1025"/>
      <c r="BI5" s="1025"/>
      <c r="BK5" s="1025"/>
      <c r="BM5" s="1025"/>
      <c r="BO5" s="1025"/>
      <c r="BQ5" s="1025"/>
      <c r="BS5" s="1025"/>
      <c r="BU5" s="1025"/>
      <c r="BW5" s="1025"/>
      <c r="BY5" s="1025"/>
      <c r="CA5" s="1025"/>
      <c r="CC5" s="1025"/>
      <c r="CE5" s="1025"/>
    </row>
    <row r="6" spans="1:83">
      <c r="A6" s="2637"/>
      <c r="C6" s="1022"/>
      <c r="E6" s="1026"/>
      <c r="G6" s="1026"/>
      <c r="I6" s="1026"/>
      <c r="K6" s="1026"/>
      <c r="M6" s="1026"/>
      <c r="O6" s="1026"/>
      <c r="Q6" s="1026"/>
      <c r="S6" s="1026"/>
      <c r="U6" s="1026"/>
      <c r="W6" s="1026"/>
      <c r="Y6" s="1026"/>
      <c r="AA6" s="1026"/>
      <c r="AC6" s="1026"/>
      <c r="AE6" s="1026"/>
      <c r="AG6" s="1026"/>
      <c r="AI6" s="1026"/>
      <c r="AK6" s="1026"/>
      <c r="AM6" s="1026"/>
      <c r="AO6" s="1026"/>
      <c r="AQ6" s="1026"/>
      <c r="AS6" s="1026"/>
      <c r="AU6" s="1026"/>
      <c r="AW6" s="1026"/>
      <c r="AY6" s="1026"/>
      <c r="BA6" s="1026"/>
      <c r="BC6" s="1026"/>
      <c r="BE6" s="1026"/>
      <c r="BG6" s="1026"/>
      <c r="BI6" s="1026"/>
      <c r="BK6" s="1026"/>
      <c r="BM6" s="1026"/>
      <c r="BO6" s="1026"/>
      <c r="BQ6" s="1026"/>
      <c r="BS6" s="1026"/>
      <c r="BU6" s="1026"/>
      <c r="BW6" s="1026"/>
      <c r="BY6" s="1026"/>
      <c r="CA6" s="1026"/>
      <c r="CC6" s="1026"/>
      <c r="CE6" s="1026"/>
    </row>
    <row r="7" spans="1:83">
      <c r="A7" s="1027"/>
      <c r="B7" s="1027"/>
    </row>
    <row r="8" spans="1:83">
      <c r="A8" s="1027"/>
      <c r="B8" s="1027"/>
    </row>
    <row r="9" spans="1:83">
      <c r="A9" s="1027"/>
      <c r="B9" s="1027"/>
      <c r="D9" s="1028" t="s">
        <v>87</v>
      </c>
      <c r="E9" s="1029"/>
      <c r="F9" s="1028" t="s">
        <v>88</v>
      </c>
      <c r="G9" s="1029"/>
      <c r="H9" s="1028" t="s">
        <v>89</v>
      </c>
      <c r="I9" s="1029"/>
      <c r="J9" s="1028" t="s">
        <v>90</v>
      </c>
      <c r="K9" s="1029"/>
      <c r="L9" s="1028" t="s">
        <v>91</v>
      </c>
      <c r="M9" s="1029"/>
      <c r="N9" s="1028" t="s">
        <v>92</v>
      </c>
      <c r="O9" s="1029"/>
      <c r="P9" s="1028" t="s">
        <v>93</v>
      </c>
      <c r="Q9" s="1029"/>
      <c r="R9" s="1028" t="s">
        <v>94</v>
      </c>
      <c r="S9" s="1029"/>
      <c r="T9" s="1028" t="s">
        <v>95</v>
      </c>
      <c r="U9" s="1029"/>
      <c r="V9" s="1028" t="s">
        <v>96</v>
      </c>
      <c r="W9" s="1029"/>
      <c r="X9" s="1028" t="s">
        <v>97</v>
      </c>
      <c r="Y9" s="1029"/>
      <c r="Z9" s="1028" t="s">
        <v>98</v>
      </c>
      <c r="AA9" s="1029"/>
      <c r="AB9" s="1028" t="s">
        <v>99</v>
      </c>
      <c r="AC9" s="1029"/>
      <c r="AD9" s="1028" t="s">
        <v>100</v>
      </c>
      <c r="AE9" s="1029"/>
      <c r="AF9" s="1028" t="s">
        <v>101</v>
      </c>
      <c r="AG9" s="1029"/>
      <c r="AH9" s="1028" t="s">
        <v>102</v>
      </c>
      <c r="AI9" s="1029"/>
      <c r="AJ9" s="1028" t="s">
        <v>103</v>
      </c>
      <c r="AK9" s="1029"/>
      <c r="AL9" s="1028" t="s">
        <v>104</v>
      </c>
      <c r="AM9" s="1029"/>
      <c r="AN9" s="1028" t="s">
        <v>105</v>
      </c>
      <c r="AO9" s="1029"/>
      <c r="AP9" s="1028" t="s">
        <v>106</v>
      </c>
      <c r="AQ9" s="1029"/>
      <c r="AR9" s="1028" t="s">
        <v>87</v>
      </c>
      <c r="AS9" s="1029"/>
      <c r="AT9" s="1028" t="s">
        <v>88</v>
      </c>
      <c r="AU9" s="1029"/>
      <c r="AV9" s="1028" t="s">
        <v>89</v>
      </c>
      <c r="AW9" s="1029"/>
      <c r="AX9" s="1028" t="s">
        <v>90</v>
      </c>
      <c r="AY9" s="1029"/>
      <c r="AZ9" s="1028" t="s">
        <v>91</v>
      </c>
      <c r="BA9" s="1029"/>
      <c r="BB9" s="1028" t="s">
        <v>92</v>
      </c>
      <c r="BC9" s="1029"/>
      <c r="BD9" s="1028" t="s">
        <v>93</v>
      </c>
      <c r="BE9" s="1029"/>
      <c r="BF9" s="1028" t="s">
        <v>94</v>
      </c>
      <c r="BG9" s="1029"/>
      <c r="BH9" s="1028" t="s">
        <v>95</v>
      </c>
      <c r="BI9" s="1029"/>
      <c r="BJ9" s="1028" t="s">
        <v>96</v>
      </c>
      <c r="BK9" s="1029"/>
      <c r="BL9" s="1028" t="s">
        <v>97</v>
      </c>
      <c r="BM9" s="1029"/>
      <c r="BN9" s="1028" t="s">
        <v>98</v>
      </c>
      <c r="BO9" s="1029"/>
      <c r="BP9" s="1028" t="s">
        <v>99</v>
      </c>
      <c r="BQ9" s="1029"/>
      <c r="BR9" s="1028" t="s">
        <v>100</v>
      </c>
      <c r="BS9" s="1029"/>
      <c r="BT9" s="1028" t="s">
        <v>101</v>
      </c>
      <c r="BU9" s="1029"/>
      <c r="BV9" s="1028" t="s">
        <v>102</v>
      </c>
      <c r="BW9" s="1029"/>
      <c r="BX9" s="1028" t="s">
        <v>103</v>
      </c>
      <c r="BY9" s="1029"/>
      <c r="BZ9" s="1028" t="s">
        <v>104</v>
      </c>
      <c r="CA9" s="1029"/>
      <c r="CB9" s="1028" t="s">
        <v>105</v>
      </c>
      <c r="CC9" s="1029"/>
      <c r="CD9" s="1028" t="s">
        <v>106</v>
      </c>
      <c r="CE9" s="1029"/>
    </row>
    <row r="10" spans="1:83" ht="60" customHeight="1">
      <c r="A10" s="1030"/>
      <c r="B10" s="1031"/>
      <c r="D10" s="1032" t="s">
        <v>107</v>
      </c>
      <c r="E10" s="1033" t="str">
        <f>D10&amp;"
per FTE"</f>
        <v>Total Occupancy
per FTE</v>
      </c>
      <c r="F10" s="1032" t="s">
        <v>108</v>
      </c>
      <c r="G10" s="1033" t="str">
        <f>F10&amp;"
per FTE"</f>
        <v>Direct Care Consultant 201
per FTE</v>
      </c>
      <c r="H10" s="1032" t="s">
        <v>109</v>
      </c>
      <c r="I10" s="1033" t="str">
        <f>H10&amp;"
per FTE"</f>
        <v>Temporary Help 202
per FTE</v>
      </c>
      <c r="J10" s="1032" t="s">
        <v>110</v>
      </c>
      <c r="K10" s="1033" t="str">
        <f>J10&amp;"
per FTE"</f>
        <v>Clients and Caregivers Reimb./Stipends 203
per FTE</v>
      </c>
      <c r="L10" s="1032" t="s">
        <v>111</v>
      </c>
      <c r="M10" s="1033" t="str">
        <f>L10&amp;"
per FTE"</f>
        <v>Subcontracted Direct Care 206
per FTE</v>
      </c>
      <c r="N10" s="1032" t="s">
        <v>112</v>
      </c>
      <c r="O10" s="1033" t="str">
        <f>N10&amp;"
per FTE"</f>
        <v>Staff Training 204
per FTE</v>
      </c>
      <c r="P10" s="1034" t="s">
        <v>113</v>
      </c>
      <c r="Q10" s="1033" t="str">
        <f>P10&amp;"
per FTE"</f>
        <v>Staff Mileage / Travel 205
per FTE</v>
      </c>
      <c r="R10" s="1032" t="s">
        <v>114</v>
      </c>
      <c r="S10" s="1033" t="str">
        <f>R10&amp;"
per FTE"</f>
        <v>Meals 207
per FTE</v>
      </c>
      <c r="T10" s="1034" t="s">
        <v>115</v>
      </c>
      <c r="U10" s="1033" t="str">
        <f>T10&amp;"
per FTE"</f>
        <v>Client Transportation 208
per FTE</v>
      </c>
      <c r="V10" s="1034" t="s">
        <v>116</v>
      </c>
      <c r="W10" s="1033" t="str">
        <f>V10&amp;"
per FTE"</f>
        <v>Vehicle Expenses 208
per FTE</v>
      </c>
      <c r="X10" s="1034" t="s">
        <v>117</v>
      </c>
      <c r="Y10" s="1033" t="str">
        <f>X10&amp;"
per FTE"</f>
        <v>Vehicle Depreciation 208
per FTE</v>
      </c>
      <c r="Z10" s="1032" t="s">
        <v>118</v>
      </c>
      <c r="AA10" s="1033" t="str">
        <f>Z10&amp;"
per FTE"</f>
        <v>Incidental Medical /Medicine/Pharmacy 209
per FTE</v>
      </c>
      <c r="AB10" s="1032" t="s">
        <v>119</v>
      </c>
      <c r="AC10" s="1033" t="str">
        <f>AB10&amp;"
per FTE"</f>
        <v>Client Personal Allowances 211
per FTE</v>
      </c>
      <c r="AD10" s="1032" t="s">
        <v>120</v>
      </c>
      <c r="AE10" s="1033" t="str">
        <f>AD10&amp;"
per FTE"</f>
        <v>Provision Material Goods/Svs./Benefits 212
per FTE</v>
      </c>
      <c r="AF10" s="1032" t="s">
        <v>121</v>
      </c>
      <c r="AG10" s="1033" t="str">
        <f>AF10&amp;"
per FTE"</f>
        <v>Direct Client Wages 214
per FTE</v>
      </c>
      <c r="AH10" s="1032" t="s">
        <v>122</v>
      </c>
      <c r="AI10" s="1033" t="str">
        <f>AH10&amp;"
per FTE"</f>
        <v>Other Commercial Prod. &amp; Svs. 214
per FTE</v>
      </c>
      <c r="AJ10" s="1035" t="s">
        <v>123</v>
      </c>
      <c r="AK10" s="1033" t="str">
        <f>AJ10&amp;"
per FTE"</f>
        <v>Program Supplies &amp; Materials 215
per FTE</v>
      </c>
      <c r="AL10" s="1032" t="s">
        <v>124</v>
      </c>
      <c r="AM10" s="1033" t="str">
        <f>AL10&amp;"
per FTE"</f>
        <v>Non Charitable Expenses
per FTE</v>
      </c>
      <c r="AN10" s="1032" t="s">
        <v>125</v>
      </c>
      <c r="AO10" s="1033" t="str">
        <f>AN10&amp;"
per FTE"</f>
        <v>Other Expense
per FTE</v>
      </c>
      <c r="AP10" s="1032" t="s">
        <v>126</v>
      </c>
      <c r="AQ10" s="1033" t="str">
        <f>AP10&amp;"
per FTE"</f>
        <v>Total Other Program Expense
per FTE</v>
      </c>
      <c r="AR10" s="1032" t="s">
        <v>107</v>
      </c>
      <c r="AS10" s="1033" t="str">
        <f>AR10&amp;"
per FTE"</f>
        <v>Total Occupancy
per FTE</v>
      </c>
      <c r="AT10" s="1032" t="s">
        <v>108</v>
      </c>
      <c r="AU10" s="1033" t="str">
        <f>AT10&amp;"
per FTE"</f>
        <v>Direct Care Consultant 201
per FTE</v>
      </c>
      <c r="AV10" s="1032" t="s">
        <v>109</v>
      </c>
      <c r="AW10" s="1033" t="str">
        <f>AV10&amp;"
per FTE"</f>
        <v>Temporary Help 202
per FTE</v>
      </c>
      <c r="AX10" s="1032" t="s">
        <v>110</v>
      </c>
      <c r="AY10" s="1033" t="str">
        <f>AX10&amp;"
per FTE"</f>
        <v>Clients and Caregivers Reimb./Stipends 203
per FTE</v>
      </c>
      <c r="AZ10" s="1032" t="s">
        <v>111</v>
      </c>
      <c r="BA10" s="1033" t="str">
        <f>AZ10&amp;"
per FTE"</f>
        <v>Subcontracted Direct Care 206
per FTE</v>
      </c>
      <c r="BB10" s="1032" t="s">
        <v>112</v>
      </c>
      <c r="BC10" s="1033" t="str">
        <f>BB10&amp;"
per FTE"</f>
        <v>Staff Training 204
per FTE</v>
      </c>
      <c r="BD10" s="1032" t="s">
        <v>113</v>
      </c>
      <c r="BE10" s="1033" t="str">
        <f>BD10&amp;"
per FTE"</f>
        <v>Staff Mileage / Travel 205
per FTE</v>
      </c>
      <c r="BF10" s="1032" t="s">
        <v>114</v>
      </c>
      <c r="BG10" s="1033" t="str">
        <f>BF10&amp;"
per FTE"</f>
        <v>Meals 207
per FTE</v>
      </c>
      <c r="BH10" s="1032" t="s">
        <v>115</v>
      </c>
      <c r="BI10" s="1033" t="str">
        <f>BH10&amp;"
per FTE"</f>
        <v>Client Transportation 208
per FTE</v>
      </c>
      <c r="BJ10" s="1032" t="s">
        <v>116</v>
      </c>
      <c r="BK10" s="1033" t="str">
        <f>BJ10&amp;"
per FTE"</f>
        <v>Vehicle Expenses 208
per FTE</v>
      </c>
      <c r="BL10" s="1032" t="s">
        <v>117</v>
      </c>
      <c r="BM10" s="1033" t="str">
        <f>BL10&amp;"
per FTE"</f>
        <v>Vehicle Depreciation 208
per FTE</v>
      </c>
      <c r="BN10" s="1032" t="s">
        <v>118</v>
      </c>
      <c r="BO10" s="1033" t="str">
        <f>BN10&amp;"
per FTE"</f>
        <v>Incidental Medical /Medicine/Pharmacy 209
per FTE</v>
      </c>
      <c r="BP10" s="1032" t="s">
        <v>119</v>
      </c>
      <c r="BQ10" s="1033" t="str">
        <f>BP10&amp;"
per FTE"</f>
        <v>Client Personal Allowances 211
per FTE</v>
      </c>
      <c r="BR10" s="1032" t="s">
        <v>120</v>
      </c>
      <c r="BS10" s="1033" t="str">
        <f>BR10&amp;"
per FTE"</f>
        <v>Provision Material Goods/Svs./Benefits 212
per FTE</v>
      </c>
      <c r="BT10" s="1032" t="s">
        <v>121</v>
      </c>
      <c r="BU10" s="1033" t="str">
        <f>BT10&amp;"
per FTE"</f>
        <v>Direct Client Wages 214
per FTE</v>
      </c>
      <c r="BV10" s="1032" t="s">
        <v>122</v>
      </c>
      <c r="BW10" s="1033" t="str">
        <f>BV10&amp;"
per FTE"</f>
        <v>Other Commercial Prod. &amp; Svs. 214
per FTE</v>
      </c>
      <c r="BX10" s="1032" t="s">
        <v>123</v>
      </c>
      <c r="BY10" s="1033" t="str">
        <f>BX10&amp;"
per FTE"</f>
        <v>Program Supplies &amp; Materials 215
per FTE</v>
      </c>
      <c r="BZ10" s="1032" t="s">
        <v>124</v>
      </c>
      <c r="CA10" s="1033" t="str">
        <f>BZ10&amp;"
per FTE"</f>
        <v>Non Charitable Expenses
per FTE</v>
      </c>
      <c r="CB10" s="1032" t="s">
        <v>125</v>
      </c>
      <c r="CC10" s="1033" t="str">
        <f>CB10&amp;"
per FTE"</f>
        <v>Other Expense
per FTE</v>
      </c>
      <c r="CD10" s="1032" t="s">
        <v>126</v>
      </c>
      <c r="CE10" s="1033" t="str">
        <f>CD10&amp;"
per FTE"</f>
        <v>Total Other Program Expense
per FTE</v>
      </c>
    </row>
    <row r="11" spans="1:83">
      <c r="A11" s="1028" t="s">
        <v>127</v>
      </c>
      <c r="B11" s="1036" t="s">
        <v>128</v>
      </c>
      <c r="D11" s="1028" t="s">
        <v>129</v>
      </c>
      <c r="E11" s="1029"/>
      <c r="F11" s="1028" t="s">
        <v>129</v>
      </c>
      <c r="G11" s="1029"/>
      <c r="H11" s="1028" t="s">
        <v>129</v>
      </c>
      <c r="I11" s="1029"/>
      <c r="J11" s="1028" t="s">
        <v>129</v>
      </c>
      <c r="K11" s="1029"/>
      <c r="L11" s="1028" t="s">
        <v>129</v>
      </c>
      <c r="M11" s="1029"/>
      <c r="N11" s="1028" t="s">
        <v>129</v>
      </c>
      <c r="O11" s="1029"/>
      <c r="P11" s="1028" t="s">
        <v>129</v>
      </c>
      <c r="Q11" s="1029"/>
      <c r="R11" s="1028" t="s">
        <v>129</v>
      </c>
      <c r="S11" s="1029"/>
      <c r="T11" s="1028" t="s">
        <v>129</v>
      </c>
      <c r="U11" s="1029"/>
      <c r="V11" s="1028" t="s">
        <v>129</v>
      </c>
      <c r="W11" s="1029"/>
      <c r="X11" s="1028" t="s">
        <v>129</v>
      </c>
      <c r="Y11" s="1029"/>
      <c r="Z11" s="1028" t="s">
        <v>129</v>
      </c>
      <c r="AA11" s="1029"/>
      <c r="AB11" s="1028" t="s">
        <v>129</v>
      </c>
      <c r="AC11" s="1029"/>
      <c r="AD11" s="1028" t="s">
        <v>129</v>
      </c>
      <c r="AE11" s="1029"/>
      <c r="AF11" s="1028" t="s">
        <v>129</v>
      </c>
      <c r="AG11" s="1029"/>
      <c r="AH11" s="1028" t="s">
        <v>129</v>
      </c>
      <c r="AI11" s="1029"/>
      <c r="AJ11" s="1028" t="s">
        <v>129</v>
      </c>
      <c r="AK11" s="1029"/>
      <c r="AL11" s="1028" t="s">
        <v>129</v>
      </c>
      <c r="AM11" s="1029"/>
      <c r="AN11" s="1028" t="s">
        <v>129</v>
      </c>
      <c r="AO11" s="1029"/>
      <c r="AP11" s="1028" t="s">
        <v>129</v>
      </c>
      <c r="AQ11" s="1029"/>
      <c r="AR11" s="1028" t="s">
        <v>129</v>
      </c>
      <c r="AS11" s="1029"/>
      <c r="AT11" s="1028" t="s">
        <v>129</v>
      </c>
      <c r="AU11" s="1029"/>
      <c r="AV11" s="1028" t="s">
        <v>129</v>
      </c>
      <c r="AW11" s="1029"/>
      <c r="AX11" s="1028" t="s">
        <v>129</v>
      </c>
      <c r="AY11" s="1029"/>
      <c r="AZ11" s="1028" t="s">
        <v>129</v>
      </c>
      <c r="BA11" s="1029"/>
      <c r="BB11" s="1028" t="s">
        <v>129</v>
      </c>
      <c r="BC11" s="1029"/>
      <c r="BD11" s="1028" t="s">
        <v>129</v>
      </c>
      <c r="BE11" s="1029"/>
      <c r="BF11" s="1028" t="s">
        <v>129</v>
      </c>
      <c r="BG11" s="1029"/>
      <c r="BH11" s="1028" t="s">
        <v>129</v>
      </c>
      <c r="BI11" s="1029"/>
      <c r="BJ11" s="1028" t="s">
        <v>129</v>
      </c>
      <c r="BK11" s="1029"/>
      <c r="BL11" s="1028" t="s">
        <v>129</v>
      </c>
      <c r="BM11" s="1029"/>
      <c r="BN11" s="1028" t="s">
        <v>129</v>
      </c>
      <c r="BO11" s="1029"/>
      <c r="BP11" s="1028" t="s">
        <v>129</v>
      </c>
      <c r="BQ11" s="1029"/>
      <c r="BR11" s="1028" t="s">
        <v>129</v>
      </c>
      <c r="BS11" s="1029"/>
      <c r="BT11" s="1028" t="s">
        <v>129</v>
      </c>
      <c r="BU11" s="1029"/>
      <c r="BV11" s="1028" t="s">
        <v>129</v>
      </c>
      <c r="BW11" s="1029"/>
      <c r="BX11" s="1028" t="s">
        <v>129</v>
      </c>
      <c r="BY11" s="1029"/>
      <c r="BZ11" s="1028" t="s">
        <v>129</v>
      </c>
      <c r="CA11" s="1029"/>
      <c r="CB11" s="1028" t="s">
        <v>129</v>
      </c>
      <c r="CC11" s="1029"/>
      <c r="CD11" s="1028" t="s">
        <v>129</v>
      </c>
      <c r="CE11" s="1029"/>
    </row>
    <row r="12" spans="1:83">
      <c r="A12" s="1028"/>
      <c r="B12" s="1037">
        <v>3.11</v>
      </c>
      <c r="D12" s="1038">
        <v>120258</v>
      </c>
      <c r="E12" s="1039">
        <f>IF(OR($B12=0,D12=0),"",D12/$B12)</f>
        <v>38668.167202572346</v>
      </c>
      <c r="F12" s="1040">
        <v>6730</v>
      </c>
      <c r="G12" s="1039">
        <f>IF(OR($B12=0,F12=0),"",F12/$B12)</f>
        <v>2163.9871382636657</v>
      </c>
      <c r="H12" s="1038">
        <v>65962</v>
      </c>
      <c r="I12" s="1039">
        <f>IF(OR($B12=0,H12=0),"",H12/$B12)</f>
        <v>21209.646302250803</v>
      </c>
      <c r="J12" s="1038"/>
      <c r="K12" s="1039" t="str">
        <f>IF(OR($B12=0,J12=0),"",J12/$B12)</f>
        <v/>
      </c>
      <c r="L12" s="1038"/>
      <c r="M12" s="1039" t="str">
        <f>IF(OR($B12=0,L12=0),"",L12/$B12)</f>
        <v/>
      </c>
      <c r="N12" s="1041">
        <v>314</v>
      </c>
      <c r="O12" s="1039">
        <f>IF(OR($B12=0,N12=0),"",N12/$B12)</f>
        <v>100.96463022508038</v>
      </c>
      <c r="P12" s="1038">
        <v>123</v>
      </c>
      <c r="Q12" s="1039">
        <f>IF(OR($B12=0,P12=0),"",P12/$B12)</f>
        <v>39.549839228295824</v>
      </c>
      <c r="R12" s="1038">
        <v>6463</v>
      </c>
      <c r="S12" s="1039">
        <f>IF(OR($B12=0,R12=0),"",R12/$B12)</f>
        <v>2078.1350482315115</v>
      </c>
      <c r="T12" s="1038">
        <v>4749</v>
      </c>
      <c r="U12" s="1039">
        <f>IF(OR($B12=0,T12=0),"",T12/$B12)</f>
        <v>1527.0096463022508</v>
      </c>
      <c r="V12" s="1038">
        <v>7083</v>
      </c>
      <c r="W12" s="1039">
        <f>IF(OR($B12=0,V12=0),"",V12/$B12)</f>
        <v>2277.4919614147911</v>
      </c>
      <c r="X12" s="1038"/>
      <c r="Y12" s="1039" t="str">
        <f>IF(OR($B12=0,X12=0),"",X12/$B12)</f>
        <v/>
      </c>
      <c r="Z12" s="1038"/>
      <c r="AA12" s="1039" t="str">
        <f>IF(OR($B12=0,Z12=0),"",Z12/$B12)</f>
        <v/>
      </c>
      <c r="AB12" s="1041">
        <v>2108</v>
      </c>
      <c r="AC12" s="1039">
        <f>IF(OR($B12=0,AB12=0),"",AB12/$B12)</f>
        <v>677.81350482315111</v>
      </c>
      <c r="AD12" s="1038"/>
      <c r="AE12" s="1039" t="str">
        <f>IF(OR($B12=0,AD12=0),"",AD12/$B12)</f>
        <v/>
      </c>
      <c r="AF12" s="1038"/>
      <c r="AG12" s="1039" t="str">
        <f>IF(OR($B12=0,AF12=0),"",AF12/$B12)</f>
        <v/>
      </c>
      <c r="AH12" s="1038"/>
      <c r="AI12" s="1039" t="str">
        <f>IF(OR($B12=0,AH12=0),"",AH12/$B12)</f>
        <v/>
      </c>
      <c r="AJ12" s="1038">
        <v>11690</v>
      </c>
      <c r="AK12" s="1039">
        <f>IF(OR($B12=0,AJ12=0),"",AJ12/$B12)</f>
        <v>3758.8424437299036</v>
      </c>
      <c r="AL12" s="1038"/>
      <c r="AM12" s="1039" t="str">
        <f>IF(OR($B12=0,AL12=0),"",AL12/$B12)</f>
        <v/>
      </c>
      <c r="AN12" s="1038"/>
      <c r="AO12" s="1039" t="str">
        <f>IF(OR($B12=0,AN12=0),"",AN12/$B12)</f>
        <v/>
      </c>
      <c r="AP12" s="1038">
        <v>105222</v>
      </c>
      <c r="AQ12" s="1039">
        <f>IF(OR($B12=0,AP12=0),"",AP12/$B12)</f>
        <v>33833.440514469454</v>
      </c>
      <c r="AR12" s="1038">
        <v>120258</v>
      </c>
      <c r="AS12" s="1039">
        <f>IF(OR($B12=0,AR12=0),"",AR12/$B12)</f>
        <v>38668.167202572346</v>
      </c>
      <c r="AT12" s="1040">
        <v>6730</v>
      </c>
      <c r="AU12" s="1039">
        <f>IF(OR($B12=0,AT12=0),"",AT12/$B12)</f>
        <v>2163.9871382636657</v>
      </c>
      <c r="AV12" s="1038">
        <v>65962</v>
      </c>
      <c r="AW12" s="1039">
        <f>IF(OR($B12=0,AV12=0),"",AV12/$B12)</f>
        <v>21209.646302250803</v>
      </c>
      <c r="AX12" s="1038"/>
      <c r="AY12" s="1039" t="str">
        <f>IF(OR($B12=0,AX12=0),"",AX12/$B12)</f>
        <v/>
      </c>
      <c r="AZ12" s="1038"/>
      <c r="BA12" s="1039" t="str">
        <f>IF(OR($B12=0,AZ12=0),"",AZ12/$B12)</f>
        <v/>
      </c>
      <c r="BB12" s="1038">
        <v>314</v>
      </c>
      <c r="BC12" s="1039">
        <f>IF(OR($B12=0,BB12=0),"",BB12/$B12)</f>
        <v>100.96463022508038</v>
      </c>
      <c r="BD12" s="1038">
        <v>123</v>
      </c>
      <c r="BE12" s="1039">
        <f>IF(OR($B12=0,BD12=0),"",BD12/$B12)</f>
        <v>39.549839228295824</v>
      </c>
      <c r="BF12" s="1038">
        <v>6463</v>
      </c>
      <c r="BG12" s="1039">
        <f>IF(OR($B12=0,BF12=0),"",BF12/$B12)</f>
        <v>2078.1350482315115</v>
      </c>
      <c r="BH12" s="1038">
        <v>4749</v>
      </c>
      <c r="BI12" s="1039">
        <f>IF(OR($B12=0,BH12=0),"",BH12/$B12)</f>
        <v>1527.0096463022508</v>
      </c>
      <c r="BJ12" s="1038">
        <v>7083</v>
      </c>
      <c r="BK12" s="1039">
        <f>IF(OR($B12=0,BJ12=0),"",BJ12/$B12)</f>
        <v>2277.4919614147911</v>
      </c>
      <c r="BL12" s="1038"/>
      <c r="BM12" s="1039" t="str">
        <f>IF(OR($B12=0,BL12=0),"",BL12/$B12)</f>
        <v/>
      </c>
      <c r="BN12" s="1038"/>
      <c r="BO12" s="1039" t="str">
        <f>IF(OR($B12=0,BN12=0),"",BN12/$B12)</f>
        <v/>
      </c>
      <c r="BP12" s="1038">
        <v>2108</v>
      </c>
      <c r="BQ12" s="1039">
        <f>IF(OR($B12=0,BP12=0),"",BP12/$B12)</f>
        <v>677.81350482315111</v>
      </c>
      <c r="BR12" s="1038"/>
      <c r="BS12" s="1039" t="str">
        <f>IF(OR($B12=0,BR12=0),"",BR12/$B12)</f>
        <v/>
      </c>
      <c r="BT12" s="1038"/>
      <c r="BU12" s="1039" t="str">
        <f>IF(OR($B12=0,BT12=0),"",BT12/$B12)</f>
        <v/>
      </c>
      <c r="BV12" s="1038"/>
      <c r="BW12" s="1039" t="str">
        <f>IF(OR($B12=0,BV12=0),"",BV12/$B12)</f>
        <v/>
      </c>
      <c r="BX12" s="1038">
        <v>11690</v>
      </c>
      <c r="BY12" s="1039">
        <f>IF(OR($B12=0,BX12=0),"",BX12/$B12)</f>
        <v>3758.8424437299036</v>
      </c>
      <c r="BZ12" s="1038"/>
      <c r="CA12" s="1039" t="str">
        <f>IF(OR($B12=0,BZ12=0),"",BZ12/$B12)</f>
        <v/>
      </c>
      <c r="CB12" s="1038"/>
      <c r="CC12" s="1039" t="str">
        <f>IF(OR($B12=0,CB12=0),"",CB12/$B12)</f>
        <v/>
      </c>
      <c r="CD12" s="1038">
        <v>105222</v>
      </c>
      <c r="CE12" s="1039">
        <f>IF(OR($B12=0,CD12=0),"",CD12/$B12)</f>
        <v>33833.440514469454</v>
      </c>
    </row>
    <row r="13" spans="1:83">
      <c r="A13" s="1028"/>
      <c r="B13" s="1037">
        <v>8.8865538461538396</v>
      </c>
      <c r="D13" s="1038">
        <v>44592</v>
      </c>
      <c r="E13" s="1039">
        <f t="shared" ref="E13:G76" si="0">IF(OR($B13=0,D13=0),"",D13/$B13)</f>
        <v>5017.9181685034991</v>
      </c>
      <c r="F13" s="1038"/>
      <c r="G13" s="1039" t="str">
        <f t="shared" si="0"/>
        <v/>
      </c>
      <c r="H13" s="1038"/>
      <c r="I13" s="1039" t="str">
        <f t="shared" ref="I13:I76" si="1">IF(OR($B13=0,H13=0),"",H13/$B13)</f>
        <v/>
      </c>
      <c r="J13" s="1038"/>
      <c r="K13" s="1039" t="str">
        <f t="shared" ref="K13:K76" si="2">IF(OR($B13=0,J13=0),"",J13/$B13)</f>
        <v/>
      </c>
      <c r="L13" s="1038"/>
      <c r="M13" s="1039" t="str">
        <f t="shared" ref="M13:M76" si="3">IF(OR($B13=0,L13=0),"",L13/$B13)</f>
        <v/>
      </c>
      <c r="N13" s="1041">
        <v>458</v>
      </c>
      <c r="O13" s="1039">
        <f t="shared" ref="O13:O76" si="4">IF(OR($B13=0,N13=0),"",N13/$B13)</f>
        <v>51.538538777686639</v>
      </c>
      <c r="P13" s="1038">
        <v>10</v>
      </c>
      <c r="Q13" s="1039">
        <f t="shared" ref="Q13:Q76" si="5">IF(OR($B13=0,P13=0),"",P13/$B13)</f>
        <v>1.1252956064997082</v>
      </c>
      <c r="R13" s="1038">
        <v>4162</v>
      </c>
      <c r="S13" s="1039">
        <f t="shared" ref="S13:S76" si="6">IF(OR($B13=0,R13=0),"",R13/$B13)</f>
        <v>468.34803142517859</v>
      </c>
      <c r="T13" s="1038"/>
      <c r="U13" s="1039" t="str">
        <f t="shared" ref="U13:U76" si="7">IF(OR($B13=0,T13=0),"",T13/$B13)</f>
        <v/>
      </c>
      <c r="V13" s="1038">
        <v>4867</v>
      </c>
      <c r="W13" s="1039">
        <f t="shared" ref="W13:W76" si="8">IF(OR($B13=0,V13=0),"",V13/$B13)</f>
        <v>547.68137168340797</v>
      </c>
      <c r="X13" s="1038"/>
      <c r="Y13" s="1039" t="str">
        <f t="shared" ref="Y13:Y76" si="9">IF(OR($B13=0,X13=0),"",X13/$B13)</f>
        <v/>
      </c>
      <c r="Z13" s="1038"/>
      <c r="AA13" s="1039" t="str">
        <f t="shared" ref="AA13:AA76" si="10">IF(OR($B13=0,Z13=0),"",Z13/$B13)</f>
        <v/>
      </c>
      <c r="AB13" s="1041">
        <v>1294</v>
      </c>
      <c r="AC13" s="1039">
        <f t="shared" ref="AC13:AC76" si="11">IF(OR($B13=0,AB13=0),"",AB13/$B13)</f>
        <v>145.61325148106224</v>
      </c>
      <c r="AD13" s="1038"/>
      <c r="AE13" s="1039" t="str">
        <f t="shared" ref="AE13:AE76" si="12">IF(OR($B13=0,AD13=0),"",AD13/$B13)</f>
        <v/>
      </c>
      <c r="AF13" s="1038"/>
      <c r="AG13" s="1039" t="str">
        <f t="shared" ref="AG13:AG76" si="13">IF(OR($B13=0,AF13=0),"",AF13/$B13)</f>
        <v/>
      </c>
      <c r="AH13" s="1038"/>
      <c r="AI13" s="1039" t="str">
        <f t="shared" ref="AI13:AI76" si="14">IF(OR($B13=0,AH13=0),"",AH13/$B13)</f>
        <v/>
      </c>
      <c r="AJ13" s="1038">
        <v>8397</v>
      </c>
      <c r="AK13" s="1039">
        <f t="shared" ref="AK13:AK76" si="15">IF(OR($B13=0,AJ13=0),"",AJ13/$B13)</f>
        <v>944.91072077780507</v>
      </c>
      <c r="AL13" s="1038"/>
      <c r="AM13" s="1039" t="str">
        <f t="shared" ref="AM13:AM76" si="16">IF(OR($B13=0,AL13=0),"",AL13/$B13)</f>
        <v/>
      </c>
      <c r="AN13" s="1041">
        <v>36</v>
      </c>
      <c r="AO13" s="1039">
        <f t="shared" ref="AO13:AO76" si="17">IF(OR($B13=0,AN13=0),"",AN13/$B13)</f>
        <v>4.0510641833989496</v>
      </c>
      <c r="AP13" s="1038">
        <v>19224</v>
      </c>
      <c r="AQ13" s="1039">
        <f t="shared" ref="AQ13:AQ76" si="18">IF(OR($B13=0,AP13=0),"",AP13/$B13)</f>
        <v>2163.2682739350394</v>
      </c>
      <c r="AR13" s="1038">
        <v>44592</v>
      </c>
      <c r="AS13" s="1039">
        <f t="shared" ref="AS13:AU76" si="19">IF(OR($B13=0,AR13=0),"",AR13/$B13)</f>
        <v>5017.9181685034991</v>
      </c>
      <c r="AT13" s="1038"/>
      <c r="AU13" s="1039" t="str">
        <f t="shared" si="19"/>
        <v/>
      </c>
      <c r="AV13" s="1038"/>
      <c r="AW13" s="1039" t="str">
        <f t="shared" ref="AW13:AW76" si="20">IF(OR($B13=0,AV13=0),"",AV13/$B13)</f>
        <v/>
      </c>
      <c r="AX13" s="1038"/>
      <c r="AY13" s="1039" t="str">
        <f t="shared" ref="AY13:AY76" si="21">IF(OR($B13=0,AX13=0),"",AX13/$B13)</f>
        <v/>
      </c>
      <c r="AZ13" s="1038"/>
      <c r="BA13" s="1039" t="str">
        <f t="shared" ref="BA13:BA76" si="22">IF(OR($B13=0,AZ13=0),"",AZ13/$B13)</f>
        <v/>
      </c>
      <c r="BB13" s="1038">
        <v>458</v>
      </c>
      <c r="BC13" s="1039">
        <f t="shared" ref="BC13:BC76" si="23">IF(OR($B13=0,BB13=0),"",BB13/$B13)</f>
        <v>51.538538777686639</v>
      </c>
      <c r="BD13" s="1038">
        <v>10</v>
      </c>
      <c r="BE13" s="1039">
        <f t="shared" ref="BE13:BE76" si="24">IF(OR($B13=0,BD13=0),"",BD13/$B13)</f>
        <v>1.1252956064997082</v>
      </c>
      <c r="BF13" s="1038">
        <v>4162</v>
      </c>
      <c r="BG13" s="1039">
        <f t="shared" ref="BG13:BG76" si="25">IF(OR($B13=0,BF13=0),"",BF13/$B13)</f>
        <v>468.34803142517859</v>
      </c>
      <c r="BH13" s="1038"/>
      <c r="BI13" s="1039" t="str">
        <f t="shared" ref="BI13:BI76" si="26">IF(OR($B13=0,BH13=0),"",BH13/$B13)</f>
        <v/>
      </c>
      <c r="BJ13" s="1038">
        <v>4867</v>
      </c>
      <c r="BK13" s="1039">
        <f t="shared" ref="BK13:BK76" si="27">IF(OR($B13=0,BJ13=0),"",BJ13/$B13)</f>
        <v>547.68137168340797</v>
      </c>
      <c r="BL13" s="1038"/>
      <c r="BM13" s="1039" t="str">
        <f t="shared" ref="BM13:BM76" si="28">IF(OR($B13=0,BL13=0),"",BL13/$B13)</f>
        <v/>
      </c>
      <c r="BN13" s="1038"/>
      <c r="BO13" s="1039" t="str">
        <f t="shared" ref="BO13:BO76" si="29">IF(OR($B13=0,BN13=0),"",BN13/$B13)</f>
        <v/>
      </c>
      <c r="BP13" s="1038">
        <v>1294</v>
      </c>
      <c r="BQ13" s="1039">
        <f t="shared" ref="BQ13:BQ76" si="30">IF(OR($B13=0,BP13=0),"",BP13/$B13)</f>
        <v>145.61325148106224</v>
      </c>
      <c r="BR13" s="1038"/>
      <c r="BS13" s="1039" t="str">
        <f t="shared" ref="BS13:BS76" si="31">IF(OR($B13=0,BR13=0),"",BR13/$B13)</f>
        <v/>
      </c>
      <c r="BT13" s="1038"/>
      <c r="BU13" s="1039" t="str">
        <f t="shared" ref="BU13:BU76" si="32">IF(OR($B13=0,BT13=0),"",BT13/$B13)</f>
        <v/>
      </c>
      <c r="BV13" s="1038"/>
      <c r="BW13" s="1039" t="str">
        <f t="shared" ref="BW13:BW76" si="33">IF(OR($B13=0,BV13=0),"",BV13/$B13)</f>
        <v/>
      </c>
      <c r="BX13" s="1038">
        <v>8397</v>
      </c>
      <c r="BY13" s="1039">
        <f t="shared" ref="BY13:BY76" si="34">IF(OR($B13=0,BX13=0),"",BX13/$B13)</f>
        <v>944.91072077780507</v>
      </c>
      <c r="BZ13" s="1038"/>
      <c r="CA13" s="1039" t="str">
        <f t="shared" ref="CA13:CA76" si="35">IF(OR($B13=0,BZ13=0),"",BZ13/$B13)</f>
        <v/>
      </c>
      <c r="CB13" s="1038">
        <v>36</v>
      </c>
      <c r="CC13" s="1039">
        <f t="shared" ref="CC13:CC76" si="36">IF(OR($B13=0,CB13=0),"",CB13/$B13)</f>
        <v>4.0510641833989496</v>
      </c>
      <c r="CD13" s="1038">
        <v>19224</v>
      </c>
      <c r="CE13" s="1039">
        <f t="shared" ref="CE13:CE76" si="37">IF(OR($B13=0,CD13=0),"",CD13/$B13)</f>
        <v>2163.2682739350394</v>
      </c>
    </row>
    <row r="14" spans="1:83">
      <c r="E14" s="1039" t="str">
        <f t="shared" si="0"/>
        <v/>
      </c>
      <c r="G14" s="1039" t="str">
        <f t="shared" si="0"/>
        <v/>
      </c>
      <c r="I14" s="1039" t="str">
        <f t="shared" si="1"/>
        <v/>
      </c>
      <c r="K14" s="1039" t="str">
        <f t="shared" si="2"/>
        <v/>
      </c>
      <c r="M14" s="1039" t="str">
        <f t="shared" si="3"/>
        <v/>
      </c>
      <c r="O14" s="1039" t="str">
        <f t="shared" si="4"/>
        <v/>
      </c>
      <c r="Q14" s="1039" t="str">
        <f t="shared" si="5"/>
        <v/>
      </c>
      <c r="S14" s="1039" t="str">
        <f t="shared" si="6"/>
        <v/>
      </c>
      <c r="U14" s="1039" t="str">
        <f t="shared" si="7"/>
        <v/>
      </c>
      <c r="W14" s="1039" t="str">
        <f t="shared" si="8"/>
        <v/>
      </c>
      <c r="Y14" s="1039" t="str">
        <f t="shared" si="9"/>
        <v/>
      </c>
      <c r="AA14" s="1039" t="str">
        <f t="shared" si="10"/>
        <v/>
      </c>
      <c r="AC14" s="1039" t="str">
        <f t="shared" si="11"/>
        <v/>
      </c>
      <c r="AE14" s="1039" t="str">
        <f t="shared" si="12"/>
        <v/>
      </c>
      <c r="AG14" s="1039" t="str">
        <f t="shared" si="13"/>
        <v/>
      </c>
      <c r="AI14" s="1039" t="str">
        <f t="shared" si="14"/>
        <v/>
      </c>
      <c r="AK14" s="1039" t="str">
        <f t="shared" si="15"/>
        <v/>
      </c>
      <c r="AM14" s="1039" t="str">
        <f t="shared" si="16"/>
        <v/>
      </c>
      <c r="AO14" s="1039" t="str">
        <f t="shared" si="17"/>
        <v/>
      </c>
      <c r="AQ14" s="1039" t="str">
        <f t="shared" si="18"/>
        <v/>
      </c>
      <c r="AS14" s="1039" t="str">
        <f t="shared" si="19"/>
        <v/>
      </c>
      <c r="AU14" s="1039" t="str">
        <f t="shared" si="19"/>
        <v/>
      </c>
      <c r="AW14" s="1039" t="str">
        <f t="shared" si="20"/>
        <v/>
      </c>
      <c r="AY14" s="1039" t="str">
        <f t="shared" si="21"/>
        <v/>
      </c>
      <c r="BA14" s="1039" t="str">
        <f t="shared" si="22"/>
        <v/>
      </c>
      <c r="BC14" s="1039" t="str">
        <f t="shared" si="23"/>
        <v/>
      </c>
      <c r="BE14" s="1039" t="str">
        <f t="shared" si="24"/>
        <v/>
      </c>
      <c r="BG14" s="1039" t="str">
        <f t="shared" si="25"/>
        <v/>
      </c>
      <c r="BI14" s="1039" t="str">
        <f t="shared" si="26"/>
        <v/>
      </c>
      <c r="BK14" s="1039" t="str">
        <f t="shared" si="27"/>
        <v/>
      </c>
      <c r="BM14" s="1039" t="str">
        <f t="shared" si="28"/>
        <v/>
      </c>
      <c r="BO14" s="1039" t="str">
        <f t="shared" si="29"/>
        <v/>
      </c>
      <c r="BQ14" s="1039" t="str">
        <f t="shared" si="30"/>
        <v/>
      </c>
      <c r="BS14" s="1039" t="str">
        <f t="shared" si="31"/>
        <v/>
      </c>
      <c r="BU14" s="1039" t="str">
        <f t="shared" si="32"/>
        <v/>
      </c>
      <c r="BW14" s="1039" t="str">
        <f t="shared" si="33"/>
        <v/>
      </c>
      <c r="BY14" s="1039" t="str">
        <f t="shared" si="34"/>
        <v/>
      </c>
      <c r="CA14" s="1039" t="str">
        <f t="shared" si="35"/>
        <v/>
      </c>
      <c r="CC14" s="1039" t="str">
        <f t="shared" si="36"/>
        <v/>
      </c>
      <c r="CE14" s="1039" t="str">
        <f t="shared" si="37"/>
        <v/>
      </c>
    </row>
    <row r="15" spans="1:83">
      <c r="E15" s="1039" t="str">
        <f t="shared" si="0"/>
        <v/>
      </c>
      <c r="G15" s="1039" t="str">
        <f t="shared" si="0"/>
        <v/>
      </c>
      <c r="I15" s="1039" t="str">
        <f t="shared" si="1"/>
        <v/>
      </c>
      <c r="K15" s="1039" t="str">
        <f t="shared" si="2"/>
        <v/>
      </c>
      <c r="M15" s="1039" t="str">
        <f t="shared" si="3"/>
        <v/>
      </c>
      <c r="O15" s="1039" t="str">
        <f t="shared" si="4"/>
        <v/>
      </c>
      <c r="Q15" s="1039" t="str">
        <f t="shared" si="5"/>
        <v/>
      </c>
      <c r="S15" s="1039" t="str">
        <f t="shared" si="6"/>
        <v/>
      </c>
      <c r="U15" s="1039" t="str">
        <f t="shared" si="7"/>
        <v/>
      </c>
      <c r="W15" s="1039" t="str">
        <f t="shared" si="8"/>
        <v/>
      </c>
      <c r="Y15" s="1039" t="str">
        <f t="shared" si="9"/>
        <v/>
      </c>
      <c r="AA15" s="1039" t="str">
        <f t="shared" si="10"/>
        <v/>
      </c>
      <c r="AC15" s="1039" t="str">
        <f t="shared" si="11"/>
        <v/>
      </c>
      <c r="AE15" s="1039" t="str">
        <f t="shared" si="12"/>
        <v/>
      </c>
      <c r="AG15" s="1039" t="str">
        <f t="shared" si="13"/>
        <v/>
      </c>
      <c r="AI15" s="1039" t="str">
        <f t="shared" si="14"/>
        <v/>
      </c>
      <c r="AK15" s="1039" t="str">
        <f t="shared" si="15"/>
        <v/>
      </c>
      <c r="AM15" s="1039" t="str">
        <f t="shared" si="16"/>
        <v/>
      </c>
      <c r="AO15" s="1039" t="str">
        <f t="shared" si="17"/>
        <v/>
      </c>
      <c r="AQ15" s="1039" t="str">
        <f t="shared" si="18"/>
        <v/>
      </c>
      <c r="AS15" s="1039" t="str">
        <f t="shared" si="19"/>
        <v/>
      </c>
      <c r="AU15" s="1039" t="str">
        <f t="shared" si="19"/>
        <v/>
      </c>
      <c r="AW15" s="1039" t="str">
        <f t="shared" si="20"/>
        <v/>
      </c>
      <c r="AY15" s="1039" t="str">
        <f t="shared" si="21"/>
        <v/>
      </c>
      <c r="BA15" s="1039" t="str">
        <f t="shared" si="22"/>
        <v/>
      </c>
      <c r="BC15" s="1039" t="str">
        <f t="shared" si="23"/>
        <v/>
      </c>
      <c r="BE15" s="1039" t="str">
        <f t="shared" si="24"/>
        <v/>
      </c>
      <c r="BG15" s="1039" t="str">
        <f t="shared" si="25"/>
        <v/>
      </c>
      <c r="BI15" s="1039" t="str">
        <f t="shared" si="26"/>
        <v/>
      </c>
      <c r="BK15" s="1039" t="str">
        <f t="shared" si="27"/>
        <v/>
      </c>
      <c r="BM15" s="1039" t="str">
        <f t="shared" si="28"/>
        <v/>
      </c>
      <c r="BO15" s="1039" t="str">
        <f t="shared" si="29"/>
        <v/>
      </c>
      <c r="BQ15" s="1039" t="str">
        <f t="shared" si="30"/>
        <v/>
      </c>
      <c r="BS15" s="1039" t="str">
        <f t="shared" si="31"/>
        <v/>
      </c>
      <c r="BU15" s="1039" t="str">
        <f t="shared" si="32"/>
        <v/>
      </c>
      <c r="BW15" s="1039" t="str">
        <f t="shared" si="33"/>
        <v/>
      </c>
      <c r="BY15" s="1039" t="str">
        <f t="shared" si="34"/>
        <v/>
      </c>
      <c r="CA15" s="1039" t="str">
        <f t="shared" si="35"/>
        <v/>
      </c>
      <c r="CC15" s="1039" t="str">
        <f t="shared" si="36"/>
        <v/>
      </c>
      <c r="CE15" s="1039" t="str">
        <f t="shared" si="37"/>
        <v/>
      </c>
    </row>
    <row r="16" spans="1:83">
      <c r="D16" s="1023">
        <f>SUM(D12:D15)/2</f>
        <v>82425</v>
      </c>
      <c r="E16" s="1039" t="str">
        <f t="shared" si="0"/>
        <v/>
      </c>
      <c r="G16" s="1039" t="str">
        <f t="shared" si="0"/>
        <v/>
      </c>
      <c r="I16" s="1039" t="str">
        <f t="shared" si="1"/>
        <v/>
      </c>
      <c r="K16" s="1039" t="str">
        <f t="shared" si="2"/>
        <v/>
      </c>
      <c r="M16" s="1039" t="str">
        <f t="shared" si="3"/>
        <v/>
      </c>
      <c r="O16" s="1039" t="str">
        <f t="shared" si="4"/>
        <v/>
      </c>
      <c r="Q16" s="1039" t="str">
        <f t="shared" si="5"/>
        <v/>
      </c>
      <c r="S16" s="1039" t="str">
        <f t="shared" si="6"/>
        <v/>
      </c>
      <c r="U16" s="1039" t="str">
        <f t="shared" si="7"/>
        <v/>
      </c>
      <c r="W16" s="1039" t="str">
        <f t="shared" si="8"/>
        <v/>
      </c>
      <c r="Y16" s="1039" t="str">
        <f t="shared" si="9"/>
        <v/>
      </c>
      <c r="AA16" s="1039" t="str">
        <f t="shared" si="10"/>
        <v/>
      </c>
      <c r="AC16" s="1039" t="str">
        <f t="shared" si="11"/>
        <v/>
      </c>
      <c r="AE16" s="1039" t="str">
        <f t="shared" si="12"/>
        <v/>
      </c>
      <c r="AG16" s="1039" t="str">
        <f t="shared" si="13"/>
        <v/>
      </c>
      <c r="AI16" s="1039" t="str">
        <f t="shared" si="14"/>
        <v/>
      </c>
      <c r="AJ16" s="1023">
        <f>SUM(AJ12:AJ15)/2</f>
        <v>10043.5</v>
      </c>
      <c r="AK16" s="1039" t="str">
        <f t="shared" si="15"/>
        <v/>
      </c>
      <c r="AM16" s="1039" t="str">
        <f t="shared" si="16"/>
        <v/>
      </c>
      <c r="AO16" s="1039" t="str">
        <f t="shared" si="17"/>
        <v/>
      </c>
      <c r="AQ16" s="1039" t="str">
        <f t="shared" si="18"/>
        <v/>
      </c>
      <c r="AS16" s="1039" t="str">
        <f t="shared" si="19"/>
        <v/>
      </c>
      <c r="AU16" s="1039" t="str">
        <f t="shared" si="19"/>
        <v/>
      </c>
      <c r="AW16" s="1039" t="str">
        <f t="shared" si="20"/>
        <v/>
      </c>
      <c r="AY16" s="1039" t="str">
        <f t="shared" si="21"/>
        <v/>
      </c>
      <c r="BA16" s="1039" t="str">
        <f t="shared" si="22"/>
        <v/>
      </c>
      <c r="BC16" s="1039" t="str">
        <f t="shared" si="23"/>
        <v/>
      </c>
      <c r="BE16" s="1039" t="str">
        <f t="shared" si="24"/>
        <v/>
      </c>
      <c r="BG16" s="1039" t="str">
        <f t="shared" si="25"/>
        <v/>
      </c>
      <c r="BI16" s="1039" t="str">
        <f t="shared" si="26"/>
        <v/>
      </c>
      <c r="BK16" s="1039" t="str">
        <f t="shared" si="27"/>
        <v/>
      </c>
      <c r="BM16" s="1039" t="str">
        <f t="shared" si="28"/>
        <v/>
      </c>
      <c r="BO16" s="1039" t="str">
        <f t="shared" si="29"/>
        <v/>
      </c>
      <c r="BQ16" s="1039" t="str">
        <f t="shared" si="30"/>
        <v/>
      </c>
      <c r="BS16" s="1039" t="str">
        <f t="shared" si="31"/>
        <v/>
      </c>
      <c r="BU16" s="1039" t="str">
        <f t="shared" si="32"/>
        <v/>
      </c>
      <c r="BW16" s="1039" t="str">
        <f t="shared" si="33"/>
        <v/>
      </c>
      <c r="BY16" s="1039" t="str">
        <f t="shared" si="34"/>
        <v/>
      </c>
      <c r="CA16" s="1039" t="str">
        <f t="shared" si="35"/>
        <v/>
      </c>
      <c r="CC16" s="1039" t="str">
        <f t="shared" si="36"/>
        <v/>
      </c>
      <c r="CE16" s="1039" t="str">
        <f t="shared" si="37"/>
        <v/>
      </c>
    </row>
    <row r="17" spans="4:83">
      <c r="D17" s="1042">
        <f>D16/(365*7.5)</f>
        <v>30.109589041095891</v>
      </c>
      <c r="E17" s="1039" t="str">
        <f t="shared" si="0"/>
        <v/>
      </c>
      <c r="G17" s="1039" t="str">
        <f t="shared" si="0"/>
        <v/>
      </c>
      <c r="I17" s="1039" t="str">
        <f t="shared" si="1"/>
        <v/>
      </c>
      <c r="K17" s="1039" t="str">
        <f t="shared" si="2"/>
        <v/>
      </c>
      <c r="M17" s="1039" t="str">
        <f t="shared" si="3"/>
        <v/>
      </c>
      <c r="O17" s="1039" t="str">
        <f t="shared" si="4"/>
        <v/>
      </c>
      <c r="Q17" s="1039" t="str">
        <f t="shared" si="5"/>
        <v/>
      </c>
      <c r="R17" s="1023">
        <f>SUM(R12:R16)</f>
        <v>10625</v>
      </c>
      <c r="S17" s="1039" t="str">
        <f t="shared" si="6"/>
        <v/>
      </c>
      <c r="U17" s="1039" t="str">
        <f t="shared" si="7"/>
        <v/>
      </c>
      <c r="W17" s="1039" t="str">
        <f t="shared" si="8"/>
        <v/>
      </c>
      <c r="Y17" s="1039" t="str">
        <f t="shared" si="9"/>
        <v/>
      </c>
      <c r="AA17" s="1039" t="str">
        <f t="shared" si="10"/>
        <v/>
      </c>
      <c r="AC17" s="1039" t="str">
        <f t="shared" si="11"/>
        <v/>
      </c>
      <c r="AE17" s="1039" t="str">
        <f t="shared" si="12"/>
        <v/>
      </c>
      <c r="AG17" s="1039" t="str">
        <f t="shared" si="13"/>
        <v/>
      </c>
      <c r="AI17" s="1039" t="str">
        <f t="shared" si="14"/>
        <v/>
      </c>
      <c r="AJ17" s="1042">
        <f>AJ16/(365*7.5)</f>
        <v>3.6688584474885846</v>
      </c>
      <c r="AK17" s="1039" t="str">
        <f t="shared" si="15"/>
        <v/>
      </c>
      <c r="AM17" s="1039" t="str">
        <f t="shared" si="16"/>
        <v/>
      </c>
      <c r="AO17" s="1039" t="str">
        <f t="shared" si="17"/>
        <v/>
      </c>
      <c r="AQ17" s="1039" t="str">
        <f t="shared" si="18"/>
        <v/>
      </c>
      <c r="AS17" s="1039" t="str">
        <f t="shared" si="19"/>
        <v/>
      </c>
      <c r="AU17" s="1039" t="str">
        <f t="shared" si="19"/>
        <v/>
      </c>
      <c r="AW17" s="1039" t="str">
        <f t="shared" si="20"/>
        <v/>
      </c>
      <c r="AY17" s="1039" t="str">
        <f t="shared" si="21"/>
        <v/>
      </c>
      <c r="BA17" s="1039" t="str">
        <f t="shared" si="22"/>
        <v/>
      </c>
      <c r="BC17" s="1039" t="str">
        <f t="shared" si="23"/>
        <v/>
      </c>
      <c r="BE17" s="1039" t="str">
        <f t="shared" si="24"/>
        <v/>
      </c>
      <c r="BG17" s="1039" t="str">
        <f t="shared" si="25"/>
        <v/>
      </c>
      <c r="BI17" s="1039" t="str">
        <f t="shared" si="26"/>
        <v/>
      </c>
      <c r="BK17" s="1039" t="str">
        <f t="shared" si="27"/>
        <v/>
      </c>
      <c r="BM17" s="1039" t="str">
        <f t="shared" si="28"/>
        <v/>
      </c>
      <c r="BO17" s="1039" t="str">
        <f t="shared" si="29"/>
        <v/>
      </c>
      <c r="BQ17" s="1039" t="str">
        <f t="shared" si="30"/>
        <v/>
      </c>
      <c r="BS17" s="1039" t="str">
        <f t="shared" si="31"/>
        <v/>
      </c>
      <c r="BU17" s="1039" t="str">
        <f t="shared" si="32"/>
        <v/>
      </c>
      <c r="BW17" s="1039" t="str">
        <f t="shared" si="33"/>
        <v/>
      </c>
      <c r="BY17" s="1039" t="str">
        <f t="shared" si="34"/>
        <v/>
      </c>
      <c r="CA17" s="1039" t="str">
        <f t="shared" si="35"/>
        <v/>
      </c>
      <c r="CC17" s="1039" t="str">
        <f t="shared" si="36"/>
        <v/>
      </c>
      <c r="CE17" s="1039" t="str">
        <f t="shared" si="37"/>
        <v/>
      </c>
    </row>
    <row r="18" spans="4:83">
      <c r="E18" s="1039" t="str">
        <f t="shared" si="0"/>
        <v/>
      </c>
      <c r="G18" s="1039" t="str">
        <f t="shared" si="0"/>
        <v/>
      </c>
      <c r="I18" s="1039" t="str">
        <f t="shared" si="1"/>
        <v/>
      </c>
      <c r="K18" s="1039" t="str">
        <f t="shared" si="2"/>
        <v/>
      </c>
      <c r="M18" s="1039" t="str">
        <f t="shared" si="3"/>
        <v/>
      </c>
      <c r="O18" s="1039" t="str">
        <f t="shared" si="4"/>
        <v/>
      </c>
      <c r="Q18" s="1039" t="str">
        <f t="shared" si="5"/>
        <v/>
      </c>
      <c r="R18" s="1042">
        <f>R17/(365*7.5)</f>
        <v>3.8812785388127855</v>
      </c>
      <c r="S18" s="1039" t="str">
        <f t="shared" si="6"/>
        <v/>
      </c>
      <c r="U18" s="1039" t="str">
        <f t="shared" si="7"/>
        <v/>
      </c>
      <c r="V18" s="1023">
        <f>P12+P13+T12+V12+V13/2</f>
        <v>14398.5</v>
      </c>
      <c r="W18" s="1039" t="str">
        <f t="shared" si="8"/>
        <v/>
      </c>
      <c r="Y18" s="1039" t="str">
        <f t="shared" si="9"/>
        <v/>
      </c>
      <c r="AA18" s="1039" t="str">
        <f t="shared" si="10"/>
        <v/>
      </c>
      <c r="AB18" s="1023">
        <f>N12+N13+AB12+AB13/2</f>
        <v>3527</v>
      </c>
      <c r="AC18" s="1039" t="str">
        <f t="shared" si="11"/>
        <v/>
      </c>
      <c r="AE18" s="1039" t="str">
        <f t="shared" si="12"/>
        <v/>
      </c>
      <c r="AG18" s="1039" t="str">
        <f t="shared" si="13"/>
        <v/>
      </c>
      <c r="AI18" s="1039" t="str">
        <f t="shared" si="14"/>
        <v/>
      </c>
      <c r="AK18" s="1039" t="str">
        <f t="shared" si="15"/>
        <v/>
      </c>
      <c r="AM18" s="1039" t="str">
        <f t="shared" si="16"/>
        <v/>
      </c>
      <c r="AO18" s="1039" t="str">
        <f t="shared" si="17"/>
        <v/>
      </c>
      <c r="AQ18" s="1039" t="str">
        <f t="shared" si="18"/>
        <v/>
      </c>
      <c r="AS18" s="1039" t="str">
        <f t="shared" si="19"/>
        <v/>
      </c>
      <c r="AU18" s="1039" t="str">
        <f t="shared" si="19"/>
        <v/>
      </c>
      <c r="AW18" s="1039" t="str">
        <f t="shared" si="20"/>
        <v/>
      </c>
      <c r="AY18" s="1039" t="str">
        <f t="shared" si="21"/>
        <v/>
      </c>
      <c r="BA18" s="1039" t="str">
        <f t="shared" si="22"/>
        <v/>
      </c>
      <c r="BC18" s="1039" t="str">
        <f t="shared" si="23"/>
        <v/>
      </c>
      <c r="BE18" s="1039" t="str">
        <f t="shared" si="24"/>
        <v/>
      </c>
      <c r="BG18" s="1039" t="str">
        <f t="shared" si="25"/>
        <v/>
      </c>
      <c r="BI18" s="1039" t="str">
        <f t="shared" si="26"/>
        <v/>
      </c>
      <c r="BK18" s="1039" t="str">
        <f t="shared" si="27"/>
        <v/>
      </c>
      <c r="BM18" s="1039" t="str">
        <f t="shared" si="28"/>
        <v/>
      </c>
      <c r="BO18" s="1039" t="str">
        <f t="shared" si="29"/>
        <v/>
      </c>
      <c r="BQ18" s="1039" t="str">
        <f t="shared" si="30"/>
        <v/>
      </c>
      <c r="BS18" s="1039" t="str">
        <f t="shared" si="31"/>
        <v/>
      </c>
      <c r="BU18" s="1039" t="str">
        <f t="shared" si="32"/>
        <v/>
      </c>
      <c r="BW18" s="1039" t="str">
        <f t="shared" si="33"/>
        <v/>
      </c>
      <c r="BY18" s="1039" t="str">
        <f t="shared" si="34"/>
        <v/>
      </c>
      <c r="CA18" s="1039" t="str">
        <f t="shared" si="35"/>
        <v/>
      </c>
      <c r="CC18" s="1039" t="str">
        <f t="shared" si="36"/>
        <v/>
      </c>
      <c r="CE18" s="1039" t="str">
        <f t="shared" si="37"/>
        <v/>
      </c>
    </row>
    <row r="19" spans="4:83">
      <c r="D19" s="1023">
        <f>D16/2737.5</f>
        <v>30.109589041095891</v>
      </c>
      <c r="E19" s="1039" t="str">
        <f t="shared" si="0"/>
        <v/>
      </c>
      <c r="G19" s="1039" t="str">
        <f t="shared" si="0"/>
        <v/>
      </c>
      <c r="I19" s="1039" t="str">
        <f t="shared" si="1"/>
        <v/>
      </c>
      <c r="K19" s="1039" t="str">
        <f t="shared" si="2"/>
        <v/>
      </c>
      <c r="M19" s="1039" t="str">
        <f t="shared" si="3"/>
        <v/>
      </c>
      <c r="O19" s="1039" t="str">
        <f t="shared" si="4"/>
        <v/>
      </c>
      <c r="Q19" s="1039" t="str">
        <f t="shared" si="5"/>
        <v/>
      </c>
      <c r="S19" s="1039" t="str">
        <f t="shared" si="6"/>
        <v/>
      </c>
      <c r="U19" s="1039" t="str">
        <f t="shared" si="7"/>
        <v/>
      </c>
      <c r="V19" s="1042">
        <f>V18/(365*7.5)</f>
        <v>5.2597260273972601</v>
      </c>
      <c r="W19" s="1039" t="str">
        <f t="shared" si="8"/>
        <v/>
      </c>
      <c r="Y19" s="1039" t="str">
        <f t="shared" si="9"/>
        <v/>
      </c>
      <c r="AA19" s="1039" t="str">
        <f t="shared" si="10"/>
        <v/>
      </c>
      <c r="AB19" s="1042">
        <f>AB18/(365*7.5)</f>
        <v>1.2884018264840182</v>
      </c>
      <c r="AC19" s="1039" t="str">
        <f t="shared" si="11"/>
        <v/>
      </c>
      <c r="AE19" s="1039" t="str">
        <f t="shared" si="12"/>
        <v/>
      </c>
      <c r="AG19" s="1039" t="str">
        <f t="shared" si="13"/>
        <v/>
      </c>
      <c r="AI19" s="1039" t="str">
        <f t="shared" si="14"/>
        <v/>
      </c>
      <c r="AK19" s="1039" t="str">
        <f t="shared" si="15"/>
        <v/>
      </c>
      <c r="AM19" s="1039" t="str">
        <f t="shared" si="16"/>
        <v/>
      </c>
      <c r="AO19" s="1039" t="str">
        <f t="shared" si="17"/>
        <v/>
      </c>
      <c r="AQ19" s="1039" t="str">
        <f t="shared" si="18"/>
        <v/>
      </c>
      <c r="AS19" s="1039" t="str">
        <f t="shared" si="19"/>
        <v/>
      </c>
      <c r="AU19" s="1039" t="str">
        <f t="shared" si="19"/>
        <v/>
      </c>
      <c r="AW19" s="1039" t="str">
        <f t="shared" si="20"/>
        <v/>
      </c>
      <c r="AY19" s="1039" t="str">
        <f t="shared" si="21"/>
        <v/>
      </c>
      <c r="BA19" s="1039" t="str">
        <f t="shared" si="22"/>
        <v/>
      </c>
      <c r="BC19" s="1039" t="str">
        <f t="shared" si="23"/>
        <v/>
      </c>
      <c r="BE19" s="1039" t="str">
        <f t="shared" si="24"/>
        <v/>
      </c>
      <c r="BG19" s="1039" t="str">
        <f t="shared" si="25"/>
        <v/>
      </c>
      <c r="BI19" s="1039" t="str">
        <f t="shared" si="26"/>
        <v/>
      </c>
      <c r="BK19" s="1039" t="str">
        <f t="shared" si="27"/>
        <v/>
      </c>
      <c r="BM19" s="1039" t="str">
        <f t="shared" si="28"/>
        <v/>
      </c>
      <c r="BO19" s="1039" t="str">
        <f t="shared" si="29"/>
        <v/>
      </c>
      <c r="BQ19" s="1039" t="str">
        <f t="shared" si="30"/>
        <v/>
      </c>
      <c r="BS19" s="1039" t="str">
        <f t="shared" si="31"/>
        <v/>
      </c>
      <c r="BU19" s="1039" t="str">
        <f t="shared" si="32"/>
        <v/>
      </c>
      <c r="BW19" s="1039" t="str">
        <f t="shared" si="33"/>
        <v/>
      </c>
      <c r="BY19" s="1039" t="str">
        <f t="shared" si="34"/>
        <v/>
      </c>
      <c r="CA19" s="1039" t="str">
        <f t="shared" si="35"/>
        <v/>
      </c>
      <c r="CC19" s="1039" t="str">
        <f t="shared" si="36"/>
        <v/>
      </c>
      <c r="CE19" s="1039" t="str">
        <f t="shared" si="37"/>
        <v/>
      </c>
    </row>
    <row r="20" spans="4:83">
      <c r="E20" s="1039" t="str">
        <f t="shared" si="0"/>
        <v/>
      </c>
      <c r="G20" s="1039" t="str">
        <f t="shared" si="0"/>
        <v/>
      </c>
      <c r="I20" s="1039" t="str">
        <f t="shared" si="1"/>
        <v/>
      </c>
      <c r="K20" s="1039" t="str">
        <f t="shared" si="2"/>
        <v/>
      </c>
      <c r="M20" s="1039" t="str">
        <f t="shared" si="3"/>
        <v/>
      </c>
      <c r="O20" s="1039" t="str">
        <f t="shared" si="4"/>
        <v/>
      </c>
      <c r="Q20" s="1039" t="str">
        <f t="shared" si="5"/>
        <v/>
      </c>
      <c r="S20" s="1039" t="str">
        <f t="shared" si="6"/>
        <v/>
      </c>
      <c r="U20" s="1039" t="str">
        <f t="shared" si="7"/>
        <v/>
      </c>
      <c r="W20" s="1039" t="str">
        <f t="shared" si="8"/>
        <v/>
      </c>
      <c r="Y20" s="1039" t="str">
        <f t="shared" si="9"/>
        <v/>
      </c>
      <c r="AA20" s="1039" t="str">
        <f t="shared" si="10"/>
        <v/>
      </c>
      <c r="AC20" s="1039" t="str">
        <f t="shared" si="11"/>
        <v/>
      </c>
      <c r="AE20" s="1039" t="str">
        <f t="shared" si="12"/>
        <v/>
      </c>
      <c r="AG20" s="1039" t="str">
        <f t="shared" si="13"/>
        <v/>
      </c>
      <c r="AI20" s="1039" t="str">
        <f t="shared" si="14"/>
        <v/>
      </c>
      <c r="AK20" s="1039" t="str">
        <f t="shared" si="15"/>
        <v/>
      </c>
      <c r="AM20" s="1039" t="str">
        <f t="shared" si="16"/>
        <v/>
      </c>
      <c r="AO20" s="1039" t="str">
        <f t="shared" si="17"/>
        <v/>
      </c>
      <c r="AQ20" s="1039" t="str">
        <f t="shared" si="18"/>
        <v/>
      </c>
      <c r="AS20" s="1039" t="str">
        <f t="shared" si="19"/>
        <v/>
      </c>
      <c r="AU20" s="1039" t="str">
        <f t="shared" si="19"/>
        <v/>
      </c>
      <c r="AW20" s="1039" t="str">
        <f t="shared" si="20"/>
        <v/>
      </c>
      <c r="AY20" s="1039" t="str">
        <f t="shared" si="21"/>
        <v/>
      </c>
      <c r="BA20" s="1039" t="str">
        <f t="shared" si="22"/>
        <v/>
      </c>
      <c r="BC20" s="1039" t="str">
        <f t="shared" si="23"/>
        <v/>
      </c>
      <c r="BE20" s="1039" t="str">
        <f t="shared" si="24"/>
        <v/>
      </c>
      <c r="BG20" s="1039" t="str">
        <f t="shared" si="25"/>
        <v/>
      </c>
      <c r="BI20" s="1039" t="str">
        <f t="shared" si="26"/>
        <v/>
      </c>
      <c r="BK20" s="1039" t="str">
        <f t="shared" si="27"/>
        <v/>
      </c>
      <c r="BM20" s="1039" t="str">
        <f t="shared" si="28"/>
        <v/>
      </c>
      <c r="BO20" s="1039" t="str">
        <f t="shared" si="29"/>
        <v/>
      </c>
      <c r="BQ20" s="1039" t="str">
        <f t="shared" si="30"/>
        <v/>
      </c>
      <c r="BS20" s="1039" t="str">
        <f t="shared" si="31"/>
        <v/>
      </c>
      <c r="BU20" s="1039" t="str">
        <f t="shared" si="32"/>
        <v/>
      </c>
      <c r="BW20" s="1039" t="str">
        <f t="shared" si="33"/>
        <v/>
      </c>
      <c r="BY20" s="1039" t="str">
        <f t="shared" si="34"/>
        <v/>
      </c>
      <c r="CA20" s="1039" t="str">
        <f t="shared" si="35"/>
        <v/>
      </c>
      <c r="CC20" s="1039" t="str">
        <f t="shared" si="36"/>
        <v/>
      </c>
      <c r="CE20" s="1039" t="str">
        <f t="shared" si="37"/>
        <v/>
      </c>
    </row>
    <row r="21" spans="4:83">
      <c r="E21" s="1039" t="str">
        <f t="shared" si="0"/>
        <v/>
      </c>
      <c r="G21" s="1039" t="str">
        <f t="shared" si="0"/>
        <v/>
      </c>
      <c r="I21" s="1039" t="str">
        <f t="shared" si="1"/>
        <v/>
      </c>
      <c r="K21" s="1039" t="str">
        <f t="shared" si="2"/>
        <v/>
      </c>
      <c r="M21" s="1039" t="str">
        <f t="shared" si="3"/>
        <v/>
      </c>
      <c r="O21" s="1039" t="str">
        <f t="shared" si="4"/>
        <v/>
      </c>
      <c r="Q21" s="1039" t="str">
        <f t="shared" si="5"/>
        <v/>
      </c>
      <c r="S21" s="1039" t="str">
        <f t="shared" si="6"/>
        <v/>
      </c>
      <c r="U21" s="1039" t="str">
        <f t="shared" si="7"/>
        <v/>
      </c>
      <c r="W21" s="1039" t="str">
        <f t="shared" si="8"/>
        <v/>
      </c>
      <c r="Y21" s="1039" t="str">
        <f t="shared" si="9"/>
        <v/>
      </c>
      <c r="AA21" s="1039" t="str">
        <f t="shared" si="10"/>
        <v/>
      </c>
      <c r="AC21" s="1039" t="str">
        <f t="shared" si="11"/>
        <v/>
      </c>
      <c r="AE21" s="1039" t="str">
        <f t="shared" si="12"/>
        <v/>
      </c>
      <c r="AG21" s="1039" t="str">
        <f t="shared" si="13"/>
        <v/>
      </c>
      <c r="AI21" s="1039" t="str">
        <f t="shared" si="14"/>
        <v/>
      </c>
      <c r="AK21" s="1039" t="str">
        <f t="shared" si="15"/>
        <v/>
      </c>
      <c r="AM21" s="1039" t="str">
        <f t="shared" si="16"/>
        <v/>
      </c>
      <c r="AO21" s="1039" t="str">
        <f t="shared" si="17"/>
        <v/>
      </c>
      <c r="AQ21" s="1039" t="str">
        <f t="shared" si="18"/>
        <v/>
      </c>
      <c r="AS21" s="1039" t="str">
        <f t="shared" si="19"/>
        <v/>
      </c>
      <c r="AU21" s="1039" t="str">
        <f t="shared" si="19"/>
        <v/>
      </c>
      <c r="AW21" s="1039" t="str">
        <f t="shared" si="20"/>
        <v/>
      </c>
      <c r="AY21" s="1039" t="str">
        <f t="shared" si="21"/>
        <v/>
      </c>
      <c r="BA21" s="1039" t="str">
        <f t="shared" si="22"/>
        <v/>
      </c>
      <c r="BC21" s="1039" t="str">
        <f t="shared" si="23"/>
        <v/>
      </c>
      <c r="BE21" s="1039" t="str">
        <f t="shared" si="24"/>
        <v/>
      </c>
      <c r="BG21" s="1039" t="str">
        <f t="shared" si="25"/>
        <v/>
      </c>
      <c r="BI21" s="1039" t="str">
        <f t="shared" si="26"/>
        <v/>
      </c>
      <c r="BK21" s="1039" t="str">
        <f t="shared" si="27"/>
        <v/>
      </c>
      <c r="BM21" s="1039" t="str">
        <f t="shared" si="28"/>
        <v/>
      </c>
      <c r="BO21" s="1039" t="str">
        <f t="shared" si="29"/>
        <v/>
      </c>
      <c r="BQ21" s="1039" t="str">
        <f t="shared" si="30"/>
        <v/>
      </c>
      <c r="BS21" s="1039" t="str">
        <f t="shared" si="31"/>
        <v/>
      </c>
      <c r="BU21" s="1039" t="str">
        <f t="shared" si="32"/>
        <v/>
      </c>
      <c r="BW21" s="1039" t="str">
        <f t="shared" si="33"/>
        <v/>
      </c>
      <c r="BY21" s="1039" t="str">
        <f t="shared" si="34"/>
        <v/>
      </c>
      <c r="CA21" s="1039" t="str">
        <f t="shared" si="35"/>
        <v/>
      </c>
      <c r="CC21" s="1039" t="str">
        <f t="shared" si="36"/>
        <v/>
      </c>
      <c r="CE21" s="1039" t="str">
        <f t="shared" si="37"/>
        <v/>
      </c>
    </row>
    <row r="22" spans="4:83">
      <c r="E22" s="1039" t="str">
        <f t="shared" si="0"/>
        <v/>
      </c>
      <c r="G22" s="1039" t="str">
        <f t="shared" si="0"/>
        <v/>
      </c>
      <c r="I22" s="1039" t="str">
        <f t="shared" si="1"/>
        <v/>
      </c>
      <c r="K22" s="1039" t="str">
        <f t="shared" si="2"/>
        <v/>
      </c>
      <c r="M22" s="1039" t="str">
        <f t="shared" si="3"/>
        <v/>
      </c>
      <c r="O22" s="1039" t="str">
        <f t="shared" si="4"/>
        <v/>
      </c>
      <c r="Q22" s="1039" t="str">
        <f t="shared" si="5"/>
        <v/>
      </c>
      <c r="S22" s="1039" t="str">
        <f t="shared" si="6"/>
        <v/>
      </c>
      <c r="U22" s="1039" t="str">
        <f t="shared" si="7"/>
        <v/>
      </c>
      <c r="W22" s="1039" t="str">
        <f t="shared" si="8"/>
        <v/>
      </c>
      <c r="Y22" s="1039" t="str">
        <f t="shared" si="9"/>
        <v/>
      </c>
      <c r="AA22" s="1039" t="str">
        <f t="shared" si="10"/>
        <v/>
      </c>
      <c r="AC22" s="1039" t="str">
        <f t="shared" si="11"/>
        <v/>
      </c>
      <c r="AE22" s="1039" t="str">
        <f t="shared" si="12"/>
        <v/>
      </c>
      <c r="AG22" s="1039" t="str">
        <f t="shared" si="13"/>
        <v/>
      </c>
      <c r="AI22" s="1039" t="str">
        <f t="shared" si="14"/>
        <v/>
      </c>
      <c r="AK22" s="1039" t="str">
        <f t="shared" si="15"/>
        <v/>
      </c>
      <c r="AM22" s="1039" t="str">
        <f t="shared" si="16"/>
        <v/>
      </c>
      <c r="AO22" s="1039" t="str">
        <f t="shared" si="17"/>
        <v/>
      </c>
      <c r="AQ22" s="1039" t="str">
        <f t="shared" si="18"/>
        <v/>
      </c>
      <c r="AS22" s="1039" t="str">
        <f t="shared" si="19"/>
        <v/>
      </c>
      <c r="AU22" s="1039" t="str">
        <f t="shared" si="19"/>
        <v/>
      </c>
      <c r="AW22" s="1039" t="str">
        <f t="shared" si="20"/>
        <v/>
      </c>
      <c r="AY22" s="1039" t="str">
        <f t="shared" si="21"/>
        <v/>
      </c>
      <c r="BA22" s="1039" t="str">
        <f t="shared" si="22"/>
        <v/>
      </c>
      <c r="BC22" s="1039" t="str">
        <f t="shared" si="23"/>
        <v/>
      </c>
      <c r="BE22" s="1039" t="str">
        <f t="shared" si="24"/>
        <v/>
      </c>
      <c r="BG22" s="1039" t="str">
        <f t="shared" si="25"/>
        <v/>
      </c>
      <c r="BI22" s="1039" t="str">
        <f t="shared" si="26"/>
        <v/>
      </c>
      <c r="BK22" s="1039" t="str">
        <f t="shared" si="27"/>
        <v/>
      </c>
      <c r="BM22" s="1039" t="str">
        <f t="shared" si="28"/>
        <v/>
      </c>
      <c r="BO22" s="1039" t="str">
        <f t="shared" si="29"/>
        <v/>
      </c>
      <c r="BQ22" s="1039" t="str">
        <f t="shared" si="30"/>
        <v/>
      </c>
      <c r="BS22" s="1039" t="str">
        <f t="shared" si="31"/>
        <v/>
      </c>
      <c r="BU22" s="1039" t="str">
        <f t="shared" si="32"/>
        <v/>
      </c>
      <c r="BW22" s="1039" t="str">
        <f t="shared" si="33"/>
        <v/>
      </c>
      <c r="BY22" s="1039" t="str">
        <f t="shared" si="34"/>
        <v/>
      </c>
      <c r="CA22" s="1039" t="str">
        <f t="shared" si="35"/>
        <v/>
      </c>
      <c r="CC22" s="1039" t="str">
        <f t="shared" si="36"/>
        <v/>
      </c>
      <c r="CE22" s="1039" t="str">
        <f t="shared" si="37"/>
        <v/>
      </c>
    </row>
    <row r="23" spans="4:83">
      <c r="E23" s="1039" t="str">
        <f t="shared" si="0"/>
        <v/>
      </c>
      <c r="G23" s="1039" t="str">
        <f t="shared" si="0"/>
        <v/>
      </c>
      <c r="I23" s="1039" t="str">
        <f t="shared" si="1"/>
        <v/>
      </c>
      <c r="K23" s="1039" t="str">
        <f t="shared" si="2"/>
        <v/>
      </c>
      <c r="M23" s="1039" t="str">
        <f t="shared" si="3"/>
        <v/>
      </c>
      <c r="O23" s="1039" t="str">
        <f t="shared" si="4"/>
        <v/>
      </c>
      <c r="Q23" s="1039" t="str">
        <f t="shared" si="5"/>
        <v/>
      </c>
      <c r="S23" s="1039" t="str">
        <f t="shared" si="6"/>
        <v/>
      </c>
      <c r="U23" s="1039" t="str">
        <f t="shared" si="7"/>
        <v/>
      </c>
      <c r="W23" s="1039" t="str">
        <f t="shared" si="8"/>
        <v/>
      </c>
      <c r="Y23" s="1039" t="str">
        <f t="shared" si="9"/>
        <v/>
      </c>
      <c r="AA23" s="1039" t="str">
        <f t="shared" si="10"/>
        <v/>
      </c>
      <c r="AC23" s="1039" t="str">
        <f t="shared" si="11"/>
        <v/>
      </c>
      <c r="AE23" s="1039" t="str">
        <f t="shared" si="12"/>
        <v/>
      </c>
      <c r="AG23" s="1039" t="str">
        <f t="shared" si="13"/>
        <v/>
      </c>
      <c r="AI23" s="1039" t="str">
        <f t="shared" si="14"/>
        <v/>
      </c>
      <c r="AK23" s="1039" t="str">
        <f t="shared" si="15"/>
        <v/>
      </c>
      <c r="AM23" s="1039" t="str">
        <f t="shared" si="16"/>
        <v/>
      </c>
      <c r="AO23" s="1039" t="str">
        <f t="shared" si="17"/>
        <v/>
      </c>
      <c r="AQ23" s="1039" t="str">
        <f t="shared" si="18"/>
        <v/>
      </c>
      <c r="AS23" s="1039" t="str">
        <f t="shared" si="19"/>
        <v/>
      </c>
      <c r="AU23" s="1039" t="str">
        <f t="shared" si="19"/>
        <v/>
      </c>
      <c r="AW23" s="1039" t="str">
        <f t="shared" si="20"/>
        <v/>
      </c>
      <c r="AY23" s="1039" t="str">
        <f t="shared" si="21"/>
        <v/>
      </c>
      <c r="BA23" s="1039" t="str">
        <f t="shared" si="22"/>
        <v/>
      </c>
      <c r="BC23" s="1039" t="str">
        <f t="shared" si="23"/>
        <v/>
      </c>
      <c r="BE23" s="1039" t="str">
        <f t="shared" si="24"/>
        <v/>
      </c>
      <c r="BG23" s="1039" t="str">
        <f t="shared" si="25"/>
        <v/>
      </c>
      <c r="BI23" s="1039" t="str">
        <f t="shared" si="26"/>
        <v/>
      </c>
      <c r="BK23" s="1039" t="str">
        <f t="shared" si="27"/>
        <v/>
      </c>
      <c r="BM23" s="1039" t="str">
        <f t="shared" si="28"/>
        <v/>
      </c>
      <c r="BO23" s="1039" t="str">
        <f t="shared" si="29"/>
        <v/>
      </c>
      <c r="BQ23" s="1039" t="str">
        <f t="shared" si="30"/>
        <v/>
      </c>
      <c r="BS23" s="1039" t="str">
        <f t="shared" si="31"/>
        <v/>
      </c>
      <c r="BU23" s="1039" t="str">
        <f t="shared" si="32"/>
        <v/>
      </c>
      <c r="BW23" s="1039" t="str">
        <f t="shared" si="33"/>
        <v/>
      </c>
      <c r="BY23" s="1039" t="str">
        <f t="shared" si="34"/>
        <v/>
      </c>
      <c r="CA23" s="1039" t="str">
        <f t="shared" si="35"/>
        <v/>
      </c>
      <c r="CC23" s="1039" t="str">
        <f t="shared" si="36"/>
        <v/>
      </c>
      <c r="CE23" s="1039" t="str">
        <f t="shared" si="37"/>
        <v/>
      </c>
    </row>
    <row r="24" spans="4:83">
      <c r="E24" s="1039" t="str">
        <f t="shared" si="0"/>
        <v/>
      </c>
      <c r="G24" s="1039" t="str">
        <f t="shared" si="0"/>
        <v/>
      </c>
      <c r="I24" s="1039" t="str">
        <f t="shared" si="1"/>
        <v/>
      </c>
      <c r="K24" s="1039" t="str">
        <f t="shared" si="2"/>
        <v/>
      </c>
      <c r="M24" s="1039" t="str">
        <f t="shared" si="3"/>
        <v/>
      </c>
      <c r="O24" s="1039" t="str">
        <f t="shared" si="4"/>
        <v/>
      </c>
      <c r="Q24" s="1039" t="str">
        <f t="shared" si="5"/>
        <v/>
      </c>
      <c r="S24" s="1039" t="str">
        <f t="shared" si="6"/>
        <v/>
      </c>
      <c r="U24" s="1039" t="str">
        <f t="shared" si="7"/>
        <v/>
      </c>
      <c r="W24" s="1039" t="str">
        <f t="shared" si="8"/>
        <v/>
      </c>
      <c r="Y24" s="1039" t="str">
        <f t="shared" si="9"/>
        <v/>
      </c>
      <c r="AA24" s="1039" t="str">
        <f t="shared" si="10"/>
        <v/>
      </c>
      <c r="AC24" s="1039" t="str">
        <f t="shared" si="11"/>
        <v/>
      </c>
      <c r="AE24" s="1039" t="str">
        <f t="shared" si="12"/>
        <v/>
      </c>
      <c r="AG24" s="1039" t="str">
        <f t="shared" si="13"/>
        <v/>
      </c>
      <c r="AI24" s="1039" t="str">
        <f t="shared" si="14"/>
        <v/>
      </c>
      <c r="AK24" s="1039" t="str">
        <f t="shared" si="15"/>
        <v/>
      </c>
      <c r="AM24" s="1039" t="str">
        <f t="shared" si="16"/>
        <v/>
      </c>
      <c r="AO24" s="1039" t="str">
        <f t="shared" si="17"/>
        <v/>
      </c>
      <c r="AQ24" s="1039" t="str">
        <f t="shared" si="18"/>
        <v/>
      </c>
      <c r="AS24" s="1039" t="str">
        <f t="shared" si="19"/>
        <v/>
      </c>
      <c r="AU24" s="1039" t="str">
        <f t="shared" si="19"/>
        <v/>
      </c>
      <c r="AW24" s="1039" t="str">
        <f t="shared" si="20"/>
        <v/>
      </c>
      <c r="AY24" s="1039" t="str">
        <f t="shared" si="21"/>
        <v/>
      </c>
      <c r="BA24" s="1039" t="str">
        <f t="shared" si="22"/>
        <v/>
      </c>
      <c r="BC24" s="1039" t="str">
        <f t="shared" si="23"/>
        <v/>
      </c>
      <c r="BE24" s="1039" t="str">
        <f t="shared" si="24"/>
        <v/>
      </c>
      <c r="BG24" s="1039" t="str">
        <f t="shared" si="25"/>
        <v/>
      </c>
      <c r="BI24" s="1039" t="str">
        <f t="shared" si="26"/>
        <v/>
      </c>
      <c r="BK24" s="1039" t="str">
        <f t="shared" si="27"/>
        <v/>
      </c>
      <c r="BM24" s="1039" t="str">
        <f t="shared" si="28"/>
        <v/>
      </c>
      <c r="BO24" s="1039" t="str">
        <f t="shared" si="29"/>
        <v/>
      </c>
      <c r="BQ24" s="1039" t="str">
        <f t="shared" si="30"/>
        <v/>
      </c>
      <c r="BS24" s="1039" t="str">
        <f t="shared" si="31"/>
        <v/>
      </c>
      <c r="BU24" s="1039" t="str">
        <f t="shared" si="32"/>
        <v/>
      </c>
      <c r="BW24" s="1039" t="str">
        <f t="shared" si="33"/>
        <v/>
      </c>
      <c r="BY24" s="1039" t="str">
        <f t="shared" si="34"/>
        <v/>
      </c>
      <c r="CA24" s="1039" t="str">
        <f t="shared" si="35"/>
        <v/>
      </c>
      <c r="CC24" s="1039" t="str">
        <f t="shared" si="36"/>
        <v/>
      </c>
      <c r="CE24" s="1039" t="str">
        <f t="shared" si="37"/>
        <v/>
      </c>
    </row>
    <row r="25" spans="4:83">
      <c r="E25" s="1039" t="str">
        <f t="shared" si="0"/>
        <v/>
      </c>
      <c r="G25" s="1039" t="str">
        <f t="shared" si="0"/>
        <v/>
      </c>
      <c r="I25" s="1039" t="str">
        <f t="shared" si="1"/>
        <v/>
      </c>
      <c r="K25" s="1039" t="str">
        <f t="shared" si="2"/>
        <v/>
      </c>
      <c r="M25" s="1039" t="str">
        <f t="shared" si="3"/>
        <v/>
      </c>
      <c r="O25" s="1039" t="str">
        <f t="shared" si="4"/>
        <v/>
      </c>
      <c r="Q25" s="1039" t="str">
        <f t="shared" si="5"/>
        <v/>
      </c>
      <c r="S25" s="1039" t="str">
        <f t="shared" si="6"/>
        <v/>
      </c>
      <c r="U25" s="1039" t="str">
        <f t="shared" si="7"/>
        <v/>
      </c>
      <c r="W25" s="1039" t="str">
        <f t="shared" si="8"/>
        <v/>
      </c>
      <c r="Y25" s="1039" t="str">
        <f t="shared" si="9"/>
        <v/>
      </c>
      <c r="AA25" s="1039" t="str">
        <f t="shared" si="10"/>
        <v/>
      </c>
      <c r="AC25" s="1039" t="str">
        <f t="shared" si="11"/>
        <v/>
      </c>
      <c r="AE25" s="1039" t="str">
        <f t="shared" si="12"/>
        <v/>
      </c>
      <c r="AG25" s="1039" t="str">
        <f t="shared" si="13"/>
        <v/>
      </c>
      <c r="AI25" s="1039" t="str">
        <f t="shared" si="14"/>
        <v/>
      </c>
      <c r="AK25" s="1039" t="str">
        <f t="shared" si="15"/>
        <v/>
      </c>
      <c r="AM25" s="1039" t="str">
        <f t="shared" si="16"/>
        <v/>
      </c>
      <c r="AO25" s="1039" t="str">
        <f t="shared" si="17"/>
        <v/>
      </c>
      <c r="AQ25" s="1039" t="str">
        <f t="shared" si="18"/>
        <v/>
      </c>
      <c r="AS25" s="1039" t="str">
        <f t="shared" si="19"/>
        <v/>
      </c>
      <c r="AU25" s="1039" t="str">
        <f t="shared" si="19"/>
        <v/>
      </c>
      <c r="AW25" s="1039" t="str">
        <f t="shared" si="20"/>
        <v/>
      </c>
      <c r="AY25" s="1039" t="str">
        <f t="shared" si="21"/>
        <v/>
      </c>
      <c r="BA25" s="1039" t="str">
        <f t="shared" si="22"/>
        <v/>
      </c>
      <c r="BC25" s="1039" t="str">
        <f t="shared" si="23"/>
        <v/>
      </c>
      <c r="BE25" s="1039" t="str">
        <f t="shared" si="24"/>
        <v/>
      </c>
      <c r="BG25" s="1039" t="str">
        <f t="shared" si="25"/>
        <v/>
      </c>
      <c r="BI25" s="1039" t="str">
        <f t="shared" si="26"/>
        <v/>
      </c>
      <c r="BK25" s="1039" t="str">
        <f t="shared" si="27"/>
        <v/>
      </c>
      <c r="BM25" s="1039" t="str">
        <f t="shared" si="28"/>
        <v/>
      </c>
      <c r="BO25" s="1039" t="str">
        <f t="shared" si="29"/>
        <v/>
      </c>
      <c r="BQ25" s="1039" t="str">
        <f t="shared" si="30"/>
        <v/>
      </c>
      <c r="BS25" s="1039" t="str">
        <f t="shared" si="31"/>
        <v/>
      </c>
      <c r="BU25" s="1039" t="str">
        <f t="shared" si="32"/>
        <v/>
      </c>
      <c r="BW25" s="1039" t="str">
        <f t="shared" si="33"/>
        <v/>
      </c>
      <c r="BY25" s="1039" t="str">
        <f t="shared" si="34"/>
        <v/>
      </c>
      <c r="CA25" s="1039" t="str">
        <f t="shared" si="35"/>
        <v/>
      </c>
      <c r="CC25" s="1039" t="str">
        <f t="shared" si="36"/>
        <v/>
      </c>
      <c r="CE25" s="1039" t="str">
        <f t="shared" si="37"/>
        <v/>
      </c>
    </row>
    <row r="26" spans="4:83">
      <c r="E26" s="1039" t="str">
        <f t="shared" si="0"/>
        <v/>
      </c>
      <c r="G26" s="1039" t="str">
        <f t="shared" si="0"/>
        <v/>
      </c>
      <c r="I26" s="1039" t="str">
        <f t="shared" si="1"/>
        <v/>
      </c>
      <c r="K26" s="1039" t="str">
        <f t="shared" si="2"/>
        <v/>
      </c>
      <c r="M26" s="1039" t="str">
        <f t="shared" si="3"/>
        <v/>
      </c>
      <c r="O26" s="1039" t="str">
        <f t="shared" si="4"/>
        <v/>
      </c>
      <c r="Q26" s="1039" t="str">
        <f t="shared" si="5"/>
        <v/>
      </c>
      <c r="S26" s="1039" t="str">
        <f t="shared" si="6"/>
        <v/>
      </c>
      <c r="U26" s="1039" t="str">
        <f t="shared" si="7"/>
        <v/>
      </c>
      <c r="W26" s="1039" t="str">
        <f t="shared" si="8"/>
        <v/>
      </c>
      <c r="Y26" s="1039" t="str">
        <f t="shared" si="9"/>
        <v/>
      </c>
      <c r="AA26" s="1039" t="str">
        <f t="shared" si="10"/>
        <v/>
      </c>
      <c r="AC26" s="1039" t="str">
        <f t="shared" si="11"/>
        <v/>
      </c>
      <c r="AE26" s="1039" t="str">
        <f t="shared" si="12"/>
        <v/>
      </c>
      <c r="AG26" s="1039" t="str">
        <f t="shared" si="13"/>
        <v/>
      </c>
      <c r="AI26" s="1039" t="str">
        <f t="shared" si="14"/>
        <v/>
      </c>
      <c r="AK26" s="1039" t="str">
        <f t="shared" si="15"/>
        <v/>
      </c>
      <c r="AM26" s="1039" t="str">
        <f t="shared" si="16"/>
        <v/>
      </c>
      <c r="AO26" s="1039" t="str">
        <f t="shared" si="17"/>
        <v/>
      </c>
      <c r="AQ26" s="1039" t="str">
        <f t="shared" si="18"/>
        <v/>
      </c>
      <c r="AS26" s="1039" t="str">
        <f t="shared" si="19"/>
        <v/>
      </c>
      <c r="AU26" s="1039" t="str">
        <f t="shared" si="19"/>
        <v/>
      </c>
      <c r="AW26" s="1039" t="str">
        <f t="shared" si="20"/>
        <v/>
      </c>
      <c r="AY26" s="1039" t="str">
        <f t="shared" si="21"/>
        <v/>
      </c>
      <c r="BA26" s="1039" t="str">
        <f t="shared" si="22"/>
        <v/>
      </c>
      <c r="BC26" s="1039" t="str">
        <f t="shared" si="23"/>
        <v/>
      </c>
      <c r="BE26" s="1039" t="str">
        <f t="shared" si="24"/>
        <v/>
      </c>
      <c r="BG26" s="1039" t="str">
        <f t="shared" si="25"/>
        <v/>
      </c>
      <c r="BI26" s="1039" t="str">
        <f t="shared" si="26"/>
        <v/>
      </c>
      <c r="BK26" s="1039" t="str">
        <f t="shared" si="27"/>
        <v/>
      </c>
      <c r="BM26" s="1039" t="str">
        <f t="shared" si="28"/>
        <v/>
      </c>
      <c r="BO26" s="1039" t="str">
        <f t="shared" si="29"/>
        <v/>
      </c>
      <c r="BQ26" s="1039" t="str">
        <f t="shared" si="30"/>
        <v/>
      </c>
      <c r="BS26" s="1039" t="str">
        <f t="shared" si="31"/>
        <v/>
      </c>
      <c r="BU26" s="1039" t="str">
        <f t="shared" si="32"/>
        <v/>
      </c>
      <c r="BW26" s="1039" t="str">
        <f t="shared" si="33"/>
        <v/>
      </c>
      <c r="BY26" s="1039" t="str">
        <f t="shared" si="34"/>
        <v/>
      </c>
      <c r="CA26" s="1039" t="str">
        <f t="shared" si="35"/>
        <v/>
      </c>
      <c r="CC26" s="1039" t="str">
        <f t="shared" si="36"/>
        <v/>
      </c>
      <c r="CE26" s="1039" t="str">
        <f t="shared" si="37"/>
        <v/>
      </c>
    </row>
    <row r="27" spans="4:83">
      <c r="E27" s="1039" t="str">
        <f t="shared" si="0"/>
        <v/>
      </c>
      <c r="G27" s="1039" t="str">
        <f t="shared" si="0"/>
        <v/>
      </c>
      <c r="I27" s="1039" t="str">
        <f t="shared" si="1"/>
        <v/>
      </c>
      <c r="K27" s="1039" t="str">
        <f t="shared" si="2"/>
        <v/>
      </c>
      <c r="M27" s="1039" t="str">
        <f t="shared" si="3"/>
        <v/>
      </c>
      <c r="O27" s="1039" t="str">
        <f t="shared" si="4"/>
        <v/>
      </c>
      <c r="Q27" s="1039" t="str">
        <f t="shared" si="5"/>
        <v/>
      </c>
      <c r="S27" s="1039" t="str">
        <f t="shared" si="6"/>
        <v/>
      </c>
      <c r="U27" s="1039" t="str">
        <f t="shared" si="7"/>
        <v/>
      </c>
      <c r="W27" s="1039" t="str">
        <f t="shared" si="8"/>
        <v/>
      </c>
      <c r="Y27" s="1039" t="str">
        <f t="shared" si="9"/>
        <v/>
      </c>
      <c r="AA27" s="1039" t="str">
        <f t="shared" si="10"/>
        <v/>
      </c>
      <c r="AC27" s="1039" t="str">
        <f t="shared" si="11"/>
        <v/>
      </c>
      <c r="AE27" s="1039" t="str">
        <f t="shared" si="12"/>
        <v/>
      </c>
      <c r="AG27" s="1039" t="str">
        <f t="shared" si="13"/>
        <v/>
      </c>
      <c r="AI27" s="1039" t="str">
        <f t="shared" si="14"/>
        <v/>
      </c>
      <c r="AK27" s="1039" t="str">
        <f t="shared" si="15"/>
        <v/>
      </c>
      <c r="AM27" s="1039" t="str">
        <f t="shared" si="16"/>
        <v/>
      </c>
      <c r="AO27" s="1039" t="str">
        <f t="shared" si="17"/>
        <v/>
      </c>
      <c r="AQ27" s="1039" t="str">
        <f t="shared" si="18"/>
        <v/>
      </c>
      <c r="AS27" s="1039" t="str">
        <f t="shared" si="19"/>
        <v/>
      </c>
      <c r="AU27" s="1039" t="str">
        <f t="shared" si="19"/>
        <v/>
      </c>
      <c r="AW27" s="1039" t="str">
        <f t="shared" si="20"/>
        <v/>
      </c>
      <c r="AY27" s="1039" t="str">
        <f t="shared" si="21"/>
        <v/>
      </c>
      <c r="BA27" s="1039" t="str">
        <f t="shared" si="22"/>
        <v/>
      </c>
      <c r="BC27" s="1039" t="str">
        <f t="shared" si="23"/>
        <v/>
      </c>
      <c r="BE27" s="1039" t="str">
        <f t="shared" si="24"/>
        <v/>
      </c>
      <c r="BG27" s="1039" t="str">
        <f t="shared" si="25"/>
        <v/>
      </c>
      <c r="BI27" s="1039" t="str">
        <f t="shared" si="26"/>
        <v/>
      </c>
      <c r="BK27" s="1039" t="str">
        <f t="shared" si="27"/>
        <v/>
      </c>
      <c r="BM27" s="1039" t="str">
        <f t="shared" si="28"/>
        <v/>
      </c>
      <c r="BO27" s="1039" t="str">
        <f t="shared" si="29"/>
        <v/>
      </c>
      <c r="BQ27" s="1039" t="str">
        <f t="shared" si="30"/>
        <v/>
      </c>
      <c r="BS27" s="1039" t="str">
        <f t="shared" si="31"/>
        <v/>
      </c>
      <c r="BU27" s="1039" t="str">
        <f t="shared" si="32"/>
        <v/>
      </c>
      <c r="BW27" s="1039" t="str">
        <f t="shared" si="33"/>
        <v/>
      </c>
      <c r="BY27" s="1039" t="str">
        <f t="shared" si="34"/>
        <v/>
      </c>
      <c r="CA27" s="1039" t="str">
        <f t="shared" si="35"/>
        <v/>
      </c>
      <c r="CC27" s="1039" t="str">
        <f t="shared" si="36"/>
        <v/>
      </c>
      <c r="CE27" s="1039" t="str">
        <f t="shared" si="37"/>
        <v/>
      </c>
    </row>
    <row r="28" spans="4:83">
      <c r="E28" s="1039" t="str">
        <f t="shared" si="0"/>
        <v/>
      </c>
      <c r="G28" s="1039" t="str">
        <f t="shared" si="0"/>
        <v/>
      </c>
      <c r="I28" s="1039" t="str">
        <f t="shared" si="1"/>
        <v/>
      </c>
      <c r="K28" s="1039" t="str">
        <f t="shared" si="2"/>
        <v/>
      </c>
      <c r="M28" s="1039" t="str">
        <f t="shared" si="3"/>
        <v/>
      </c>
      <c r="O28" s="1039" t="str">
        <f t="shared" si="4"/>
        <v/>
      </c>
      <c r="Q28" s="1039" t="str">
        <f t="shared" si="5"/>
        <v/>
      </c>
      <c r="S28" s="1039" t="str">
        <f t="shared" si="6"/>
        <v/>
      </c>
      <c r="U28" s="1039" t="str">
        <f t="shared" si="7"/>
        <v/>
      </c>
      <c r="W28" s="1039" t="str">
        <f t="shared" si="8"/>
        <v/>
      </c>
      <c r="Y28" s="1039" t="str">
        <f t="shared" si="9"/>
        <v/>
      </c>
      <c r="AA28" s="1039" t="str">
        <f t="shared" si="10"/>
        <v/>
      </c>
      <c r="AC28" s="1039" t="str">
        <f t="shared" si="11"/>
        <v/>
      </c>
      <c r="AE28" s="1039" t="str">
        <f t="shared" si="12"/>
        <v/>
      </c>
      <c r="AG28" s="1039" t="str">
        <f t="shared" si="13"/>
        <v/>
      </c>
      <c r="AI28" s="1039" t="str">
        <f t="shared" si="14"/>
        <v/>
      </c>
      <c r="AK28" s="1039" t="str">
        <f t="shared" si="15"/>
        <v/>
      </c>
      <c r="AM28" s="1039" t="str">
        <f t="shared" si="16"/>
        <v/>
      </c>
      <c r="AO28" s="1039" t="str">
        <f t="shared" si="17"/>
        <v/>
      </c>
      <c r="AQ28" s="1039" t="str">
        <f t="shared" si="18"/>
        <v/>
      </c>
      <c r="AS28" s="1039" t="str">
        <f t="shared" si="19"/>
        <v/>
      </c>
      <c r="AU28" s="1039" t="str">
        <f t="shared" si="19"/>
        <v/>
      </c>
      <c r="AW28" s="1039" t="str">
        <f t="shared" si="20"/>
        <v/>
      </c>
      <c r="AY28" s="1039" t="str">
        <f t="shared" si="21"/>
        <v/>
      </c>
      <c r="BA28" s="1039" t="str">
        <f t="shared" si="22"/>
        <v/>
      </c>
      <c r="BC28" s="1039" t="str">
        <f t="shared" si="23"/>
        <v/>
      </c>
      <c r="BE28" s="1039" t="str">
        <f t="shared" si="24"/>
        <v/>
      </c>
      <c r="BG28" s="1039" t="str">
        <f t="shared" si="25"/>
        <v/>
      </c>
      <c r="BI28" s="1039" t="str">
        <f t="shared" si="26"/>
        <v/>
      </c>
      <c r="BK28" s="1039" t="str">
        <f t="shared" si="27"/>
        <v/>
      </c>
      <c r="BM28" s="1039" t="str">
        <f t="shared" si="28"/>
        <v/>
      </c>
      <c r="BO28" s="1039" t="str">
        <f t="shared" si="29"/>
        <v/>
      </c>
      <c r="BQ28" s="1039" t="str">
        <f t="shared" si="30"/>
        <v/>
      </c>
      <c r="BS28" s="1039" t="str">
        <f t="shared" si="31"/>
        <v/>
      </c>
      <c r="BU28" s="1039" t="str">
        <f t="shared" si="32"/>
        <v/>
      </c>
      <c r="BW28" s="1039" t="str">
        <f t="shared" si="33"/>
        <v/>
      </c>
      <c r="BY28" s="1039" t="str">
        <f t="shared" si="34"/>
        <v/>
      </c>
      <c r="CA28" s="1039" t="str">
        <f t="shared" si="35"/>
        <v/>
      </c>
      <c r="CC28" s="1039" t="str">
        <f t="shared" si="36"/>
        <v/>
      </c>
      <c r="CE28" s="1039" t="str">
        <f t="shared" si="37"/>
        <v/>
      </c>
    </row>
    <row r="29" spans="4:83">
      <c r="E29" s="1039" t="str">
        <f t="shared" si="0"/>
        <v/>
      </c>
      <c r="G29" s="1039" t="str">
        <f t="shared" si="0"/>
        <v/>
      </c>
      <c r="I29" s="1039" t="str">
        <f t="shared" si="1"/>
        <v/>
      </c>
      <c r="K29" s="1039" t="str">
        <f t="shared" si="2"/>
        <v/>
      </c>
      <c r="M29" s="1039" t="str">
        <f t="shared" si="3"/>
        <v/>
      </c>
      <c r="O29" s="1039" t="str">
        <f t="shared" si="4"/>
        <v/>
      </c>
      <c r="Q29" s="1039" t="str">
        <f t="shared" si="5"/>
        <v/>
      </c>
      <c r="S29" s="1039" t="str">
        <f t="shared" si="6"/>
        <v/>
      </c>
      <c r="U29" s="1039" t="str">
        <f t="shared" si="7"/>
        <v/>
      </c>
      <c r="W29" s="1039" t="str">
        <f t="shared" si="8"/>
        <v/>
      </c>
      <c r="Y29" s="1039" t="str">
        <f t="shared" si="9"/>
        <v/>
      </c>
      <c r="AA29" s="1039" t="str">
        <f t="shared" si="10"/>
        <v/>
      </c>
      <c r="AC29" s="1039" t="str">
        <f t="shared" si="11"/>
        <v/>
      </c>
      <c r="AE29" s="1039" t="str">
        <f t="shared" si="12"/>
        <v/>
      </c>
      <c r="AG29" s="1039" t="str">
        <f t="shared" si="13"/>
        <v/>
      </c>
      <c r="AI29" s="1039" t="str">
        <f t="shared" si="14"/>
        <v/>
      </c>
      <c r="AK29" s="1039" t="str">
        <f t="shared" si="15"/>
        <v/>
      </c>
      <c r="AM29" s="1039" t="str">
        <f t="shared" si="16"/>
        <v/>
      </c>
      <c r="AO29" s="1039" t="str">
        <f t="shared" si="17"/>
        <v/>
      </c>
      <c r="AQ29" s="1039" t="str">
        <f t="shared" si="18"/>
        <v/>
      </c>
      <c r="AS29" s="1039" t="str">
        <f t="shared" si="19"/>
        <v/>
      </c>
      <c r="AU29" s="1039" t="str">
        <f t="shared" si="19"/>
        <v/>
      </c>
      <c r="AW29" s="1039" t="str">
        <f t="shared" si="20"/>
        <v/>
      </c>
      <c r="AY29" s="1039" t="str">
        <f t="shared" si="21"/>
        <v/>
      </c>
      <c r="BA29" s="1039" t="str">
        <f t="shared" si="22"/>
        <v/>
      </c>
      <c r="BC29" s="1039" t="str">
        <f t="shared" si="23"/>
        <v/>
      </c>
      <c r="BE29" s="1039" t="str">
        <f t="shared" si="24"/>
        <v/>
      </c>
      <c r="BG29" s="1039" t="str">
        <f t="shared" si="25"/>
        <v/>
      </c>
      <c r="BI29" s="1039" t="str">
        <f t="shared" si="26"/>
        <v/>
      </c>
      <c r="BK29" s="1039" t="str">
        <f t="shared" si="27"/>
        <v/>
      </c>
      <c r="BM29" s="1039" t="str">
        <f t="shared" si="28"/>
        <v/>
      </c>
      <c r="BO29" s="1039" t="str">
        <f t="shared" si="29"/>
        <v/>
      </c>
      <c r="BQ29" s="1039" t="str">
        <f t="shared" si="30"/>
        <v/>
      </c>
      <c r="BS29" s="1039" t="str">
        <f t="shared" si="31"/>
        <v/>
      </c>
      <c r="BU29" s="1039" t="str">
        <f t="shared" si="32"/>
        <v/>
      </c>
      <c r="BW29" s="1039" t="str">
        <f t="shared" si="33"/>
        <v/>
      </c>
      <c r="BY29" s="1039" t="str">
        <f t="shared" si="34"/>
        <v/>
      </c>
      <c r="CA29" s="1039" t="str">
        <f t="shared" si="35"/>
        <v/>
      </c>
      <c r="CC29" s="1039" t="str">
        <f t="shared" si="36"/>
        <v/>
      </c>
      <c r="CE29" s="1039" t="str">
        <f t="shared" si="37"/>
        <v/>
      </c>
    </row>
    <row r="30" spans="4:83">
      <c r="E30" s="1039" t="str">
        <f t="shared" si="0"/>
        <v/>
      </c>
      <c r="G30" s="1039" t="str">
        <f t="shared" si="0"/>
        <v/>
      </c>
      <c r="I30" s="1039" t="str">
        <f t="shared" si="1"/>
        <v/>
      </c>
      <c r="K30" s="1039" t="str">
        <f t="shared" si="2"/>
        <v/>
      </c>
      <c r="M30" s="1039" t="str">
        <f t="shared" si="3"/>
        <v/>
      </c>
      <c r="O30" s="1039" t="str">
        <f t="shared" si="4"/>
        <v/>
      </c>
      <c r="Q30" s="1039" t="str">
        <f t="shared" si="5"/>
        <v/>
      </c>
      <c r="S30" s="1039" t="str">
        <f t="shared" si="6"/>
        <v/>
      </c>
      <c r="U30" s="1039" t="str">
        <f t="shared" si="7"/>
        <v/>
      </c>
      <c r="W30" s="1039" t="str">
        <f t="shared" si="8"/>
        <v/>
      </c>
      <c r="Y30" s="1039" t="str">
        <f t="shared" si="9"/>
        <v/>
      </c>
      <c r="AA30" s="1039" t="str">
        <f t="shared" si="10"/>
        <v/>
      </c>
      <c r="AC30" s="1039" t="str">
        <f t="shared" si="11"/>
        <v/>
      </c>
      <c r="AE30" s="1039" t="str">
        <f t="shared" si="12"/>
        <v/>
      </c>
      <c r="AG30" s="1039" t="str">
        <f t="shared" si="13"/>
        <v/>
      </c>
      <c r="AI30" s="1039" t="str">
        <f t="shared" si="14"/>
        <v/>
      </c>
      <c r="AK30" s="1039" t="str">
        <f t="shared" si="15"/>
        <v/>
      </c>
      <c r="AM30" s="1039" t="str">
        <f t="shared" si="16"/>
        <v/>
      </c>
      <c r="AO30" s="1039" t="str">
        <f t="shared" si="17"/>
        <v/>
      </c>
      <c r="AQ30" s="1039" t="str">
        <f t="shared" si="18"/>
        <v/>
      </c>
      <c r="AS30" s="1039" t="str">
        <f t="shared" si="19"/>
        <v/>
      </c>
      <c r="AU30" s="1039" t="str">
        <f t="shared" si="19"/>
        <v/>
      </c>
      <c r="AW30" s="1039" t="str">
        <f t="shared" si="20"/>
        <v/>
      </c>
      <c r="AY30" s="1039" t="str">
        <f t="shared" si="21"/>
        <v/>
      </c>
      <c r="BA30" s="1039" t="str">
        <f t="shared" si="22"/>
        <v/>
      </c>
      <c r="BC30" s="1039" t="str">
        <f t="shared" si="23"/>
        <v/>
      </c>
      <c r="BE30" s="1039" t="str">
        <f t="shared" si="24"/>
        <v/>
      </c>
      <c r="BG30" s="1039" t="str">
        <f t="shared" si="25"/>
        <v/>
      </c>
      <c r="BI30" s="1039" t="str">
        <f t="shared" si="26"/>
        <v/>
      </c>
      <c r="BK30" s="1039" t="str">
        <f t="shared" si="27"/>
        <v/>
      </c>
      <c r="BM30" s="1039" t="str">
        <f t="shared" si="28"/>
        <v/>
      </c>
      <c r="BO30" s="1039" t="str">
        <f t="shared" si="29"/>
        <v/>
      </c>
      <c r="BQ30" s="1039" t="str">
        <f t="shared" si="30"/>
        <v/>
      </c>
      <c r="BS30" s="1039" t="str">
        <f t="shared" si="31"/>
        <v/>
      </c>
      <c r="BU30" s="1039" t="str">
        <f t="shared" si="32"/>
        <v/>
      </c>
      <c r="BW30" s="1039" t="str">
        <f t="shared" si="33"/>
        <v/>
      </c>
      <c r="BY30" s="1039" t="str">
        <f t="shared" si="34"/>
        <v/>
      </c>
      <c r="CA30" s="1039" t="str">
        <f t="shared" si="35"/>
        <v/>
      </c>
      <c r="CC30" s="1039" t="str">
        <f t="shared" si="36"/>
        <v/>
      </c>
      <c r="CE30" s="1039" t="str">
        <f t="shared" si="37"/>
        <v/>
      </c>
    </row>
    <row r="31" spans="4:83">
      <c r="E31" s="1039" t="str">
        <f t="shared" si="0"/>
        <v/>
      </c>
      <c r="G31" s="1039" t="str">
        <f t="shared" si="0"/>
        <v/>
      </c>
      <c r="I31" s="1039" t="str">
        <f t="shared" si="1"/>
        <v/>
      </c>
      <c r="K31" s="1039" t="str">
        <f t="shared" si="2"/>
        <v/>
      </c>
      <c r="M31" s="1039" t="str">
        <f t="shared" si="3"/>
        <v/>
      </c>
      <c r="O31" s="1039" t="str">
        <f t="shared" si="4"/>
        <v/>
      </c>
      <c r="Q31" s="1039" t="str">
        <f t="shared" si="5"/>
        <v/>
      </c>
      <c r="S31" s="1039" t="str">
        <f t="shared" si="6"/>
        <v/>
      </c>
      <c r="U31" s="1039" t="str">
        <f t="shared" si="7"/>
        <v/>
      </c>
      <c r="W31" s="1039" t="str">
        <f t="shared" si="8"/>
        <v/>
      </c>
      <c r="Y31" s="1039" t="str">
        <f t="shared" si="9"/>
        <v/>
      </c>
      <c r="AA31" s="1039" t="str">
        <f t="shared" si="10"/>
        <v/>
      </c>
      <c r="AC31" s="1039" t="str">
        <f t="shared" si="11"/>
        <v/>
      </c>
      <c r="AE31" s="1039" t="str">
        <f t="shared" si="12"/>
        <v/>
      </c>
      <c r="AG31" s="1039" t="str">
        <f t="shared" si="13"/>
        <v/>
      </c>
      <c r="AI31" s="1039" t="str">
        <f t="shared" si="14"/>
        <v/>
      </c>
      <c r="AK31" s="1039" t="str">
        <f t="shared" si="15"/>
        <v/>
      </c>
      <c r="AM31" s="1039" t="str">
        <f t="shared" si="16"/>
        <v/>
      </c>
      <c r="AO31" s="1039" t="str">
        <f t="shared" si="17"/>
        <v/>
      </c>
      <c r="AQ31" s="1039" t="str">
        <f t="shared" si="18"/>
        <v/>
      </c>
      <c r="AS31" s="1039" t="str">
        <f t="shared" si="19"/>
        <v/>
      </c>
      <c r="AU31" s="1039" t="str">
        <f t="shared" si="19"/>
        <v/>
      </c>
      <c r="AW31" s="1039" t="str">
        <f t="shared" si="20"/>
        <v/>
      </c>
      <c r="AY31" s="1039" t="str">
        <f t="shared" si="21"/>
        <v/>
      </c>
      <c r="BA31" s="1039" t="str">
        <f t="shared" si="22"/>
        <v/>
      </c>
      <c r="BC31" s="1039" t="str">
        <f t="shared" si="23"/>
        <v/>
      </c>
      <c r="BE31" s="1039" t="str">
        <f t="shared" si="24"/>
        <v/>
      </c>
      <c r="BG31" s="1039" t="str">
        <f t="shared" si="25"/>
        <v/>
      </c>
      <c r="BI31" s="1039" t="str">
        <f t="shared" si="26"/>
        <v/>
      </c>
      <c r="BK31" s="1039" t="str">
        <f t="shared" si="27"/>
        <v/>
      </c>
      <c r="BM31" s="1039" t="str">
        <f t="shared" si="28"/>
        <v/>
      </c>
      <c r="BO31" s="1039" t="str">
        <f t="shared" si="29"/>
        <v/>
      </c>
      <c r="BQ31" s="1039" t="str">
        <f t="shared" si="30"/>
        <v/>
      </c>
      <c r="BS31" s="1039" t="str">
        <f t="shared" si="31"/>
        <v/>
      </c>
      <c r="BU31" s="1039" t="str">
        <f t="shared" si="32"/>
        <v/>
      </c>
      <c r="BW31" s="1039" t="str">
        <f t="shared" si="33"/>
        <v/>
      </c>
      <c r="BY31" s="1039" t="str">
        <f t="shared" si="34"/>
        <v/>
      </c>
      <c r="CA31" s="1039" t="str">
        <f t="shared" si="35"/>
        <v/>
      </c>
      <c r="CC31" s="1039" t="str">
        <f t="shared" si="36"/>
        <v/>
      </c>
      <c r="CE31" s="1039" t="str">
        <f t="shared" si="37"/>
        <v/>
      </c>
    </row>
    <row r="32" spans="4:83">
      <c r="E32" s="1039" t="str">
        <f t="shared" si="0"/>
        <v/>
      </c>
      <c r="G32" s="1039" t="str">
        <f t="shared" si="0"/>
        <v/>
      </c>
      <c r="I32" s="1039" t="str">
        <f t="shared" si="1"/>
        <v/>
      </c>
      <c r="K32" s="1039" t="str">
        <f t="shared" si="2"/>
        <v/>
      </c>
      <c r="M32" s="1039" t="str">
        <f t="shared" si="3"/>
        <v/>
      </c>
      <c r="O32" s="1039" t="str">
        <f t="shared" si="4"/>
        <v/>
      </c>
      <c r="Q32" s="1039" t="str">
        <f t="shared" si="5"/>
        <v/>
      </c>
      <c r="S32" s="1039" t="str">
        <f t="shared" si="6"/>
        <v/>
      </c>
      <c r="U32" s="1039" t="str">
        <f t="shared" si="7"/>
        <v/>
      </c>
      <c r="W32" s="1039" t="str">
        <f t="shared" si="8"/>
        <v/>
      </c>
      <c r="Y32" s="1039" t="str">
        <f t="shared" si="9"/>
        <v/>
      </c>
      <c r="AA32" s="1039" t="str">
        <f t="shared" si="10"/>
        <v/>
      </c>
      <c r="AC32" s="1039" t="str">
        <f t="shared" si="11"/>
        <v/>
      </c>
      <c r="AE32" s="1039" t="str">
        <f t="shared" si="12"/>
        <v/>
      </c>
      <c r="AG32" s="1039" t="str">
        <f t="shared" si="13"/>
        <v/>
      </c>
      <c r="AI32" s="1039" t="str">
        <f t="shared" si="14"/>
        <v/>
      </c>
      <c r="AK32" s="1039" t="str">
        <f t="shared" si="15"/>
        <v/>
      </c>
      <c r="AM32" s="1039" t="str">
        <f t="shared" si="16"/>
        <v/>
      </c>
      <c r="AO32" s="1039" t="str">
        <f t="shared" si="17"/>
        <v/>
      </c>
      <c r="AQ32" s="1039" t="str">
        <f t="shared" si="18"/>
        <v/>
      </c>
      <c r="AS32" s="1039" t="str">
        <f t="shared" si="19"/>
        <v/>
      </c>
      <c r="AU32" s="1039" t="str">
        <f t="shared" si="19"/>
        <v/>
      </c>
      <c r="AW32" s="1039" t="str">
        <f t="shared" si="20"/>
        <v/>
      </c>
      <c r="AY32" s="1039" t="str">
        <f t="shared" si="21"/>
        <v/>
      </c>
      <c r="BA32" s="1039" t="str">
        <f t="shared" si="22"/>
        <v/>
      </c>
      <c r="BC32" s="1039" t="str">
        <f t="shared" si="23"/>
        <v/>
      </c>
      <c r="BE32" s="1039" t="str">
        <f t="shared" si="24"/>
        <v/>
      </c>
      <c r="BG32" s="1039" t="str">
        <f t="shared" si="25"/>
        <v/>
      </c>
      <c r="BI32" s="1039" t="str">
        <f t="shared" si="26"/>
        <v/>
      </c>
      <c r="BK32" s="1039" t="str">
        <f t="shared" si="27"/>
        <v/>
      </c>
      <c r="BM32" s="1039" t="str">
        <f t="shared" si="28"/>
        <v/>
      </c>
      <c r="BO32" s="1039" t="str">
        <f t="shared" si="29"/>
        <v/>
      </c>
      <c r="BQ32" s="1039" t="str">
        <f t="shared" si="30"/>
        <v/>
      </c>
      <c r="BS32" s="1039" t="str">
        <f t="shared" si="31"/>
        <v/>
      </c>
      <c r="BU32" s="1039" t="str">
        <f t="shared" si="32"/>
        <v/>
      </c>
      <c r="BW32" s="1039" t="str">
        <f t="shared" si="33"/>
        <v/>
      </c>
      <c r="BY32" s="1039" t="str">
        <f t="shared" si="34"/>
        <v/>
      </c>
      <c r="CA32" s="1039" t="str">
        <f t="shared" si="35"/>
        <v/>
      </c>
      <c r="CC32" s="1039" t="str">
        <f t="shared" si="36"/>
        <v/>
      </c>
      <c r="CE32" s="1039" t="str">
        <f t="shared" si="37"/>
        <v/>
      </c>
    </row>
    <row r="33" spans="5:83">
      <c r="E33" s="1039" t="str">
        <f t="shared" si="0"/>
        <v/>
      </c>
      <c r="G33" s="1039" t="str">
        <f t="shared" si="0"/>
        <v/>
      </c>
      <c r="I33" s="1039" t="str">
        <f t="shared" si="1"/>
        <v/>
      </c>
      <c r="K33" s="1039" t="str">
        <f t="shared" si="2"/>
        <v/>
      </c>
      <c r="M33" s="1039" t="str">
        <f t="shared" si="3"/>
        <v/>
      </c>
      <c r="O33" s="1039" t="str">
        <f t="shared" si="4"/>
        <v/>
      </c>
      <c r="Q33" s="1039" t="str">
        <f t="shared" si="5"/>
        <v/>
      </c>
      <c r="S33" s="1039" t="str">
        <f t="shared" si="6"/>
        <v/>
      </c>
      <c r="U33" s="1039" t="str">
        <f t="shared" si="7"/>
        <v/>
      </c>
      <c r="W33" s="1039" t="str">
        <f t="shared" si="8"/>
        <v/>
      </c>
      <c r="Y33" s="1039" t="str">
        <f t="shared" si="9"/>
        <v/>
      </c>
      <c r="AA33" s="1039" t="str">
        <f t="shared" si="10"/>
        <v/>
      </c>
      <c r="AC33" s="1039" t="str">
        <f t="shared" si="11"/>
        <v/>
      </c>
      <c r="AE33" s="1039" t="str">
        <f t="shared" si="12"/>
        <v/>
      </c>
      <c r="AG33" s="1039" t="str">
        <f t="shared" si="13"/>
        <v/>
      </c>
      <c r="AI33" s="1039" t="str">
        <f t="shared" si="14"/>
        <v/>
      </c>
      <c r="AK33" s="1039" t="str">
        <f t="shared" si="15"/>
        <v/>
      </c>
      <c r="AM33" s="1039" t="str">
        <f t="shared" si="16"/>
        <v/>
      </c>
      <c r="AO33" s="1039" t="str">
        <f t="shared" si="17"/>
        <v/>
      </c>
      <c r="AQ33" s="1039" t="str">
        <f t="shared" si="18"/>
        <v/>
      </c>
      <c r="AS33" s="1039" t="str">
        <f t="shared" si="19"/>
        <v/>
      </c>
      <c r="AU33" s="1039" t="str">
        <f t="shared" si="19"/>
        <v/>
      </c>
      <c r="AW33" s="1039" t="str">
        <f t="shared" si="20"/>
        <v/>
      </c>
      <c r="AY33" s="1039" t="str">
        <f t="shared" si="21"/>
        <v/>
      </c>
      <c r="BA33" s="1039" t="str">
        <f t="shared" si="22"/>
        <v/>
      </c>
      <c r="BC33" s="1039" t="str">
        <f t="shared" si="23"/>
        <v/>
      </c>
      <c r="BE33" s="1039" t="str">
        <f t="shared" si="24"/>
        <v/>
      </c>
      <c r="BG33" s="1039" t="str">
        <f t="shared" si="25"/>
        <v/>
      </c>
      <c r="BI33" s="1039" t="str">
        <f t="shared" si="26"/>
        <v/>
      </c>
      <c r="BK33" s="1039" t="str">
        <f t="shared" si="27"/>
        <v/>
      </c>
      <c r="BM33" s="1039" t="str">
        <f t="shared" si="28"/>
        <v/>
      </c>
      <c r="BO33" s="1039" t="str">
        <f t="shared" si="29"/>
        <v/>
      </c>
      <c r="BQ33" s="1039" t="str">
        <f t="shared" si="30"/>
        <v/>
      </c>
      <c r="BS33" s="1039" t="str">
        <f t="shared" si="31"/>
        <v/>
      </c>
      <c r="BU33" s="1039" t="str">
        <f t="shared" si="32"/>
        <v/>
      </c>
      <c r="BW33" s="1039" t="str">
        <f t="shared" si="33"/>
        <v/>
      </c>
      <c r="BY33" s="1039" t="str">
        <f t="shared" si="34"/>
        <v/>
      </c>
      <c r="CA33" s="1039" t="str">
        <f t="shared" si="35"/>
        <v/>
      </c>
      <c r="CC33" s="1039" t="str">
        <f t="shared" si="36"/>
        <v/>
      </c>
      <c r="CE33" s="1039" t="str">
        <f t="shared" si="37"/>
        <v/>
      </c>
    </row>
    <row r="34" spans="5:83">
      <c r="E34" s="1039" t="str">
        <f t="shared" si="0"/>
        <v/>
      </c>
      <c r="G34" s="1039" t="str">
        <f t="shared" si="0"/>
        <v/>
      </c>
      <c r="I34" s="1039" t="str">
        <f t="shared" si="1"/>
        <v/>
      </c>
      <c r="K34" s="1039" t="str">
        <f t="shared" si="2"/>
        <v/>
      </c>
      <c r="M34" s="1039" t="str">
        <f t="shared" si="3"/>
        <v/>
      </c>
      <c r="O34" s="1039" t="str">
        <f t="shared" si="4"/>
        <v/>
      </c>
      <c r="Q34" s="1039" t="str">
        <f t="shared" si="5"/>
        <v/>
      </c>
      <c r="S34" s="1039" t="str">
        <f t="shared" si="6"/>
        <v/>
      </c>
      <c r="U34" s="1039" t="str">
        <f t="shared" si="7"/>
        <v/>
      </c>
      <c r="W34" s="1039" t="str">
        <f t="shared" si="8"/>
        <v/>
      </c>
      <c r="Y34" s="1039" t="str">
        <f t="shared" si="9"/>
        <v/>
      </c>
      <c r="AA34" s="1039" t="str">
        <f t="shared" si="10"/>
        <v/>
      </c>
      <c r="AC34" s="1039" t="str">
        <f t="shared" si="11"/>
        <v/>
      </c>
      <c r="AE34" s="1039" t="str">
        <f t="shared" si="12"/>
        <v/>
      </c>
      <c r="AG34" s="1039" t="str">
        <f t="shared" si="13"/>
        <v/>
      </c>
      <c r="AI34" s="1039" t="str">
        <f t="shared" si="14"/>
        <v/>
      </c>
      <c r="AK34" s="1039" t="str">
        <f t="shared" si="15"/>
        <v/>
      </c>
      <c r="AM34" s="1039" t="str">
        <f t="shared" si="16"/>
        <v/>
      </c>
      <c r="AO34" s="1039" t="str">
        <f t="shared" si="17"/>
        <v/>
      </c>
      <c r="AQ34" s="1039" t="str">
        <f t="shared" si="18"/>
        <v/>
      </c>
      <c r="AS34" s="1039" t="str">
        <f t="shared" si="19"/>
        <v/>
      </c>
      <c r="AU34" s="1039" t="str">
        <f t="shared" si="19"/>
        <v/>
      </c>
      <c r="AW34" s="1039" t="str">
        <f t="shared" si="20"/>
        <v/>
      </c>
      <c r="AY34" s="1039" t="str">
        <f t="shared" si="21"/>
        <v/>
      </c>
      <c r="BA34" s="1039" t="str">
        <f t="shared" si="22"/>
        <v/>
      </c>
      <c r="BC34" s="1039" t="str">
        <f t="shared" si="23"/>
        <v/>
      </c>
      <c r="BE34" s="1039" t="str">
        <f t="shared" si="24"/>
        <v/>
      </c>
      <c r="BG34" s="1039" t="str">
        <f t="shared" si="25"/>
        <v/>
      </c>
      <c r="BI34" s="1039" t="str">
        <f t="shared" si="26"/>
        <v/>
      </c>
      <c r="BK34" s="1039" t="str">
        <f t="shared" si="27"/>
        <v/>
      </c>
      <c r="BM34" s="1039" t="str">
        <f t="shared" si="28"/>
        <v/>
      </c>
      <c r="BO34" s="1039" t="str">
        <f t="shared" si="29"/>
        <v/>
      </c>
      <c r="BQ34" s="1039" t="str">
        <f t="shared" si="30"/>
        <v/>
      </c>
      <c r="BS34" s="1039" t="str">
        <f t="shared" si="31"/>
        <v/>
      </c>
      <c r="BU34" s="1039" t="str">
        <f t="shared" si="32"/>
        <v/>
      </c>
      <c r="BW34" s="1039" t="str">
        <f t="shared" si="33"/>
        <v/>
      </c>
      <c r="BY34" s="1039" t="str">
        <f t="shared" si="34"/>
        <v/>
      </c>
      <c r="CA34" s="1039" t="str">
        <f t="shared" si="35"/>
        <v/>
      </c>
      <c r="CC34" s="1039" t="str">
        <f t="shared" si="36"/>
        <v/>
      </c>
      <c r="CE34" s="1039" t="str">
        <f t="shared" si="37"/>
        <v/>
      </c>
    </row>
    <row r="35" spans="5:83">
      <c r="E35" s="1039" t="str">
        <f t="shared" si="0"/>
        <v/>
      </c>
      <c r="G35" s="1039" t="str">
        <f t="shared" si="0"/>
        <v/>
      </c>
      <c r="I35" s="1039" t="str">
        <f t="shared" si="1"/>
        <v/>
      </c>
      <c r="K35" s="1039" t="str">
        <f t="shared" si="2"/>
        <v/>
      </c>
      <c r="M35" s="1039" t="str">
        <f t="shared" si="3"/>
        <v/>
      </c>
      <c r="O35" s="1039" t="str">
        <f t="shared" si="4"/>
        <v/>
      </c>
      <c r="Q35" s="1039" t="str">
        <f t="shared" si="5"/>
        <v/>
      </c>
      <c r="S35" s="1039" t="str">
        <f t="shared" si="6"/>
        <v/>
      </c>
      <c r="U35" s="1039" t="str">
        <f t="shared" si="7"/>
        <v/>
      </c>
      <c r="W35" s="1039" t="str">
        <f t="shared" si="8"/>
        <v/>
      </c>
      <c r="Y35" s="1039" t="str">
        <f t="shared" si="9"/>
        <v/>
      </c>
      <c r="AA35" s="1039" t="str">
        <f t="shared" si="10"/>
        <v/>
      </c>
      <c r="AC35" s="1039" t="str">
        <f t="shared" si="11"/>
        <v/>
      </c>
      <c r="AE35" s="1039" t="str">
        <f t="shared" si="12"/>
        <v/>
      </c>
      <c r="AG35" s="1039" t="str">
        <f t="shared" si="13"/>
        <v/>
      </c>
      <c r="AI35" s="1039" t="str">
        <f t="shared" si="14"/>
        <v/>
      </c>
      <c r="AK35" s="1039" t="str">
        <f t="shared" si="15"/>
        <v/>
      </c>
      <c r="AM35" s="1039" t="str">
        <f t="shared" si="16"/>
        <v/>
      </c>
      <c r="AO35" s="1039" t="str">
        <f t="shared" si="17"/>
        <v/>
      </c>
      <c r="AQ35" s="1039" t="str">
        <f t="shared" si="18"/>
        <v/>
      </c>
      <c r="AS35" s="1039" t="str">
        <f t="shared" si="19"/>
        <v/>
      </c>
      <c r="AU35" s="1039" t="str">
        <f t="shared" si="19"/>
        <v/>
      </c>
      <c r="AW35" s="1039" t="str">
        <f t="shared" si="20"/>
        <v/>
      </c>
      <c r="AY35" s="1039" t="str">
        <f t="shared" si="21"/>
        <v/>
      </c>
      <c r="BA35" s="1039" t="str">
        <f t="shared" si="22"/>
        <v/>
      </c>
      <c r="BC35" s="1039" t="str">
        <f t="shared" si="23"/>
        <v/>
      </c>
      <c r="BE35" s="1039" t="str">
        <f t="shared" si="24"/>
        <v/>
      </c>
      <c r="BG35" s="1039" t="str">
        <f t="shared" si="25"/>
        <v/>
      </c>
      <c r="BI35" s="1039" t="str">
        <f t="shared" si="26"/>
        <v/>
      </c>
      <c r="BK35" s="1039" t="str">
        <f t="shared" si="27"/>
        <v/>
      </c>
      <c r="BM35" s="1039" t="str">
        <f t="shared" si="28"/>
        <v/>
      </c>
      <c r="BO35" s="1039" t="str">
        <f t="shared" si="29"/>
        <v/>
      </c>
      <c r="BQ35" s="1039" t="str">
        <f t="shared" si="30"/>
        <v/>
      </c>
      <c r="BS35" s="1039" t="str">
        <f t="shared" si="31"/>
        <v/>
      </c>
      <c r="BU35" s="1039" t="str">
        <f t="shared" si="32"/>
        <v/>
      </c>
      <c r="BW35" s="1039" t="str">
        <f t="shared" si="33"/>
        <v/>
      </c>
      <c r="BY35" s="1039" t="str">
        <f t="shared" si="34"/>
        <v/>
      </c>
      <c r="CA35" s="1039" t="str">
        <f t="shared" si="35"/>
        <v/>
      </c>
      <c r="CC35" s="1039" t="str">
        <f t="shared" si="36"/>
        <v/>
      </c>
      <c r="CE35" s="1039" t="str">
        <f t="shared" si="37"/>
        <v/>
      </c>
    </row>
    <row r="36" spans="5:83">
      <c r="E36" s="1039" t="str">
        <f t="shared" si="0"/>
        <v/>
      </c>
      <c r="G36" s="1039" t="str">
        <f t="shared" si="0"/>
        <v/>
      </c>
      <c r="I36" s="1039" t="str">
        <f t="shared" si="1"/>
        <v/>
      </c>
      <c r="K36" s="1039" t="str">
        <f t="shared" si="2"/>
        <v/>
      </c>
      <c r="M36" s="1039" t="str">
        <f t="shared" si="3"/>
        <v/>
      </c>
      <c r="O36" s="1039" t="str">
        <f t="shared" si="4"/>
        <v/>
      </c>
      <c r="Q36" s="1039" t="str">
        <f t="shared" si="5"/>
        <v/>
      </c>
      <c r="S36" s="1039" t="str">
        <f t="shared" si="6"/>
        <v/>
      </c>
      <c r="U36" s="1039" t="str">
        <f t="shared" si="7"/>
        <v/>
      </c>
      <c r="W36" s="1039" t="str">
        <f t="shared" si="8"/>
        <v/>
      </c>
      <c r="Y36" s="1039" t="str">
        <f t="shared" si="9"/>
        <v/>
      </c>
      <c r="AA36" s="1039" t="str">
        <f t="shared" si="10"/>
        <v/>
      </c>
      <c r="AC36" s="1039" t="str">
        <f t="shared" si="11"/>
        <v/>
      </c>
      <c r="AE36" s="1039" t="str">
        <f t="shared" si="12"/>
        <v/>
      </c>
      <c r="AG36" s="1039" t="str">
        <f t="shared" si="13"/>
        <v/>
      </c>
      <c r="AI36" s="1039" t="str">
        <f t="shared" si="14"/>
        <v/>
      </c>
      <c r="AK36" s="1039" t="str">
        <f t="shared" si="15"/>
        <v/>
      </c>
      <c r="AM36" s="1039" t="str">
        <f t="shared" si="16"/>
        <v/>
      </c>
      <c r="AO36" s="1039" t="str">
        <f t="shared" si="17"/>
        <v/>
      </c>
      <c r="AQ36" s="1039" t="str">
        <f t="shared" si="18"/>
        <v/>
      </c>
      <c r="AS36" s="1039" t="str">
        <f t="shared" si="19"/>
        <v/>
      </c>
      <c r="AU36" s="1039" t="str">
        <f t="shared" si="19"/>
        <v/>
      </c>
      <c r="AW36" s="1039" t="str">
        <f t="shared" si="20"/>
        <v/>
      </c>
      <c r="AY36" s="1039" t="str">
        <f t="shared" si="21"/>
        <v/>
      </c>
      <c r="BA36" s="1039" t="str">
        <f t="shared" si="22"/>
        <v/>
      </c>
      <c r="BC36" s="1039" t="str">
        <f t="shared" si="23"/>
        <v/>
      </c>
      <c r="BE36" s="1039" t="str">
        <f t="shared" si="24"/>
        <v/>
      </c>
      <c r="BG36" s="1039" t="str">
        <f t="shared" si="25"/>
        <v/>
      </c>
      <c r="BI36" s="1039" t="str">
        <f t="shared" si="26"/>
        <v/>
      </c>
      <c r="BK36" s="1039" t="str">
        <f t="shared" si="27"/>
        <v/>
      </c>
      <c r="BM36" s="1039" t="str">
        <f t="shared" si="28"/>
        <v/>
      </c>
      <c r="BO36" s="1039" t="str">
        <f t="shared" si="29"/>
        <v/>
      </c>
      <c r="BQ36" s="1039" t="str">
        <f t="shared" si="30"/>
        <v/>
      </c>
      <c r="BS36" s="1039" t="str">
        <f t="shared" si="31"/>
        <v/>
      </c>
      <c r="BU36" s="1039" t="str">
        <f t="shared" si="32"/>
        <v/>
      </c>
      <c r="BW36" s="1039" t="str">
        <f t="shared" si="33"/>
        <v/>
      </c>
      <c r="BY36" s="1039" t="str">
        <f t="shared" si="34"/>
        <v/>
      </c>
      <c r="CA36" s="1039" t="str">
        <f t="shared" si="35"/>
        <v/>
      </c>
      <c r="CC36" s="1039" t="str">
        <f t="shared" si="36"/>
        <v/>
      </c>
      <c r="CE36" s="1039" t="str">
        <f t="shared" si="37"/>
        <v/>
      </c>
    </row>
    <row r="37" spans="5:83">
      <c r="E37" s="1039" t="str">
        <f t="shared" si="0"/>
        <v/>
      </c>
      <c r="G37" s="1039" t="str">
        <f t="shared" si="0"/>
        <v/>
      </c>
      <c r="I37" s="1039" t="str">
        <f t="shared" si="1"/>
        <v/>
      </c>
      <c r="K37" s="1039" t="str">
        <f t="shared" si="2"/>
        <v/>
      </c>
      <c r="M37" s="1039" t="str">
        <f t="shared" si="3"/>
        <v/>
      </c>
      <c r="O37" s="1039" t="str">
        <f t="shared" si="4"/>
        <v/>
      </c>
      <c r="Q37" s="1039" t="str">
        <f t="shared" si="5"/>
        <v/>
      </c>
      <c r="S37" s="1039" t="str">
        <f t="shared" si="6"/>
        <v/>
      </c>
      <c r="U37" s="1039" t="str">
        <f t="shared" si="7"/>
        <v/>
      </c>
      <c r="W37" s="1039" t="str">
        <f t="shared" si="8"/>
        <v/>
      </c>
      <c r="Y37" s="1039" t="str">
        <f t="shared" si="9"/>
        <v/>
      </c>
      <c r="AA37" s="1039" t="str">
        <f t="shared" si="10"/>
        <v/>
      </c>
      <c r="AC37" s="1039" t="str">
        <f t="shared" si="11"/>
        <v/>
      </c>
      <c r="AE37" s="1039" t="str">
        <f t="shared" si="12"/>
        <v/>
      </c>
      <c r="AG37" s="1039" t="str">
        <f t="shared" si="13"/>
        <v/>
      </c>
      <c r="AI37" s="1039" t="str">
        <f t="shared" si="14"/>
        <v/>
      </c>
      <c r="AK37" s="1039" t="str">
        <f t="shared" si="15"/>
        <v/>
      </c>
      <c r="AM37" s="1039" t="str">
        <f t="shared" si="16"/>
        <v/>
      </c>
      <c r="AO37" s="1039" t="str">
        <f t="shared" si="17"/>
        <v/>
      </c>
      <c r="AQ37" s="1039" t="str">
        <f t="shared" si="18"/>
        <v/>
      </c>
      <c r="AS37" s="1039" t="str">
        <f t="shared" si="19"/>
        <v/>
      </c>
      <c r="AU37" s="1039" t="str">
        <f t="shared" si="19"/>
        <v/>
      </c>
      <c r="AW37" s="1039" t="str">
        <f t="shared" si="20"/>
        <v/>
      </c>
      <c r="AY37" s="1039" t="str">
        <f t="shared" si="21"/>
        <v/>
      </c>
      <c r="BA37" s="1039" t="str">
        <f t="shared" si="22"/>
        <v/>
      </c>
      <c r="BC37" s="1039" t="str">
        <f t="shared" si="23"/>
        <v/>
      </c>
      <c r="BE37" s="1039" t="str">
        <f t="shared" si="24"/>
        <v/>
      </c>
      <c r="BG37" s="1039" t="str">
        <f t="shared" si="25"/>
        <v/>
      </c>
      <c r="BI37" s="1039" t="str">
        <f t="shared" si="26"/>
        <v/>
      </c>
      <c r="BK37" s="1039" t="str">
        <f t="shared" si="27"/>
        <v/>
      </c>
      <c r="BM37" s="1039" t="str">
        <f t="shared" si="28"/>
        <v/>
      </c>
      <c r="BO37" s="1039" t="str">
        <f t="shared" si="29"/>
        <v/>
      </c>
      <c r="BQ37" s="1039" t="str">
        <f t="shared" si="30"/>
        <v/>
      </c>
      <c r="BS37" s="1039" t="str">
        <f t="shared" si="31"/>
        <v/>
      </c>
      <c r="BU37" s="1039" t="str">
        <f t="shared" si="32"/>
        <v/>
      </c>
      <c r="BW37" s="1039" t="str">
        <f t="shared" si="33"/>
        <v/>
      </c>
      <c r="BY37" s="1039" t="str">
        <f t="shared" si="34"/>
        <v/>
      </c>
      <c r="CA37" s="1039" t="str">
        <f t="shared" si="35"/>
        <v/>
      </c>
      <c r="CC37" s="1039" t="str">
        <f t="shared" si="36"/>
        <v/>
      </c>
      <c r="CE37" s="1039" t="str">
        <f t="shared" si="37"/>
        <v/>
      </c>
    </row>
    <row r="38" spans="5:83">
      <c r="E38" s="1039" t="str">
        <f t="shared" si="0"/>
        <v/>
      </c>
      <c r="G38" s="1039" t="str">
        <f t="shared" si="0"/>
        <v/>
      </c>
      <c r="I38" s="1039" t="str">
        <f t="shared" si="1"/>
        <v/>
      </c>
      <c r="K38" s="1039" t="str">
        <f t="shared" si="2"/>
        <v/>
      </c>
      <c r="M38" s="1039" t="str">
        <f t="shared" si="3"/>
        <v/>
      </c>
      <c r="O38" s="1039" t="str">
        <f t="shared" si="4"/>
        <v/>
      </c>
      <c r="Q38" s="1039" t="str">
        <f t="shared" si="5"/>
        <v/>
      </c>
      <c r="S38" s="1039" t="str">
        <f t="shared" si="6"/>
        <v/>
      </c>
      <c r="U38" s="1039" t="str">
        <f t="shared" si="7"/>
        <v/>
      </c>
      <c r="W38" s="1039" t="str">
        <f t="shared" si="8"/>
        <v/>
      </c>
      <c r="Y38" s="1039" t="str">
        <f t="shared" si="9"/>
        <v/>
      </c>
      <c r="AA38" s="1039" t="str">
        <f t="shared" si="10"/>
        <v/>
      </c>
      <c r="AC38" s="1039" t="str">
        <f t="shared" si="11"/>
        <v/>
      </c>
      <c r="AE38" s="1039" t="str">
        <f t="shared" si="12"/>
        <v/>
      </c>
      <c r="AG38" s="1039" t="str">
        <f t="shared" si="13"/>
        <v/>
      </c>
      <c r="AI38" s="1039" t="str">
        <f t="shared" si="14"/>
        <v/>
      </c>
      <c r="AK38" s="1039" t="str">
        <f t="shared" si="15"/>
        <v/>
      </c>
      <c r="AM38" s="1039" t="str">
        <f t="shared" si="16"/>
        <v/>
      </c>
      <c r="AO38" s="1039" t="str">
        <f t="shared" si="17"/>
        <v/>
      </c>
      <c r="AQ38" s="1039" t="str">
        <f t="shared" si="18"/>
        <v/>
      </c>
      <c r="AS38" s="1039" t="str">
        <f t="shared" si="19"/>
        <v/>
      </c>
      <c r="AU38" s="1039" t="str">
        <f t="shared" si="19"/>
        <v/>
      </c>
      <c r="AW38" s="1039" t="str">
        <f t="shared" si="20"/>
        <v/>
      </c>
      <c r="AY38" s="1039" t="str">
        <f t="shared" si="21"/>
        <v/>
      </c>
      <c r="BA38" s="1039" t="str">
        <f t="shared" si="22"/>
        <v/>
      </c>
      <c r="BC38" s="1039" t="str">
        <f t="shared" si="23"/>
        <v/>
      </c>
      <c r="BE38" s="1039" t="str">
        <f t="shared" si="24"/>
        <v/>
      </c>
      <c r="BG38" s="1039" t="str">
        <f t="shared" si="25"/>
        <v/>
      </c>
      <c r="BI38" s="1039" t="str">
        <f t="shared" si="26"/>
        <v/>
      </c>
      <c r="BK38" s="1039" t="str">
        <f t="shared" si="27"/>
        <v/>
      </c>
      <c r="BM38" s="1039" t="str">
        <f t="shared" si="28"/>
        <v/>
      </c>
      <c r="BO38" s="1039" t="str">
        <f t="shared" si="29"/>
        <v/>
      </c>
      <c r="BQ38" s="1039" t="str">
        <f t="shared" si="30"/>
        <v/>
      </c>
      <c r="BS38" s="1039" t="str">
        <f t="shared" si="31"/>
        <v/>
      </c>
      <c r="BU38" s="1039" t="str">
        <f t="shared" si="32"/>
        <v/>
      </c>
      <c r="BW38" s="1039" t="str">
        <f t="shared" si="33"/>
        <v/>
      </c>
      <c r="BY38" s="1039" t="str">
        <f t="shared" si="34"/>
        <v/>
      </c>
      <c r="CA38" s="1039" t="str">
        <f t="shared" si="35"/>
        <v/>
      </c>
      <c r="CC38" s="1039" t="str">
        <f t="shared" si="36"/>
        <v/>
      </c>
      <c r="CE38" s="1039" t="str">
        <f t="shared" si="37"/>
        <v/>
      </c>
    </row>
    <row r="39" spans="5:83">
      <c r="E39" s="1039" t="str">
        <f t="shared" si="0"/>
        <v/>
      </c>
      <c r="G39" s="1039" t="str">
        <f t="shared" si="0"/>
        <v/>
      </c>
      <c r="I39" s="1039" t="str">
        <f t="shared" si="1"/>
        <v/>
      </c>
      <c r="K39" s="1039" t="str">
        <f t="shared" si="2"/>
        <v/>
      </c>
      <c r="M39" s="1039" t="str">
        <f t="shared" si="3"/>
        <v/>
      </c>
      <c r="O39" s="1039" t="str">
        <f t="shared" si="4"/>
        <v/>
      </c>
      <c r="Q39" s="1039" t="str">
        <f t="shared" si="5"/>
        <v/>
      </c>
      <c r="S39" s="1039" t="str">
        <f t="shared" si="6"/>
        <v/>
      </c>
      <c r="U39" s="1039" t="str">
        <f t="shared" si="7"/>
        <v/>
      </c>
      <c r="W39" s="1039" t="str">
        <f t="shared" si="8"/>
        <v/>
      </c>
      <c r="Y39" s="1039" t="str">
        <f t="shared" si="9"/>
        <v/>
      </c>
      <c r="AA39" s="1039" t="str">
        <f t="shared" si="10"/>
        <v/>
      </c>
      <c r="AC39" s="1039" t="str">
        <f t="shared" si="11"/>
        <v/>
      </c>
      <c r="AE39" s="1039" t="str">
        <f t="shared" si="12"/>
        <v/>
      </c>
      <c r="AG39" s="1039" t="str">
        <f t="shared" si="13"/>
        <v/>
      </c>
      <c r="AI39" s="1039" t="str">
        <f t="shared" si="14"/>
        <v/>
      </c>
      <c r="AK39" s="1039" t="str">
        <f t="shared" si="15"/>
        <v/>
      </c>
      <c r="AM39" s="1039" t="str">
        <f t="shared" si="16"/>
        <v/>
      </c>
      <c r="AO39" s="1039" t="str">
        <f t="shared" si="17"/>
        <v/>
      </c>
      <c r="AQ39" s="1039" t="str">
        <f t="shared" si="18"/>
        <v/>
      </c>
      <c r="AS39" s="1039" t="str">
        <f t="shared" si="19"/>
        <v/>
      </c>
      <c r="AU39" s="1039" t="str">
        <f t="shared" si="19"/>
        <v/>
      </c>
      <c r="AW39" s="1039" t="str">
        <f t="shared" si="20"/>
        <v/>
      </c>
      <c r="AY39" s="1039" t="str">
        <f t="shared" si="21"/>
        <v/>
      </c>
      <c r="BA39" s="1039" t="str">
        <f t="shared" si="22"/>
        <v/>
      </c>
      <c r="BC39" s="1039" t="str">
        <f t="shared" si="23"/>
        <v/>
      </c>
      <c r="BE39" s="1039" t="str">
        <f t="shared" si="24"/>
        <v/>
      </c>
      <c r="BG39" s="1039" t="str">
        <f t="shared" si="25"/>
        <v/>
      </c>
      <c r="BI39" s="1039" t="str">
        <f t="shared" si="26"/>
        <v/>
      </c>
      <c r="BK39" s="1039" t="str">
        <f t="shared" si="27"/>
        <v/>
      </c>
      <c r="BM39" s="1039" t="str">
        <f t="shared" si="28"/>
        <v/>
      </c>
      <c r="BO39" s="1039" t="str">
        <f t="shared" si="29"/>
        <v/>
      </c>
      <c r="BQ39" s="1039" t="str">
        <f t="shared" si="30"/>
        <v/>
      </c>
      <c r="BS39" s="1039" t="str">
        <f t="shared" si="31"/>
        <v/>
      </c>
      <c r="BU39" s="1039" t="str">
        <f t="shared" si="32"/>
        <v/>
      </c>
      <c r="BW39" s="1039" t="str">
        <f t="shared" si="33"/>
        <v/>
      </c>
      <c r="BY39" s="1039" t="str">
        <f t="shared" si="34"/>
        <v/>
      </c>
      <c r="CA39" s="1039" t="str">
        <f t="shared" si="35"/>
        <v/>
      </c>
      <c r="CC39" s="1039" t="str">
        <f t="shared" si="36"/>
        <v/>
      </c>
      <c r="CE39" s="1039" t="str">
        <f t="shared" si="37"/>
        <v/>
      </c>
    </row>
    <row r="40" spans="5:83">
      <c r="E40" s="1039" t="str">
        <f t="shared" si="0"/>
        <v/>
      </c>
      <c r="G40" s="1039" t="str">
        <f t="shared" si="0"/>
        <v/>
      </c>
      <c r="I40" s="1039" t="str">
        <f t="shared" si="1"/>
        <v/>
      </c>
      <c r="K40" s="1039" t="str">
        <f t="shared" si="2"/>
        <v/>
      </c>
      <c r="M40" s="1039" t="str">
        <f t="shared" si="3"/>
        <v/>
      </c>
      <c r="O40" s="1039" t="str">
        <f t="shared" si="4"/>
        <v/>
      </c>
      <c r="Q40" s="1039" t="str">
        <f t="shared" si="5"/>
        <v/>
      </c>
      <c r="S40" s="1039" t="str">
        <f t="shared" si="6"/>
        <v/>
      </c>
      <c r="U40" s="1039" t="str">
        <f t="shared" si="7"/>
        <v/>
      </c>
      <c r="W40" s="1039" t="str">
        <f t="shared" si="8"/>
        <v/>
      </c>
      <c r="Y40" s="1039" t="str">
        <f t="shared" si="9"/>
        <v/>
      </c>
      <c r="AA40" s="1039" t="str">
        <f t="shared" si="10"/>
        <v/>
      </c>
      <c r="AC40" s="1039" t="str">
        <f t="shared" si="11"/>
        <v/>
      </c>
      <c r="AE40" s="1039" t="str">
        <f t="shared" si="12"/>
        <v/>
      </c>
      <c r="AG40" s="1039" t="str">
        <f t="shared" si="13"/>
        <v/>
      </c>
      <c r="AI40" s="1039" t="str">
        <f t="shared" si="14"/>
        <v/>
      </c>
      <c r="AK40" s="1039" t="str">
        <f t="shared" si="15"/>
        <v/>
      </c>
      <c r="AM40" s="1039" t="str">
        <f t="shared" si="16"/>
        <v/>
      </c>
      <c r="AO40" s="1039" t="str">
        <f t="shared" si="17"/>
        <v/>
      </c>
      <c r="AQ40" s="1039" t="str">
        <f t="shared" si="18"/>
        <v/>
      </c>
      <c r="AS40" s="1039" t="str">
        <f t="shared" si="19"/>
        <v/>
      </c>
      <c r="AU40" s="1039" t="str">
        <f t="shared" si="19"/>
        <v/>
      </c>
      <c r="AW40" s="1039" t="str">
        <f t="shared" si="20"/>
        <v/>
      </c>
      <c r="AY40" s="1039" t="str">
        <f t="shared" si="21"/>
        <v/>
      </c>
      <c r="BA40" s="1039" t="str">
        <f t="shared" si="22"/>
        <v/>
      </c>
      <c r="BC40" s="1039" t="str">
        <f t="shared" si="23"/>
        <v/>
      </c>
      <c r="BE40" s="1039" t="str">
        <f t="shared" si="24"/>
        <v/>
      </c>
      <c r="BG40" s="1039" t="str">
        <f t="shared" si="25"/>
        <v/>
      </c>
      <c r="BI40" s="1039" t="str">
        <f t="shared" si="26"/>
        <v/>
      </c>
      <c r="BK40" s="1039" t="str">
        <f t="shared" si="27"/>
        <v/>
      </c>
      <c r="BM40" s="1039" t="str">
        <f t="shared" si="28"/>
        <v/>
      </c>
      <c r="BO40" s="1039" t="str">
        <f t="shared" si="29"/>
        <v/>
      </c>
      <c r="BQ40" s="1039" t="str">
        <f t="shared" si="30"/>
        <v/>
      </c>
      <c r="BS40" s="1039" t="str">
        <f t="shared" si="31"/>
        <v/>
      </c>
      <c r="BU40" s="1039" t="str">
        <f t="shared" si="32"/>
        <v/>
      </c>
      <c r="BW40" s="1039" t="str">
        <f t="shared" si="33"/>
        <v/>
      </c>
      <c r="BY40" s="1039" t="str">
        <f t="shared" si="34"/>
        <v/>
      </c>
      <c r="CA40" s="1039" t="str">
        <f t="shared" si="35"/>
        <v/>
      </c>
      <c r="CC40" s="1039" t="str">
        <f t="shared" si="36"/>
        <v/>
      </c>
      <c r="CE40" s="1039" t="str">
        <f t="shared" si="37"/>
        <v/>
      </c>
    </row>
    <row r="41" spans="5:83">
      <c r="E41" s="1039" t="str">
        <f t="shared" si="0"/>
        <v/>
      </c>
      <c r="G41" s="1039" t="str">
        <f t="shared" si="0"/>
        <v/>
      </c>
      <c r="I41" s="1039" t="str">
        <f t="shared" si="1"/>
        <v/>
      </c>
      <c r="K41" s="1039" t="str">
        <f t="shared" si="2"/>
        <v/>
      </c>
      <c r="M41" s="1039" t="str">
        <f t="shared" si="3"/>
        <v/>
      </c>
      <c r="O41" s="1039" t="str">
        <f t="shared" si="4"/>
        <v/>
      </c>
      <c r="Q41" s="1039" t="str">
        <f t="shared" si="5"/>
        <v/>
      </c>
      <c r="S41" s="1039" t="str">
        <f t="shared" si="6"/>
        <v/>
      </c>
      <c r="U41" s="1039" t="str">
        <f t="shared" si="7"/>
        <v/>
      </c>
      <c r="W41" s="1039" t="str">
        <f t="shared" si="8"/>
        <v/>
      </c>
      <c r="Y41" s="1039" t="str">
        <f t="shared" si="9"/>
        <v/>
      </c>
      <c r="AA41" s="1039" t="str">
        <f t="shared" si="10"/>
        <v/>
      </c>
      <c r="AC41" s="1039" t="str">
        <f t="shared" si="11"/>
        <v/>
      </c>
      <c r="AE41" s="1039" t="str">
        <f t="shared" si="12"/>
        <v/>
      </c>
      <c r="AG41" s="1039" t="str">
        <f t="shared" si="13"/>
        <v/>
      </c>
      <c r="AI41" s="1039" t="str">
        <f t="shared" si="14"/>
        <v/>
      </c>
      <c r="AK41" s="1039" t="str">
        <f t="shared" si="15"/>
        <v/>
      </c>
      <c r="AM41" s="1039" t="str">
        <f t="shared" si="16"/>
        <v/>
      </c>
      <c r="AO41" s="1039" t="str">
        <f t="shared" si="17"/>
        <v/>
      </c>
      <c r="AQ41" s="1039" t="str">
        <f t="shared" si="18"/>
        <v/>
      </c>
      <c r="AS41" s="1039" t="str">
        <f t="shared" si="19"/>
        <v/>
      </c>
      <c r="AU41" s="1039" t="str">
        <f t="shared" si="19"/>
        <v/>
      </c>
      <c r="AW41" s="1039" t="str">
        <f t="shared" si="20"/>
        <v/>
      </c>
      <c r="AY41" s="1039" t="str">
        <f t="shared" si="21"/>
        <v/>
      </c>
      <c r="BA41" s="1039" t="str">
        <f t="shared" si="22"/>
        <v/>
      </c>
      <c r="BC41" s="1039" t="str">
        <f t="shared" si="23"/>
        <v/>
      </c>
      <c r="BE41" s="1039" t="str">
        <f t="shared" si="24"/>
        <v/>
      </c>
      <c r="BG41" s="1039" t="str">
        <f t="shared" si="25"/>
        <v/>
      </c>
      <c r="BI41" s="1039" t="str">
        <f t="shared" si="26"/>
        <v/>
      </c>
      <c r="BK41" s="1039" t="str">
        <f t="shared" si="27"/>
        <v/>
      </c>
      <c r="BM41" s="1039" t="str">
        <f t="shared" si="28"/>
        <v/>
      </c>
      <c r="BO41" s="1039" t="str">
        <f t="shared" si="29"/>
        <v/>
      </c>
      <c r="BQ41" s="1039" t="str">
        <f t="shared" si="30"/>
        <v/>
      </c>
      <c r="BS41" s="1039" t="str">
        <f t="shared" si="31"/>
        <v/>
      </c>
      <c r="BU41" s="1039" t="str">
        <f t="shared" si="32"/>
        <v/>
      </c>
      <c r="BW41" s="1039" t="str">
        <f t="shared" si="33"/>
        <v/>
      </c>
      <c r="BY41" s="1039" t="str">
        <f t="shared" si="34"/>
        <v/>
      </c>
      <c r="CA41" s="1039" t="str">
        <f t="shared" si="35"/>
        <v/>
      </c>
      <c r="CC41" s="1039" t="str">
        <f t="shared" si="36"/>
        <v/>
      </c>
      <c r="CE41" s="1039" t="str">
        <f t="shared" si="37"/>
        <v/>
      </c>
    </row>
    <row r="42" spans="5:83">
      <c r="E42" s="1039" t="str">
        <f t="shared" si="0"/>
        <v/>
      </c>
      <c r="G42" s="1039" t="str">
        <f t="shared" si="0"/>
        <v/>
      </c>
      <c r="I42" s="1039" t="str">
        <f t="shared" si="1"/>
        <v/>
      </c>
      <c r="K42" s="1039" t="str">
        <f t="shared" si="2"/>
        <v/>
      </c>
      <c r="M42" s="1039" t="str">
        <f t="shared" si="3"/>
        <v/>
      </c>
      <c r="O42" s="1039" t="str">
        <f t="shared" si="4"/>
        <v/>
      </c>
      <c r="Q42" s="1039" t="str">
        <f t="shared" si="5"/>
        <v/>
      </c>
      <c r="S42" s="1039" t="str">
        <f t="shared" si="6"/>
        <v/>
      </c>
      <c r="U42" s="1039" t="str">
        <f t="shared" si="7"/>
        <v/>
      </c>
      <c r="W42" s="1039" t="str">
        <f t="shared" si="8"/>
        <v/>
      </c>
      <c r="Y42" s="1039" t="str">
        <f t="shared" si="9"/>
        <v/>
      </c>
      <c r="AA42" s="1039" t="str">
        <f t="shared" si="10"/>
        <v/>
      </c>
      <c r="AC42" s="1039" t="str">
        <f t="shared" si="11"/>
        <v/>
      </c>
      <c r="AE42" s="1039" t="str">
        <f t="shared" si="12"/>
        <v/>
      </c>
      <c r="AG42" s="1039" t="str">
        <f t="shared" si="13"/>
        <v/>
      </c>
      <c r="AI42" s="1039" t="str">
        <f t="shared" si="14"/>
        <v/>
      </c>
      <c r="AK42" s="1039" t="str">
        <f t="shared" si="15"/>
        <v/>
      </c>
      <c r="AM42" s="1039" t="str">
        <f t="shared" si="16"/>
        <v/>
      </c>
      <c r="AO42" s="1039" t="str">
        <f t="shared" si="17"/>
        <v/>
      </c>
      <c r="AQ42" s="1039" t="str">
        <f t="shared" si="18"/>
        <v/>
      </c>
      <c r="AS42" s="1039" t="str">
        <f t="shared" si="19"/>
        <v/>
      </c>
      <c r="AU42" s="1039" t="str">
        <f t="shared" si="19"/>
        <v/>
      </c>
      <c r="AW42" s="1039" t="str">
        <f t="shared" si="20"/>
        <v/>
      </c>
      <c r="AY42" s="1039" t="str">
        <f t="shared" si="21"/>
        <v/>
      </c>
      <c r="BA42" s="1039" t="str">
        <f t="shared" si="22"/>
        <v/>
      </c>
      <c r="BC42" s="1039" t="str">
        <f t="shared" si="23"/>
        <v/>
      </c>
      <c r="BE42" s="1039" t="str">
        <f t="shared" si="24"/>
        <v/>
      </c>
      <c r="BG42" s="1039" t="str">
        <f t="shared" si="25"/>
        <v/>
      </c>
      <c r="BI42" s="1039" t="str">
        <f t="shared" si="26"/>
        <v/>
      </c>
      <c r="BK42" s="1039" t="str">
        <f t="shared" si="27"/>
        <v/>
      </c>
      <c r="BM42" s="1039" t="str">
        <f t="shared" si="28"/>
        <v/>
      </c>
      <c r="BO42" s="1039" t="str">
        <f t="shared" si="29"/>
        <v/>
      </c>
      <c r="BQ42" s="1039" t="str">
        <f t="shared" si="30"/>
        <v/>
      </c>
      <c r="BS42" s="1039" t="str">
        <f t="shared" si="31"/>
        <v/>
      </c>
      <c r="BU42" s="1039" t="str">
        <f t="shared" si="32"/>
        <v/>
      </c>
      <c r="BW42" s="1039" t="str">
        <f t="shared" si="33"/>
        <v/>
      </c>
      <c r="BY42" s="1039" t="str">
        <f t="shared" si="34"/>
        <v/>
      </c>
      <c r="CA42" s="1039" t="str">
        <f t="shared" si="35"/>
        <v/>
      </c>
      <c r="CC42" s="1039" t="str">
        <f t="shared" si="36"/>
        <v/>
      </c>
      <c r="CE42" s="1039" t="str">
        <f t="shared" si="37"/>
        <v/>
      </c>
    </row>
    <row r="43" spans="5:83">
      <c r="E43" s="1039" t="str">
        <f t="shared" si="0"/>
        <v/>
      </c>
      <c r="G43" s="1039" t="str">
        <f t="shared" si="0"/>
        <v/>
      </c>
      <c r="I43" s="1039" t="str">
        <f t="shared" si="1"/>
        <v/>
      </c>
      <c r="K43" s="1039" t="str">
        <f t="shared" si="2"/>
        <v/>
      </c>
      <c r="M43" s="1039" t="str">
        <f t="shared" si="3"/>
        <v/>
      </c>
      <c r="O43" s="1039" t="str">
        <f t="shared" si="4"/>
        <v/>
      </c>
      <c r="Q43" s="1039" t="str">
        <f t="shared" si="5"/>
        <v/>
      </c>
      <c r="S43" s="1039" t="str">
        <f t="shared" si="6"/>
        <v/>
      </c>
      <c r="U43" s="1039" t="str">
        <f t="shared" si="7"/>
        <v/>
      </c>
      <c r="W43" s="1039" t="str">
        <f t="shared" si="8"/>
        <v/>
      </c>
      <c r="Y43" s="1039" t="str">
        <f t="shared" si="9"/>
        <v/>
      </c>
      <c r="AA43" s="1039" t="str">
        <f t="shared" si="10"/>
        <v/>
      </c>
      <c r="AC43" s="1039" t="str">
        <f t="shared" si="11"/>
        <v/>
      </c>
      <c r="AE43" s="1039" t="str">
        <f t="shared" si="12"/>
        <v/>
      </c>
      <c r="AG43" s="1039" t="str">
        <f t="shared" si="13"/>
        <v/>
      </c>
      <c r="AI43" s="1039" t="str">
        <f t="shared" si="14"/>
        <v/>
      </c>
      <c r="AK43" s="1039" t="str">
        <f t="shared" si="15"/>
        <v/>
      </c>
      <c r="AM43" s="1039" t="str">
        <f t="shared" si="16"/>
        <v/>
      </c>
      <c r="AO43" s="1039" t="str">
        <f t="shared" si="17"/>
        <v/>
      </c>
      <c r="AQ43" s="1039" t="str">
        <f t="shared" si="18"/>
        <v/>
      </c>
      <c r="AS43" s="1039" t="str">
        <f t="shared" si="19"/>
        <v/>
      </c>
      <c r="AU43" s="1039" t="str">
        <f t="shared" si="19"/>
        <v/>
      </c>
      <c r="AW43" s="1039" t="str">
        <f t="shared" si="20"/>
        <v/>
      </c>
      <c r="AY43" s="1039" t="str">
        <f t="shared" si="21"/>
        <v/>
      </c>
      <c r="BA43" s="1039" t="str">
        <f t="shared" si="22"/>
        <v/>
      </c>
      <c r="BC43" s="1039" t="str">
        <f t="shared" si="23"/>
        <v/>
      </c>
      <c r="BE43" s="1039" t="str">
        <f t="shared" si="24"/>
        <v/>
      </c>
      <c r="BG43" s="1039" t="str">
        <f t="shared" si="25"/>
        <v/>
      </c>
      <c r="BI43" s="1039" t="str">
        <f t="shared" si="26"/>
        <v/>
      </c>
      <c r="BK43" s="1039" t="str">
        <f t="shared" si="27"/>
        <v/>
      </c>
      <c r="BM43" s="1039" t="str">
        <f t="shared" si="28"/>
        <v/>
      </c>
      <c r="BO43" s="1039" t="str">
        <f t="shared" si="29"/>
        <v/>
      </c>
      <c r="BQ43" s="1039" t="str">
        <f t="shared" si="30"/>
        <v/>
      </c>
      <c r="BS43" s="1039" t="str">
        <f t="shared" si="31"/>
        <v/>
      </c>
      <c r="BU43" s="1039" t="str">
        <f t="shared" si="32"/>
        <v/>
      </c>
      <c r="BW43" s="1039" t="str">
        <f t="shared" si="33"/>
        <v/>
      </c>
      <c r="BY43" s="1039" t="str">
        <f t="shared" si="34"/>
        <v/>
      </c>
      <c r="CA43" s="1039" t="str">
        <f t="shared" si="35"/>
        <v/>
      </c>
      <c r="CC43" s="1039" t="str">
        <f t="shared" si="36"/>
        <v/>
      </c>
      <c r="CE43" s="1039" t="str">
        <f t="shared" si="37"/>
        <v/>
      </c>
    </row>
    <row r="44" spans="5:83">
      <c r="E44" s="1039" t="str">
        <f t="shared" si="0"/>
        <v/>
      </c>
      <c r="G44" s="1039" t="str">
        <f t="shared" si="0"/>
        <v/>
      </c>
      <c r="I44" s="1039" t="str">
        <f t="shared" si="1"/>
        <v/>
      </c>
      <c r="K44" s="1039" t="str">
        <f t="shared" si="2"/>
        <v/>
      </c>
      <c r="M44" s="1039" t="str">
        <f t="shared" si="3"/>
        <v/>
      </c>
      <c r="O44" s="1039" t="str">
        <f t="shared" si="4"/>
        <v/>
      </c>
      <c r="Q44" s="1039" t="str">
        <f t="shared" si="5"/>
        <v/>
      </c>
      <c r="S44" s="1039" t="str">
        <f t="shared" si="6"/>
        <v/>
      </c>
      <c r="U44" s="1039" t="str">
        <f t="shared" si="7"/>
        <v/>
      </c>
      <c r="W44" s="1039" t="str">
        <f t="shared" si="8"/>
        <v/>
      </c>
      <c r="Y44" s="1039" t="str">
        <f t="shared" si="9"/>
        <v/>
      </c>
      <c r="AA44" s="1039" t="str">
        <f t="shared" si="10"/>
        <v/>
      </c>
      <c r="AC44" s="1039" t="str">
        <f t="shared" si="11"/>
        <v/>
      </c>
      <c r="AE44" s="1039" t="str">
        <f t="shared" si="12"/>
        <v/>
      </c>
      <c r="AG44" s="1039" t="str">
        <f t="shared" si="13"/>
        <v/>
      </c>
      <c r="AI44" s="1039" t="str">
        <f t="shared" si="14"/>
        <v/>
      </c>
      <c r="AK44" s="1039" t="str">
        <f t="shared" si="15"/>
        <v/>
      </c>
      <c r="AM44" s="1039" t="str">
        <f t="shared" si="16"/>
        <v/>
      </c>
      <c r="AO44" s="1039" t="str">
        <f t="shared" si="17"/>
        <v/>
      </c>
      <c r="AQ44" s="1039" t="str">
        <f t="shared" si="18"/>
        <v/>
      </c>
      <c r="AS44" s="1039" t="str">
        <f t="shared" si="19"/>
        <v/>
      </c>
      <c r="AU44" s="1039" t="str">
        <f t="shared" si="19"/>
        <v/>
      </c>
      <c r="AW44" s="1039" t="str">
        <f t="shared" si="20"/>
        <v/>
      </c>
      <c r="AY44" s="1039" t="str">
        <f t="shared" si="21"/>
        <v/>
      </c>
      <c r="BA44" s="1039" t="str">
        <f t="shared" si="22"/>
        <v/>
      </c>
      <c r="BC44" s="1039" t="str">
        <f t="shared" si="23"/>
        <v/>
      </c>
      <c r="BE44" s="1039" t="str">
        <f t="shared" si="24"/>
        <v/>
      </c>
      <c r="BG44" s="1039" t="str">
        <f t="shared" si="25"/>
        <v/>
      </c>
      <c r="BI44" s="1039" t="str">
        <f t="shared" si="26"/>
        <v/>
      </c>
      <c r="BK44" s="1039" t="str">
        <f t="shared" si="27"/>
        <v/>
      </c>
      <c r="BM44" s="1039" t="str">
        <f t="shared" si="28"/>
        <v/>
      </c>
      <c r="BO44" s="1039" t="str">
        <f t="shared" si="29"/>
        <v/>
      </c>
      <c r="BQ44" s="1039" t="str">
        <f t="shared" si="30"/>
        <v/>
      </c>
      <c r="BS44" s="1039" t="str">
        <f t="shared" si="31"/>
        <v/>
      </c>
      <c r="BU44" s="1039" t="str">
        <f t="shared" si="32"/>
        <v/>
      </c>
      <c r="BW44" s="1039" t="str">
        <f t="shared" si="33"/>
        <v/>
      </c>
      <c r="BY44" s="1039" t="str">
        <f t="shared" si="34"/>
        <v/>
      </c>
      <c r="CA44" s="1039" t="str">
        <f t="shared" si="35"/>
        <v/>
      </c>
      <c r="CC44" s="1039" t="str">
        <f t="shared" si="36"/>
        <v/>
      </c>
      <c r="CE44" s="1039" t="str">
        <f t="shared" si="37"/>
        <v/>
      </c>
    </row>
    <row r="45" spans="5:83">
      <c r="E45" s="1039" t="str">
        <f t="shared" si="0"/>
        <v/>
      </c>
      <c r="G45" s="1039" t="str">
        <f t="shared" si="0"/>
        <v/>
      </c>
      <c r="I45" s="1039" t="str">
        <f t="shared" si="1"/>
        <v/>
      </c>
      <c r="K45" s="1039" t="str">
        <f t="shared" si="2"/>
        <v/>
      </c>
      <c r="M45" s="1039" t="str">
        <f t="shared" si="3"/>
        <v/>
      </c>
      <c r="O45" s="1039" t="str">
        <f t="shared" si="4"/>
        <v/>
      </c>
      <c r="Q45" s="1039" t="str">
        <f t="shared" si="5"/>
        <v/>
      </c>
      <c r="S45" s="1039" t="str">
        <f t="shared" si="6"/>
        <v/>
      </c>
      <c r="U45" s="1039" t="str">
        <f t="shared" si="7"/>
        <v/>
      </c>
      <c r="W45" s="1039" t="str">
        <f t="shared" si="8"/>
        <v/>
      </c>
      <c r="Y45" s="1039" t="str">
        <f t="shared" si="9"/>
        <v/>
      </c>
      <c r="AA45" s="1039" t="str">
        <f t="shared" si="10"/>
        <v/>
      </c>
      <c r="AC45" s="1039" t="str">
        <f t="shared" si="11"/>
        <v/>
      </c>
      <c r="AE45" s="1039" t="str">
        <f t="shared" si="12"/>
        <v/>
      </c>
      <c r="AG45" s="1039" t="str">
        <f t="shared" si="13"/>
        <v/>
      </c>
      <c r="AI45" s="1039" t="str">
        <f t="shared" si="14"/>
        <v/>
      </c>
      <c r="AK45" s="1039" t="str">
        <f t="shared" si="15"/>
        <v/>
      </c>
      <c r="AM45" s="1039" t="str">
        <f t="shared" si="16"/>
        <v/>
      </c>
      <c r="AO45" s="1039" t="str">
        <f t="shared" si="17"/>
        <v/>
      </c>
      <c r="AQ45" s="1039" t="str">
        <f t="shared" si="18"/>
        <v/>
      </c>
      <c r="AS45" s="1039" t="str">
        <f t="shared" si="19"/>
        <v/>
      </c>
      <c r="AU45" s="1039" t="str">
        <f t="shared" si="19"/>
        <v/>
      </c>
      <c r="AW45" s="1039" t="str">
        <f t="shared" si="20"/>
        <v/>
      </c>
      <c r="AY45" s="1039" t="str">
        <f t="shared" si="21"/>
        <v/>
      </c>
      <c r="BA45" s="1039" t="str">
        <f t="shared" si="22"/>
        <v/>
      </c>
      <c r="BC45" s="1039" t="str">
        <f t="shared" si="23"/>
        <v/>
      </c>
      <c r="BE45" s="1039" t="str">
        <f t="shared" si="24"/>
        <v/>
      </c>
      <c r="BG45" s="1039" t="str">
        <f t="shared" si="25"/>
        <v/>
      </c>
      <c r="BI45" s="1039" t="str">
        <f t="shared" si="26"/>
        <v/>
      </c>
      <c r="BK45" s="1039" t="str">
        <f t="shared" si="27"/>
        <v/>
      </c>
      <c r="BM45" s="1039" t="str">
        <f t="shared" si="28"/>
        <v/>
      </c>
      <c r="BO45" s="1039" t="str">
        <f t="shared" si="29"/>
        <v/>
      </c>
      <c r="BQ45" s="1039" t="str">
        <f t="shared" si="30"/>
        <v/>
      </c>
      <c r="BS45" s="1039" t="str">
        <f t="shared" si="31"/>
        <v/>
      </c>
      <c r="BU45" s="1039" t="str">
        <f t="shared" si="32"/>
        <v/>
      </c>
      <c r="BW45" s="1039" t="str">
        <f t="shared" si="33"/>
        <v/>
      </c>
      <c r="BY45" s="1039" t="str">
        <f t="shared" si="34"/>
        <v/>
      </c>
      <c r="CA45" s="1039" t="str">
        <f t="shared" si="35"/>
        <v/>
      </c>
      <c r="CC45" s="1039" t="str">
        <f t="shared" si="36"/>
        <v/>
      </c>
      <c r="CE45" s="1039" t="str">
        <f t="shared" si="37"/>
        <v/>
      </c>
    </row>
    <row r="46" spans="5:83">
      <c r="E46" s="1039" t="str">
        <f t="shared" si="0"/>
        <v/>
      </c>
      <c r="G46" s="1039" t="str">
        <f t="shared" si="0"/>
        <v/>
      </c>
      <c r="I46" s="1039" t="str">
        <f t="shared" si="1"/>
        <v/>
      </c>
      <c r="K46" s="1039" t="str">
        <f t="shared" si="2"/>
        <v/>
      </c>
      <c r="M46" s="1039" t="str">
        <f t="shared" si="3"/>
        <v/>
      </c>
      <c r="O46" s="1039" t="str">
        <f t="shared" si="4"/>
        <v/>
      </c>
      <c r="Q46" s="1039" t="str">
        <f t="shared" si="5"/>
        <v/>
      </c>
      <c r="S46" s="1039" t="str">
        <f t="shared" si="6"/>
        <v/>
      </c>
      <c r="U46" s="1039" t="str">
        <f t="shared" si="7"/>
        <v/>
      </c>
      <c r="W46" s="1039" t="str">
        <f t="shared" si="8"/>
        <v/>
      </c>
      <c r="Y46" s="1039" t="str">
        <f t="shared" si="9"/>
        <v/>
      </c>
      <c r="AA46" s="1039" t="str">
        <f t="shared" si="10"/>
        <v/>
      </c>
      <c r="AC46" s="1039" t="str">
        <f t="shared" si="11"/>
        <v/>
      </c>
      <c r="AE46" s="1039" t="str">
        <f t="shared" si="12"/>
        <v/>
      </c>
      <c r="AG46" s="1039" t="str">
        <f t="shared" si="13"/>
        <v/>
      </c>
      <c r="AI46" s="1039" t="str">
        <f t="shared" si="14"/>
        <v/>
      </c>
      <c r="AK46" s="1039" t="str">
        <f t="shared" si="15"/>
        <v/>
      </c>
      <c r="AM46" s="1039" t="str">
        <f t="shared" si="16"/>
        <v/>
      </c>
      <c r="AO46" s="1039" t="str">
        <f t="shared" si="17"/>
        <v/>
      </c>
      <c r="AQ46" s="1039" t="str">
        <f t="shared" si="18"/>
        <v/>
      </c>
      <c r="AS46" s="1039" t="str">
        <f t="shared" si="19"/>
        <v/>
      </c>
      <c r="AU46" s="1039" t="str">
        <f t="shared" si="19"/>
        <v/>
      </c>
      <c r="AW46" s="1039" t="str">
        <f t="shared" si="20"/>
        <v/>
      </c>
      <c r="AY46" s="1039" t="str">
        <f t="shared" si="21"/>
        <v/>
      </c>
      <c r="BA46" s="1039" t="str">
        <f t="shared" si="22"/>
        <v/>
      </c>
      <c r="BC46" s="1039" t="str">
        <f t="shared" si="23"/>
        <v/>
      </c>
      <c r="BE46" s="1039" t="str">
        <f t="shared" si="24"/>
        <v/>
      </c>
      <c r="BG46" s="1039" t="str">
        <f t="shared" si="25"/>
        <v/>
      </c>
      <c r="BI46" s="1039" t="str">
        <f t="shared" si="26"/>
        <v/>
      </c>
      <c r="BK46" s="1039" t="str">
        <f t="shared" si="27"/>
        <v/>
      </c>
      <c r="BM46" s="1039" t="str">
        <f t="shared" si="28"/>
        <v/>
      </c>
      <c r="BO46" s="1039" t="str">
        <f t="shared" si="29"/>
        <v/>
      </c>
      <c r="BQ46" s="1039" t="str">
        <f t="shared" si="30"/>
        <v/>
      </c>
      <c r="BS46" s="1039" t="str">
        <f t="shared" si="31"/>
        <v/>
      </c>
      <c r="BU46" s="1039" t="str">
        <f t="shared" si="32"/>
        <v/>
      </c>
      <c r="BW46" s="1039" t="str">
        <f t="shared" si="33"/>
        <v/>
      </c>
      <c r="BY46" s="1039" t="str">
        <f t="shared" si="34"/>
        <v/>
      </c>
      <c r="CA46" s="1039" t="str">
        <f t="shared" si="35"/>
        <v/>
      </c>
      <c r="CC46" s="1039" t="str">
        <f t="shared" si="36"/>
        <v/>
      </c>
      <c r="CE46" s="1039" t="str">
        <f t="shared" si="37"/>
        <v/>
      </c>
    </row>
    <row r="47" spans="5:83">
      <c r="E47" s="1039" t="str">
        <f t="shared" si="0"/>
        <v/>
      </c>
      <c r="G47" s="1039" t="str">
        <f t="shared" si="0"/>
        <v/>
      </c>
      <c r="I47" s="1039" t="str">
        <f t="shared" si="1"/>
        <v/>
      </c>
      <c r="K47" s="1039" t="str">
        <f t="shared" si="2"/>
        <v/>
      </c>
      <c r="M47" s="1039" t="str">
        <f t="shared" si="3"/>
        <v/>
      </c>
      <c r="O47" s="1039" t="str">
        <f t="shared" si="4"/>
        <v/>
      </c>
      <c r="Q47" s="1039" t="str">
        <f t="shared" si="5"/>
        <v/>
      </c>
      <c r="S47" s="1039" t="str">
        <f t="shared" si="6"/>
        <v/>
      </c>
      <c r="U47" s="1039" t="str">
        <f t="shared" si="7"/>
        <v/>
      </c>
      <c r="W47" s="1039" t="str">
        <f t="shared" si="8"/>
        <v/>
      </c>
      <c r="Y47" s="1039" t="str">
        <f t="shared" si="9"/>
        <v/>
      </c>
      <c r="AA47" s="1039" t="str">
        <f t="shared" si="10"/>
        <v/>
      </c>
      <c r="AC47" s="1039" t="str">
        <f t="shared" si="11"/>
        <v/>
      </c>
      <c r="AE47" s="1039" t="str">
        <f t="shared" si="12"/>
        <v/>
      </c>
      <c r="AG47" s="1039" t="str">
        <f t="shared" si="13"/>
        <v/>
      </c>
      <c r="AI47" s="1039" t="str">
        <f t="shared" si="14"/>
        <v/>
      </c>
      <c r="AK47" s="1039" t="str">
        <f t="shared" si="15"/>
        <v/>
      </c>
      <c r="AM47" s="1039" t="str">
        <f t="shared" si="16"/>
        <v/>
      </c>
      <c r="AO47" s="1039" t="str">
        <f t="shared" si="17"/>
        <v/>
      </c>
      <c r="AQ47" s="1039" t="str">
        <f t="shared" si="18"/>
        <v/>
      </c>
      <c r="AS47" s="1039" t="str">
        <f t="shared" si="19"/>
        <v/>
      </c>
      <c r="AU47" s="1039" t="str">
        <f t="shared" si="19"/>
        <v/>
      </c>
      <c r="AW47" s="1039" t="str">
        <f t="shared" si="20"/>
        <v/>
      </c>
      <c r="AY47" s="1039" t="str">
        <f t="shared" si="21"/>
        <v/>
      </c>
      <c r="BA47" s="1039" t="str">
        <f t="shared" si="22"/>
        <v/>
      </c>
      <c r="BC47" s="1039" t="str">
        <f t="shared" si="23"/>
        <v/>
      </c>
      <c r="BE47" s="1039" t="str">
        <f t="shared" si="24"/>
        <v/>
      </c>
      <c r="BG47" s="1039" t="str">
        <f t="shared" si="25"/>
        <v/>
      </c>
      <c r="BI47" s="1039" t="str">
        <f t="shared" si="26"/>
        <v/>
      </c>
      <c r="BK47" s="1039" t="str">
        <f t="shared" si="27"/>
        <v/>
      </c>
      <c r="BM47" s="1039" t="str">
        <f t="shared" si="28"/>
        <v/>
      </c>
      <c r="BO47" s="1039" t="str">
        <f t="shared" si="29"/>
        <v/>
      </c>
      <c r="BQ47" s="1039" t="str">
        <f t="shared" si="30"/>
        <v/>
      </c>
      <c r="BS47" s="1039" t="str">
        <f t="shared" si="31"/>
        <v/>
      </c>
      <c r="BU47" s="1039" t="str">
        <f t="shared" si="32"/>
        <v/>
      </c>
      <c r="BW47" s="1039" t="str">
        <f t="shared" si="33"/>
        <v/>
      </c>
      <c r="BY47" s="1039" t="str">
        <f t="shared" si="34"/>
        <v/>
      </c>
      <c r="CA47" s="1039" t="str">
        <f t="shared" si="35"/>
        <v/>
      </c>
      <c r="CC47" s="1039" t="str">
        <f t="shared" si="36"/>
        <v/>
      </c>
      <c r="CE47" s="1039" t="str">
        <f t="shared" si="37"/>
        <v/>
      </c>
    </row>
    <row r="48" spans="5:83">
      <c r="E48" s="1039" t="str">
        <f t="shared" si="0"/>
        <v/>
      </c>
      <c r="G48" s="1039" t="str">
        <f t="shared" si="0"/>
        <v/>
      </c>
      <c r="I48" s="1039" t="str">
        <f t="shared" si="1"/>
        <v/>
      </c>
      <c r="K48" s="1039" t="str">
        <f t="shared" si="2"/>
        <v/>
      </c>
      <c r="M48" s="1039" t="str">
        <f t="shared" si="3"/>
        <v/>
      </c>
      <c r="O48" s="1039" t="str">
        <f t="shared" si="4"/>
        <v/>
      </c>
      <c r="Q48" s="1039" t="str">
        <f t="shared" si="5"/>
        <v/>
      </c>
      <c r="S48" s="1039" t="str">
        <f t="shared" si="6"/>
        <v/>
      </c>
      <c r="U48" s="1039" t="str">
        <f t="shared" si="7"/>
        <v/>
      </c>
      <c r="W48" s="1039" t="str">
        <f t="shared" si="8"/>
        <v/>
      </c>
      <c r="Y48" s="1039" t="str">
        <f t="shared" si="9"/>
        <v/>
      </c>
      <c r="AA48" s="1039" t="str">
        <f t="shared" si="10"/>
        <v/>
      </c>
      <c r="AC48" s="1039" t="str">
        <f t="shared" si="11"/>
        <v/>
      </c>
      <c r="AE48" s="1039" t="str">
        <f t="shared" si="12"/>
        <v/>
      </c>
      <c r="AG48" s="1039" t="str">
        <f t="shared" si="13"/>
        <v/>
      </c>
      <c r="AI48" s="1039" t="str">
        <f t="shared" si="14"/>
        <v/>
      </c>
      <c r="AK48" s="1039" t="str">
        <f t="shared" si="15"/>
        <v/>
      </c>
      <c r="AM48" s="1039" t="str">
        <f t="shared" si="16"/>
        <v/>
      </c>
      <c r="AO48" s="1039" t="str">
        <f t="shared" si="17"/>
        <v/>
      </c>
      <c r="AQ48" s="1039" t="str">
        <f t="shared" si="18"/>
        <v/>
      </c>
      <c r="AS48" s="1039" t="str">
        <f t="shared" si="19"/>
        <v/>
      </c>
      <c r="AU48" s="1039" t="str">
        <f t="shared" si="19"/>
        <v/>
      </c>
      <c r="AW48" s="1039" t="str">
        <f t="shared" si="20"/>
        <v/>
      </c>
      <c r="AY48" s="1039" t="str">
        <f t="shared" si="21"/>
        <v/>
      </c>
      <c r="BA48" s="1039" t="str">
        <f t="shared" si="22"/>
        <v/>
      </c>
      <c r="BC48" s="1039" t="str">
        <f t="shared" si="23"/>
        <v/>
      </c>
      <c r="BE48" s="1039" t="str">
        <f t="shared" si="24"/>
        <v/>
      </c>
      <c r="BG48" s="1039" t="str">
        <f t="shared" si="25"/>
        <v/>
      </c>
      <c r="BI48" s="1039" t="str">
        <f t="shared" si="26"/>
        <v/>
      </c>
      <c r="BK48" s="1039" t="str">
        <f t="shared" si="27"/>
        <v/>
      </c>
      <c r="BM48" s="1039" t="str">
        <f t="shared" si="28"/>
        <v/>
      </c>
      <c r="BO48" s="1039" t="str">
        <f t="shared" si="29"/>
        <v/>
      </c>
      <c r="BQ48" s="1039" t="str">
        <f t="shared" si="30"/>
        <v/>
      </c>
      <c r="BS48" s="1039" t="str">
        <f t="shared" si="31"/>
        <v/>
      </c>
      <c r="BU48" s="1039" t="str">
        <f t="shared" si="32"/>
        <v/>
      </c>
      <c r="BW48" s="1039" t="str">
        <f t="shared" si="33"/>
        <v/>
      </c>
      <c r="BY48" s="1039" t="str">
        <f t="shared" si="34"/>
        <v/>
      </c>
      <c r="CA48" s="1039" t="str">
        <f t="shared" si="35"/>
        <v/>
      </c>
      <c r="CC48" s="1039" t="str">
        <f t="shared" si="36"/>
        <v/>
      </c>
      <c r="CE48" s="1039" t="str">
        <f t="shared" si="37"/>
        <v/>
      </c>
    </row>
    <row r="49" spans="5:83">
      <c r="E49" s="1039" t="str">
        <f t="shared" si="0"/>
        <v/>
      </c>
      <c r="G49" s="1039" t="str">
        <f t="shared" si="0"/>
        <v/>
      </c>
      <c r="I49" s="1039" t="str">
        <f t="shared" si="1"/>
        <v/>
      </c>
      <c r="K49" s="1039" t="str">
        <f t="shared" si="2"/>
        <v/>
      </c>
      <c r="M49" s="1039" t="str">
        <f t="shared" si="3"/>
        <v/>
      </c>
      <c r="O49" s="1039" t="str">
        <f t="shared" si="4"/>
        <v/>
      </c>
      <c r="Q49" s="1039" t="str">
        <f t="shared" si="5"/>
        <v/>
      </c>
      <c r="S49" s="1039" t="str">
        <f t="shared" si="6"/>
        <v/>
      </c>
      <c r="U49" s="1039" t="str">
        <f t="shared" si="7"/>
        <v/>
      </c>
      <c r="W49" s="1039" t="str">
        <f t="shared" si="8"/>
        <v/>
      </c>
      <c r="Y49" s="1039" t="str">
        <f t="shared" si="9"/>
        <v/>
      </c>
      <c r="AA49" s="1039" t="str">
        <f t="shared" si="10"/>
        <v/>
      </c>
      <c r="AC49" s="1039" t="str">
        <f t="shared" si="11"/>
        <v/>
      </c>
      <c r="AE49" s="1039" t="str">
        <f t="shared" si="12"/>
        <v/>
      </c>
      <c r="AG49" s="1039" t="str">
        <f t="shared" si="13"/>
        <v/>
      </c>
      <c r="AI49" s="1039" t="str">
        <f t="shared" si="14"/>
        <v/>
      </c>
      <c r="AK49" s="1039" t="str">
        <f t="shared" si="15"/>
        <v/>
      </c>
      <c r="AM49" s="1039" t="str">
        <f t="shared" si="16"/>
        <v/>
      </c>
      <c r="AO49" s="1039" t="str">
        <f t="shared" si="17"/>
        <v/>
      </c>
      <c r="AQ49" s="1039" t="str">
        <f t="shared" si="18"/>
        <v/>
      </c>
      <c r="AS49" s="1039" t="str">
        <f t="shared" si="19"/>
        <v/>
      </c>
      <c r="AU49" s="1039" t="str">
        <f t="shared" si="19"/>
        <v/>
      </c>
      <c r="AW49" s="1039" t="str">
        <f t="shared" si="20"/>
        <v/>
      </c>
      <c r="AY49" s="1039" t="str">
        <f t="shared" si="21"/>
        <v/>
      </c>
      <c r="BA49" s="1039" t="str">
        <f t="shared" si="22"/>
        <v/>
      </c>
      <c r="BC49" s="1039" t="str">
        <f t="shared" si="23"/>
        <v/>
      </c>
      <c r="BE49" s="1039" t="str">
        <f t="shared" si="24"/>
        <v/>
      </c>
      <c r="BG49" s="1039" t="str">
        <f t="shared" si="25"/>
        <v/>
      </c>
      <c r="BI49" s="1039" t="str">
        <f t="shared" si="26"/>
        <v/>
      </c>
      <c r="BK49" s="1039" t="str">
        <f t="shared" si="27"/>
        <v/>
      </c>
      <c r="BM49" s="1039" t="str">
        <f t="shared" si="28"/>
        <v/>
      </c>
      <c r="BO49" s="1039" t="str">
        <f t="shared" si="29"/>
        <v/>
      </c>
      <c r="BQ49" s="1039" t="str">
        <f t="shared" si="30"/>
        <v/>
      </c>
      <c r="BS49" s="1039" t="str">
        <f t="shared" si="31"/>
        <v/>
      </c>
      <c r="BU49" s="1039" t="str">
        <f t="shared" si="32"/>
        <v/>
      </c>
      <c r="BW49" s="1039" t="str">
        <f t="shared" si="33"/>
        <v/>
      </c>
      <c r="BY49" s="1039" t="str">
        <f t="shared" si="34"/>
        <v/>
      </c>
      <c r="CA49" s="1039" t="str">
        <f t="shared" si="35"/>
        <v/>
      </c>
      <c r="CC49" s="1039" t="str">
        <f t="shared" si="36"/>
        <v/>
      </c>
      <c r="CE49" s="1039" t="str">
        <f t="shared" si="37"/>
        <v/>
      </c>
    </row>
    <row r="50" spans="5:83">
      <c r="E50" s="1039" t="str">
        <f t="shared" si="0"/>
        <v/>
      </c>
      <c r="G50" s="1039" t="str">
        <f t="shared" si="0"/>
        <v/>
      </c>
      <c r="I50" s="1039" t="str">
        <f t="shared" si="1"/>
        <v/>
      </c>
      <c r="K50" s="1039" t="str">
        <f t="shared" si="2"/>
        <v/>
      </c>
      <c r="M50" s="1039" t="str">
        <f t="shared" si="3"/>
        <v/>
      </c>
      <c r="O50" s="1039" t="str">
        <f t="shared" si="4"/>
        <v/>
      </c>
      <c r="Q50" s="1039" t="str">
        <f t="shared" si="5"/>
        <v/>
      </c>
      <c r="S50" s="1039" t="str">
        <f t="shared" si="6"/>
        <v/>
      </c>
      <c r="U50" s="1039" t="str">
        <f t="shared" si="7"/>
        <v/>
      </c>
      <c r="W50" s="1039" t="str">
        <f t="shared" si="8"/>
        <v/>
      </c>
      <c r="Y50" s="1039" t="str">
        <f t="shared" si="9"/>
        <v/>
      </c>
      <c r="AA50" s="1039" t="str">
        <f t="shared" si="10"/>
        <v/>
      </c>
      <c r="AC50" s="1039" t="str">
        <f t="shared" si="11"/>
        <v/>
      </c>
      <c r="AE50" s="1039" t="str">
        <f t="shared" si="12"/>
        <v/>
      </c>
      <c r="AG50" s="1039" t="str">
        <f t="shared" si="13"/>
        <v/>
      </c>
      <c r="AI50" s="1039" t="str">
        <f t="shared" si="14"/>
        <v/>
      </c>
      <c r="AK50" s="1039" t="str">
        <f t="shared" si="15"/>
        <v/>
      </c>
      <c r="AM50" s="1039" t="str">
        <f t="shared" si="16"/>
        <v/>
      </c>
      <c r="AO50" s="1039" t="str">
        <f t="shared" si="17"/>
        <v/>
      </c>
      <c r="AQ50" s="1039" t="str">
        <f t="shared" si="18"/>
        <v/>
      </c>
      <c r="AS50" s="1039" t="str">
        <f t="shared" si="19"/>
        <v/>
      </c>
      <c r="AU50" s="1039" t="str">
        <f t="shared" si="19"/>
        <v/>
      </c>
      <c r="AW50" s="1039" t="str">
        <f t="shared" si="20"/>
        <v/>
      </c>
      <c r="AY50" s="1039" t="str">
        <f t="shared" si="21"/>
        <v/>
      </c>
      <c r="BA50" s="1039" t="str">
        <f t="shared" si="22"/>
        <v/>
      </c>
      <c r="BC50" s="1039" t="str">
        <f t="shared" si="23"/>
        <v/>
      </c>
      <c r="BE50" s="1039" t="str">
        <f t="shared" si="24"/>
        <v/>
      </c>
      <c r="BG50" s="1039" t="str">
        <f t="shared" si="25"/>
        <v/>
      </c>
      <c r="BI50" s="1039" t="str">
        <f t="shared" si="26"/>
        <v/>
      </c>
      <c r="BK50" s="1039" t="str">
        <f t="shared" si="27"/>
        <v/>
      </c>
      <c r="BM50" s="1039" t="str">
        <f t="shared" si="28"/>
        <v/>
      </c>
      <c r="BO50" s="1039" t="str">
        <f t="shared" si="29"/>
        <v/>
      </c>
      <c r="BQ50" s="1039" t="str">
        <f t="shared" si="30"/>
        <v/>
      </c>
      <c r="BS50" s="1039" t="str">
        <f t="shared" si="31"/>
        <v/>
      </c>
      <c r="BU50" s="1039" t="str">
        <f t="shared" si="32"/>
        <v/>
      </c>
      <c r="BW50" s="1039" t="str">
        <f t="shared" si="33"/>
        <v/>
      </c>
      <c r="BY50" s="1039" t="str">
        <f t="shared" si="34"/>
        <v/>
      </c>
      <c r="CA50" s="1039" t="str">
        <f t="shared" si="35"/>
        <v/>
      </c>
      <c r="CC50" s="1039" t="str">
        <f t="shared" si="36"/>
        <v/>
      </c>
      <c r="CE50" s="1039" t="str">
        <f t="shared" si="37"/>
        <v/>
      </c>
    </row>
    <row r="51" spans="5:83">
      <c r="E51" s="1039" t="str">
        <f t="shared" si="0"/>
        <v/>
      </c>
      <c r="G51" s="1039" t="str">
        <f t="shared" si="0"/>
        <v/>
      </c>
      <c r="I51" s="1039" t="str">
        <f t="shared" si="1"/>
        <v/>
      </c>
      <c r="K51" s="1039" t="str">
        <f t="shared" si="2"/>
        <v/>
      </c>
      <c r="M51" s="1039" t="str">
        <f t="shared" si="3"/>
        <v/>
      </c>
      <c r="O51" s="1039" t="str">
        <f t="shared" si="4"/>
        <v/>
      </c>
      <c r="Q51" s="1039" t="str">
        <f t="shared" si="5"/>
        <v/>
      </c>
      <c r="S51" s="1039" t="str">
        <f t="shared" si="6"/>
        <v/>
      </c>
      <c r="U51" s="1039" t="str">
        <f t="shared" si="7"/>
        <v/>
      </c>
      <c r="W51" s="1039" t="str">
        <f t="shared" si="8"/>
        <v/>
      </c>
      <c r="Y51" s="1039" t="str">
        <f t="shared" si="9"/>
        <v/>
      </c>
      <c r="AA51" s="1039" t="str">
        <f t="shared" si="10"/>
        <v/>
      </c>
      <c r="AC51" s="1039" t="str">
        <f t="shared" si="11"/>
        <v/>
      </c>
      <c r="AE51" s="1039" t="str">
        <f t="shared" si="12"/>
        <v/>
      </c>
      <c r="AG51" s="1039" t="str">
        <f t="shared" si="13"/>
        <v/>
      </c>
      <c r="AI51" s="1039" t="str">
        <f t="shared" si="14"/>
        <v/>
      </c>
      <c r="AK51" s="1039" t="str">
        <f t="shared" si="15"/>
        <v/>
      </c>
      <c r="AM51" s="1039" t="str">
        <f t="shared" si="16"/>
        <v/>
      </c>
      <c r="AO51" s="1039" t="str">
        <f t="shared" si="17"/>
        <v/>
      </c>
      <c r="AQ51" s="1039" t="str">
        <f t="shared" si="18"/>
        <v/>
      </c>
      <c r="AS51" s="1039" t="str">
        <f t="shared" si="19"/>
        <v/>
      </c>
      <c r="AU51" s="1039" t="str">
        <f t="shared" si="19"/>
        <v/>
      </c>
      <c r="AW51" s="1039" t="str">
        <f t="shared" si="20"/>
        <v/>
      </c>
      <c r="AY51" s="1039" t="str">
        <f t="shared" si="21"/>
        <v/>
      </c>
      <c r="BA51" s="1039" t="str">
        <f t="shared" si="22"/>
        <v/>
      </c>
      <c r="BC51" s="1039" t="str">
        <f t="shared" si="23"/>
        <v/>
      </c>
      <c r="BE51" s="1039" t="str">
        <f t="shared" si="24"/>
        <v/>
      </c>
      <c r="BG51" s="1039" t="str">
        <f t="shared" si="25"/>
        <v/>
      </c>
      <c r="BI51" s="1039" t="str">
        <f t="shared" si="26"/>
        <v/>
      </c>
      <c r="BK51" s="1039" t="str">
        <f t="shared" si="27"/>
        <v/>
      </c>
      <c r="BM51" s="1039" t="str">
        <f t="shared" si="28"/>
        <v/>
      </c>
      <c r="BO51" s="1039" t="str">
        <f t="shared" si="29"/>
        <v/>
      </c>
      <c r="BQ51" s="1039" t="str">
        <f t="shared" si="30"/>
        <v/>
      </c>
      <c r="BS51" s="1039" t="str">
        <f t="shared" si="31"/>
        <v/>
      </c>
      <c r="BU51" s="1039" t="str">
        <f t="shared" si="32"/>
        <v/>
      </c>
      <c r="BW51" s="1039" t="str">
        <f t="shared" si="33"/>
        <v/>
      </c>
      <c r="BY51" s="1039" t="str">
        <f t="shared" si="34"/>
        <v/>
      </c>
      <c r="CA51" s="1039" t="str">
        <f t="shared" si="35"/>
        <v/>
      </c>
      <c r="CC51" s="1039" t="str">
        <f t="shared" si="36"/>
        <v/>
      </c>
      <c r="CE51" s="1039" t="str">
        <f t="shared" si="37"/>
        <v/>
      </c>
    </row>
    <row r="52" spans="5:83">
      <c r="E52" s="1039" t="str">
        <f t="shared" si="0"/>
        <v/>
      </c>
      <c r="G52" s="1039" t="str">
        <f t="shared" si="0"/>
        <v/>
      </c>
      <c r="I52" s="1039" t="str">
        <f t="shared" si="1"/>
        <v/>
      </c>
      <c r="K52" s="1039" t="str">
        <f t="shared" si="2"/>
        <v/>
      </c>
      <c r="M52" s="1039" t="str">
        <f t="shared" si="3"/>
        <v/>
      </c>
      <c r="O52" s="1039" t="str">
        <f t="shared" si="4"/>
        <v/>
      </c>
      <c r="Q52" s="1039" t="str">
        <f t="shared" si="5"/>
        <v/>
      </c>
      <c r="S52" s="1039" t="str">
        <f t="shared" si="6"/>
        <v/>
      </c>
      <c r="U52" s="1039" t="str">
        <f t="shared" si="7"/>
        <v/>
      </c>
      <c r="W52" s="1039" t="str">
        <f t="shared" si="8"/>
        <v/>
      </c>
      <c r="Y52" s="1039" t="str">
        <f t="shared" si="9"/>
        <v/>
      </c>
      <c r="AA52" s="1039" t="str">
        <f t="shared" si="10"/>
        <v/>
      </c>
      <c r="AC52" s="1039" t="str">
        <f t="shared" si="11"/>
        <v/>
      </c>
      <c r="AE52" s="1039" t="str">
        <f t="shared" si="12"/>
        <v/>
      </c>
      <c r="AG52" s="1039" t="str">
        <f t="shared" si="13"/>
        <v/>
      </c>
      <c r="AI52" s="1039" t="str">
        <f t="shared" si="14"/>
        <v/>
      </c>
      <c r="AK52" s="1039" t="str">
        <f t="shared" si="15"/>
        <v/>
      </c>
      <c r="AM52" s="1039" t="str">
        <f t="shared" si="16"/>
        <v/>
      </c>
      <c r="AO52" s="1039" t="str">
        <f t="shared" si="17"/>
        <v/>
      </c>
      <c r="AQ52" s="1039" t="str">
        <f t="shared" si="18"/>
        <v/>
      </c>
      <c r="AS52" s="1039" t="str">
        <f t="shared" si="19"/>
        <v/>
      </c>
      <c r="AU52" s="1039" t="str">
        <f t="shared" si="19"/>
        <v/>
      </c>
      <c r="AW52" s="1039" t="str">
        <f t="shared" si="20"/>
        <v/>
      </c>
      <c r="AY52" s="1039" t="str">
        <f t="shared" si="21"/>
        <v/>
      </c>
      <c r="BA52" s="1039" t="str">
        <f t="shared" si="22"/>
        <v/>
      </c>
      <c r="BC52" s="1039" t="str">
        <f t="shared" si="23"/>
        <v/>
      </c>
      <c r="BE52" s="1039" t="str">
        <f t="shared" si="24"/>
        <v/>
      </c>
      <c r="BG52" s="1039" t="str">
        <f t="shared" si="25"/>
        <v/>
      </c>
      <c r="BI52" s="1039" t="str">
        <f t="shared" si="26"/>
        <v/>
      </c>
      <c r="BK52" s="1039" t="str">
        <f t="shared" si="27"/>
        <v/>
      </c>
      <c r="BM52" s="1039" t="str">
        <f t="shared" si="28"/>
        <v/>
      </c>
      <c r="BO52" s="1039" t="str">
        <f t="shared" si="29"/>
        <v/>
      </c>
      <c r="BQ52" s="1039" t="str">
        <f t="shared" si="30"/>
        <v/>
      </c>
      <c r="BS52" s="1039" t="str">
        <f t="shared" si="31"/>
        <v/>
      </c>
      <c r="BU52" s="1039" t="str">
        <f t="shared" si="32"/>
        <v/>
      </c>
      <c r="BW52" s="1039" t="str">
        <f t="shared" si="33"/>
        <v/>
      </c>
      <c r="BY52" s="1039" t="str">
        <f t="shared" si="34"/>
        <v/>
      </c>
      <c r="CA52" s="1039" t="str">
        <f t="shared" si="35"/>
        <v/>
      </c>
      <c r="CC52" s="1039" t="str">
        <f t="shared" si="36"/>
        <v/>
      </c>
      <c r="CE52" s="1039" t="str">
        <f t="shared" si="37"/>
        <v/>
      </c>
    </row>
    <row r="53" spans="5:83">
      <c r="E53" s="1039" t="str">
        <f t="shared" si="0"/>
        <v/>
      </c>
      <c r="G53" s="1039" t="str">
        <f t="shared" si="0"/>
        <v/>
      </c>
      <c r="I53" s="1039" t="str">
        <f t="shared" si="1"/>
        <v/>
      </c>
      <c r="K53" s="1039" t="str">
        <f t="shared" si="2"/>
        <v/>
      </c>
      <c r="M53" s="1039" t="str">
        <f t="shared" si="3"/>
        <v/>
      </c>
      <c r="O53" s="1039" t="str">
        <f t="shared" si="4"/>
        <v/>
      </c>
      <c r="Q53" s="1039" t="str">
        <f t="shared" si="5"/>
        <v/>
      </c>
      <c r="S53" s="1039" t="str">
        <f t="shared" si="6"/>
        <v/>
      </c>
      <c r="U53" s="1039" t="str">
        <f t="shared" si="7"/>
        <v/>
      </c>
      <c r="W53" s="1039" t="str">
        <f t="shared" si="8"/>
        <v/>
      </c>
      <c r="Y53" s="1039" t="str">
        <f t="shared" si="9"/>
        <v/>
      </c>
      <c r="AA53" s="1039" t="str">
        <f t="shared" si="10"/>
        <v/>
      </c>
      <c r="AC53" s="1039" t="str">
        <f t="shared" si="11"/>
        <v/>
      </c>
      <c r="AE53" s="1039" t="str">
        <f t="shared" si="12"/>
        <v/>
      </c>
      <c r="AG53" s="1039" t="str">
        <f t="shared" si="13"/>
        <v/>
      </c>
      <c r="AI53" s="1039" t="str">
        <f t="shared" si="14"/>
        <v/>
      </c>
      <c r="AK53" s="1039" t="str">
        <f t="shared" si="15"/>
        <v/>
      </c>
      <c r="AM53" s="1039" t="str">
        <f t="shared" si="16"/>
        <v/>
      </c>
      <c r="AO53" s="1039" t="str">
        <f t="shared" si="17"/>
        <v/>
      </c>
      <c r="AQ53" s="1039" t="str">
        <f t="shared" si="18"/>
        <v/>
      </c>
      <c r="AS53" s="1039" t="str">
        <f t="shared" si="19"/>
        <v/>
      </c>
      <c r="AU53" s="1039" t="str">
        <f t="shared" si="19"/>
        <v/>
      </c>
      <c r="AW53" s="1039" t="str">
        <f t="shared" si="20"/>
        <v/>
      </c>
      <c r="AY53" s="1039" t="str">
        <f t="shared" si="21"/>
        <v/>
      </c>
      <c r="BA53" s="1039" t="str">
        <f t="shared" si="22"/>
        <v/>
      </c>
      <c r="BC53" s="1039" t="str">
        <f t="shared" si="23"/>
        <v/>
      </c>
      <c r="BE53" s="1039" t="str">
        <f t="shared" si="24"/>
        <v/>
      </c>
      <c r="BG53" s="1039" t="str">
        <f t="shared" si="25"/>
        <v/>
      </c>
      <c r="BI53" s="1039" t="str">
        <f t="shared" si="26"/>
        <v/>
      </c>
      <c r="BK53" s="1039" t="str">
        <f t="shared" si="27"/>
        <v/>
      </c>
      <c r="BM53" s="1039" t="str">
        <f t="shared" si="28"/>
        <v/>
      </c>
      <c r="BO53" s="1039" t="str">
        <f t="shared" si="29"/>
        <v/>
      </c>
      <c r="BQ53" s="1039" t="str">
        <f t="shared" si="30"/>
        <v/>
      </c>
      <c r="BS53" s="1039" t="str">
        <f t="shared" si="31"/>
        <v/>
      </c>
      <c r="BU53" s="1039" t="str">
        <f t="shared" si="32"/>
        <v/>
      </c>
      <c r="BW53" s="1039" t="str">
        <f t="shared" si="33"/>
        <v/>
      </c>
      <c r="BY53" s="1039" t="str">
        <f t="shared" si="34"/>
        <v/>
      </c>
      <c r="CA53" s="1039" t="str">
        <f t="shared" si="35"/>
        <v/>
      </c>
      <c r="CC53" s="1039" t="str">
        <f t="shared" si="36"/>
        <v/>
      </c>
      <c r="CE53" s="1039" t="str">
        <f t="shared" si="37"/>
        <v/>
      </c>
    </row>
    <row r="54" spans="5:83">
      <c r="E54" s="1039" t="str">
        <f t="shared" si="0"/>
        <v/>
      </c>
      <c r="G54" s="1039" t="str">
        <f t="shared" si="0"/>
        <v/>
      </c>
      <c r="I54" s="1039" t="str">
        <f t="shared" si="1"/>
        <v/>
      </c>
      <c r="K54" s="1039" t="str">
        <f t="shared" si="2"/>
        <v/>
      </c>
      <c r="M54" s="1039" t="str">
        <f t="shared" si="3"/>
        <v/>
      </c>
      <c r="O54" s="1039" t="str">
        <f t="shared" si="4"/>
        <v/>
      </c>
      <c r="Q54" s="1039" t="str">
        <f t="shared" si="5"/>
        <v/>
      </c>
      <c r="S54" s="1039" t="str">
        <f t="shared" si="6"/>
        <v/>
      </c>
      <c r="U54" s="1039" t="str">
        <f t="shared" si="7"/>
        <v/>
      </c>
      <c r="W54" s="1039" t="str">
        <f t="shared" si="8"/>
        <v/>
      </c>
      <c r="Y54" s="1039" t="str">
        <f t="shared" si="9"/>
        <v/>
      </c>
      <c r="AA54" s="1039" t="str">
        <f t="shared" si="10"/>
        <v/>
      </c>
      <c r="AC54" s="1039" t="str">
        <f t="shared" si="11"/>
        <v/>
      </c>
      <c r="AE54" s="1039" t="str">
        <f t="shared" si="12"/>
        <v/>
      </c>
      <c r="AG54" s="1039" t="str">
        <f t="shared" si="13"/>
        <v/>
      </c>
      <c r="AI54" s="1039" t="str">
        <f t="shared" si="14"/>
        <v/>
      </c>
      <c r="AK54" s="1039" t="str">
        <f t="shared" si="15"/>
        <v/>
      </c>
      <c r="AM54" s="1039" t="str">
        <f t="shared" si="16"/>
        <v/>
      </c>
      <c r="AO54" s="1039" t="str">
        <f t="shared" si="17"/>
        <v/>
      </c>
      <c r="AQ54" s="1039" t="str">
        <f t="shared" si="18"/>
        <v/>
      </c>
      <c r="AS54" s="1039" t="str">
        <f t="shared" si="19"/>
        <v/>
      </c>
      <c r="AU54" s="1039" t="str">
        <f t="shared" si="19"/>
        <v/>
      </c>
      <c r="AW54" s="1039" t="str">
        <f t="shared" si="20"/>
        <v/>
      </c>
      <c r="AY54" s="1039" t="str">
        <f t="shared" si="21"/>
        <v/>
      </c>
      <c r="BA54" s="1039" t="str">
        <f t="shared" si="22"/>
        <v/>
      </c>
      <c r="BC54" s="1039" t="str">
        <f t="shared" si="23"/>
        <v/>
      </c>
      <c r="BE54" s="1039" t="str">
        <f t="shared" si="24"/>
        <v/>
      </c>
      <c r="BG54" s="1039" t="str">
        <f t="shared" si="25"/>
        <v/>
      </c>
      <c r="BI54" s="1039" t="str">
        <f t="shared" si="26"/>
        <v/>
      </c>
      <c r="BK54" s="1039" t="str">
        <f t="shared" si="27"/>
        <v/>
      </c>
      <c r="BM54" s="1039" t="str">
        <f t="shared" si="28"/>
        <v/>
      </c>
      <c r="BO54" s="1039" t="str">
        <f t="shared" si="29"/>
        <v/>
      </c>
      <c r="BQ54" s="1039" t="str">
        <f t="shared" si="30"/>
        <v/>
      </c>
      <c r="BS54" s="1039" t="str">
        <f t="shared" si="31"/>
        <v/>
      </c>
      <c r="BU54" s="1039" t="str">
        <f t="shared" si="32"/>
        <v/>
      </c>
      <c r="BW54" s="1039" t="str">
        <f t="shared" si="33"/>
        <v/>
      </c>
      <c r="BY54" s="1039" t="str">
        <f t="shared" si="34"/>
        <v/>
      </c>
      <c r="CA54" s="1039" t="str">
        <f t="shared" si="35"/>
        <v/>
      </c>
      <c r="CC54" s="1039" t="str">
        <f t="shared" si="36"/>
        <v/>
      </c>
      <c r="CE54" s="1039" t="str">
        <f t="shared" si="37"/>
        <v/>
      </c>
    </row>
    <row r="55" spans="5:83">
      <c r="E55" s="1039" t="str">
        <f t="shared" si="0"/>
        <v/>
      </c>
      <c r="G55" s="1039" t="str">
        <f t="shared" si="0"/>
        <v/>
      </c>
      <c r="I55" s="1039" t="str">
        <f t="shared" si="1"/>
        <v/>
      </c>
      <c r="K55" s="1039" t="str">
        <f t="shared" si="2"/>
        <v/>
      </c>
      <c r="M55" s="1039" t="str">
        <f t="shared" si="3"/>
        <v/>
      </c>
      <c r="O55" s="1039" t="str">
        <f t="shared" si="4"/>
        <v/>
      </c>
      <c r="Q55" s="1039" t="str">
        <f t="shared" si="5"/>
        <v/>
      </c>
      <c r="S55" s="1039" t="str">
        <f t="shared" si="6"/>
        <v/>
      </c>
      <c r="U55" s="1039" t="str">
        <f t="shared" si="7"/>
        <v/>
      </c>
      <c r="W55" s="1039" t="str">
        <f t="shared" si="8"/>
        <v/>
      </c>
      <c r="Y55" s="1039" t="str">
        <f t="shared" si="9"/>
        <v/>
      </c>
      <c r="AA55" s="1039" t="str">
        <f t="shared" si="10"/>
        <v/>
      </c>
      <c r="AC55" s="1039" t="str">
        <f t="shared" si="11"/>
        <v/>
      </c>
      <c r="AE55" s="1039" t="str">
        <f t="shared" si="12"/>
        <v/>
      </c>
      <c r="AG55" s="1039" t="str">
        <f t="shared" si="13"/>
        <v/>
      </c>
      <c r="AI55" s="1039" t="str">
        <f t="shared" si="14"/>
        <v/>
      </c>
      <c r="AK55" s="1039" t="str">
        <f t="shared" si="15"/>
        <v/>
      </c>
      <c r="AM55" s="1039" t="str">
        <f t="shared" si="16"/>
        <v/>
      </c>
      <c r="AO55" s="1039" t="str">
        <f t="shared" si="17"/>
        <v/>
      </c>
      <c r="AQ55" s="1039" t="str">
        <f t="shared" si="18"/>
        <v/>
      </c>
      <c r="AS55" s="1039" t="str">
        <f t="shared" si="19"/>
        <v/>
      </c>
      <c r="AU55" s="1039" t="str">
        <f t="shared" si="19"/>
        <v/>
      </c>
      <c r="AW55" s="1039" t="str">
        <f t="shared" si="20"/>
        <v/>
      </c>
      <c r="AY55" s="1039" t="str">
        <f t="shared" si="21"/>
        <v/>
      </c>
      <c r="BA55" s="1039" t="str">
        <f t="shared" si="22"/>
        <v/>
      </c>
      <c r="BC55" s="1039" t="str">
        <f t="shared" si="23"/>
        <v/>
      </c>
      <c r="BE55" s="1039" t="str">
        <f t="shared" si="24"/>
        <v/>
      </c>
      <c r="BG55" s="1039" t="str">
        <f t="shared" si="25"/>
        <v/>
      </c>
      <c r="BI55" s="1039" t="str">
        <f t="shared" si="26"/>
        <v/>
      </c>
      <c r="BK55" s="1039" t="str">
        <f t="shared" si="27"/>
        <v/>
      </c>
      <c r="BM55" s="1039" t="str">
        <f t="shared" si="28"/>
        <v/>
      </c>
      <c r="BO55" s="1039" t="str">
        <f t="shared" si="29"/>
        <v/>
      </c>
      <c r="BQ55" s="1039" t="str">
        <f t="shared" si="30"/>
        <v/>
      </c>
      <c r="BS55" s="1039" t="str">
        <f t="shared" si="31"/>
        <v/>
      </c>
      <c r="BU55" s="1039" t="str">
        <f t="shared" si="32"/>
        <v/>
      </c>
      <c r="BW55" s="1039" t="str">
        <f t="shared" si="33"/>
        <v/>
      </c>
      <c r="BY55" s="1039" t="str">
        <f t="shared" si="34"/>
        <v/>
      </c>
      <c r="CA55" s="1039" t="str">
        <f t="shared" si="35"/>
        <v/>
      </c>
      <c r="CC55" s="1039" t="str">
        <f t="shared" si="36"/>
        <v/>
      </c>
      <c r="CE55" s="1039" t="str">
        <f t="shared" si="37"/>
        <v/>
      </c>
    </row>
    <row r="56" spans="5:83">
      <c r="E56" s="1039" t="str">
        <f t="shared" si="0"/>
        <v/>
      </c>
      <c r="G56" s="1039" t="str">
        <f t="shared" si="0"/>
        <v/>
      </c>
      <c r="I56" s="1039" t="str">
        <f t="shared" si="1"/>
        <v/>
      </c>
      <c r="K56" s="1039" t="str">
        <f t="shared" si="2"/>
        <v/>
      </c>
      <c r="M56" s="1039" t="str">
        <f t="shared" si="3"/>
        <v/>
      </c>
      <c r="O56" s="1039" t="str">
        <f t="shared" si="4"/>
        <v/>
      </c>
      <c r="Q56" s="1039" t="str">
        <f t="shared" si="5"/>
        <v/>
      </c>
      <c r="S56" s="1039" t="str">
        <f t="shared" si="6"/>
        <v/>
      </c>
      <c r="U56" s="1039" t="str">
        <f t="shared" si="7"/>
        <v/>
      </c>
      <c r="W56" s="1039" t="str">
        <f t="shared" si="8"/>
        <v/>
      </c>
      <c r="Y56" s="1039" t="str">
        <f t="shared" si="9"/>
        <v/>
      </c>
      <c r="AA56" s="1039" t="str">
        <f t="shared" si="10"/>
        <v/>
      </c>
      <c r="AC56" s="1039" t="str">
        <f t="shared" si="11"/>
        <v/>
      </c>
      <c r="AE56" s="1039" t="str">
        <f t="shared" si="12"/>
        <v/>
      </c>
      <c r="AG56" s="1039" t="str">
        <f t="shared" si="13"/>
        <v/>
      </c>
      <c r="AI56" s="1039" t="str">
        <f t="shared" si="14"/>
        <v/>
      </c>
      <c r="AK56" s="1039" t="str">
        <f t="shared" si="15"/>
        <v/>
      </c>
      <c r="AM56" s="1039" t="str">
        <f t="shared" si="16"/>
        <v/>
      </c>
      <c r="AO56" s="1039" t="str">
        <f t="shared" si="17"/>
        <v/>
      </c>
      <c r="AQ56" s="1039" t="str">
        <f t="shared" si="18"/>
        <v/>
      </c>
      <c r="AS56" s="1039" t="str">
        <f t="shared" si="19"/>
        <v/>
      </c>
      <c r="AU56" s="1039" t="str">
        <f t="shared" si="19"/>
        <v/>
      </c>
      <c r="AW56" s="1039" t="str">
        <f t="shared" si="20"/>
        <v/>
      </c>
      <c r="AY56" s="1039" t="str">
        <f t="shared" si="21"/>
        <v/>
      </c>
      <c r="BA56" s="1039" t="str">
        <f t="shared" si="22"/>
        <v/>
      </c>
      <c r="BC56" s="1039" t="str">
        <f t="shared" si="23"/>
        <v/>
      </c>
      <c r="BE56" s="1039" t="str">
        <f t="shared" si="24"/>
        <v/>
      </c>
      <c r="BG56" s="1039" t="str">
        <f t="shared" si="25"/>
        <v/>
      </c>
      <c r="BI56" s="1039" t="str">
        <f t="shared" si="26"/>
        <v/>
      </c>
      <c r="BK56" s="1039" t="str">
        <f t="shared" si="27"/>
        <v/>
      </c>
      <c r="BM56" s="1039" t="str">
        <f t="shared" si="28"/>
        <v/>
      </c>
      <c r="BO56" s="1039" t="str">
        <f t="shared" si="29"/>
        <v/>
      </c>
      <c r="BQ56" s="1039" t="str">
        <f t="shared" si="30"/>
        <v/>
      </c>
      <c r="BS56" s="1039" t="str">
        <f t="shared" si="31"/>
        <v/>
      </c>
      <c r="BU56" s="1039" t="str">
        <f t="shared" si="32"/>
        <v/>
      </c>
      <c r="BW56" s="1039" t="str">
        <f t="shared" si="33"/>
        <v/>
      </c>
      <c r="BY56" s="1039" t="str">
        <f t="shared" si="34"/>
        <v/>
      </c>
      <c r="CA56" s="1039" t="str">
        <f t="shared" si="35"/>
        <v/>
      </c>
      <c r="CC56" s="1039" t="str">
        <f t="shared" si="36"/>
        <v/>
      </c>
      <c r="CE56" s="1039" t="str">
        <f t="shared" si="37"/>
        <v/>
      </c>
    </row>
    <row r="57" spans="5:83">
      <c r="E57" s="1039" t="str">
        <f t="shared" si="0"/>
        <v/>
      </c>
      <c r="G57" s="1039" t="str">
        <f t="shared" si="0"/>
        <v/>
      </c>
      <c r="I57" s="1039" t="str">
        <f t="shared" si="1"/>
        <v/>
      </c>
      <c r="K57" s="1039" t="str">
        <f t="shared" si="2"/>
        <v/>
      </c>
      <c r="M57" s="1039" t="str">
        <f t="shared" si="3"/>
        <v/>
      </c>
      <c r="O57" s="1039" t="str">
        <f t="shared" si="4"/>
        <v/>
      </c>
      <c r="Q57" s="1039" t="str">
        <f t="shared" si="5"/>
        <v/>
      </c>
      <c r="S57" s="1039" t="str">
        <f t="shared" si="6"/>
        <v/>
      </c>
      <c r="U57" s="1039" t="str">
        <f t="shared" si="7"/>
        <v/>
      </c>
      <c r="W57" s="1039" t="str">
        <f t="shared" si="8"/>
        <v/>
      </c>
      <c r="Y57" s="1039" t="str">
        <f t="shared" si="9"/>
        <v/>
      </c>
      <c r="AA57" s="1039" t="str">
        <f t="shared" si="10"/>
        <v/>
      </c>
      <c r="AC57" s="1039" t="str">
        <f t="shared" si="11"/>
        <v/>
      </c>
      <c r="AE57" s="1039" t="str">
        <f t="shared" si="12"/>
        <v/>
      </c>
      <c r="AG57" s="1039" t="str">
        <f t="shared" si="13"/>
        <v/>
      </c>
      <c r="AI57" s="1039" t="str">
        <f t="shared" si="14"/>
        <v/>
      </c>
      <c r="AK57" s="1039" t="str">
        <f t="shared" si="15"/>
        <v/>
      </c>
      <c r="AM57" s="1039" t="str">
        <f t="shared" si="16"/>
        <v/>
      </c>
      <c r="AO57" s="1039" t="str">
        <f t="shared" si="17"/>
        <v/>
      </c>
      <c r="AQ57" s="1039" t="str">
        <f t="shared" si="18"/>
        <v/>
      </c>
      <c r="AS57" s="1039" t="str">
        <f t="shared" si="19"/>
        <v/>
      </c>
      <c r="AU57" s="1039" t="str">
        <f t="shared" si="19"/>
        <v/>
      </c>
      <c r="AW57" s="1039" t="str">
        <f t="shared" si="20"/>
        <v/>
      </c>
      <c r="AY57" s="1039" t="str">
        <f t="shared" si="21"/>
        <v/>
      </c>
      <c r="BA57" s="1039" t="str">
        <f t="shared" si="22"/>
        <v/>
      </c>
      <c r="BC57" s="1039" t="str">
        <f t="shared" si="23"/>
        <v/>
      </c>
      <c r="BE57" s="1039" t="str">
        <f t="shared" si="24"/>
        <v/>
      </c>
      <c r="BG57" s="1039" t="str">
        <f t="shared" si="25"/>
        <v/>
      </c>
      <c r="BI57" s="1039" t="str">
        <f t="shared" si="26"/>
        <v/>
      </c>
      <c r="BK57" s="1039" t="str">
        <f t="shared" si="27"/>
        <v/>
      </c>
      <c r="BM57" s="1039" t="str">
        <f t="shared" si="28"/>
        <v/>
      </c>
      <c r="BO57" s="1039" t="str">
        <f t="shared" si="29"/>
        <v/>
      </c>
      <c r="BQ57" s="1039" t="str">
        <f t="shared" si="30"/>
        <v/>
      </c>
      <c r="BS57" s="1039" t="str">
        <f t="shared" si="31"/>
        <v/>
      </c>
      <c r="BU57" s="1039" t="str">
        <f t="shared" si="32"/>
        <v/>
      </c>
      <c r="BW57" s="1039" t="str">
        <f t="shared" si="33"/>
        <v/>
      </c>
      <c r="BY57" s="1039" t="str">
        <f t="shared" si="34"/>
        <v/>
      </c>
      <c r="CA57" s="1039" t="str">
        <f t="shared" si="35"/>
        <v/>
      </c>
      <c r="CC57" s="1039" t="str">
        <f t="shared" si="36"/>
        <v/>
      </c>
      <c r="CE57" s="1039" t="str">
        <f t="shared" si="37"/>
        <v/>
      </c>
    </row>
    <row r="58" spans="5:83">
      <c r="E58" s="1039" t="str">
        <f t="shared" si="0"/>
        <v/>
      </c>
      <c r="G58" s="1039" t="str">
        <f t="shared" si="0"/>
        <v/>
      </c>
      <c r="I58" s="1039" t="str">
        <f t="shared" si="1"/>
        <v/>
      </c>
      <c r="K58" s="1039" t="str">
        <f t="shared" si="2"/>
        <v/>
      </c>
      <c r="M58" s="1039" t="str">
        <f t="shared" si="3"/>
        <v/>
      </c>
      <c r="O58" s="1039" t="str">
        <f t="shared" si="4"/>
        <v/>
      </c>
      <c r="Q58" s="1039" t="str">
        <f t="shared" si="5"/>
        <v/>
      </c>
      <c r="S58" s="1039" t="str">
        <f t="shared" si="6"/>
        <v/>
      </c>
      <c r="U58" s="1039" t="str">
        <f t="shared" si="7"/>
        <v/>
      </c>
      <c r="W58" s="1039" t="str">
        <f t="shared" si="8"/>
        <v/>
      </c>
      <c r="Y58" s="1039" t="str">
        <f t="shared" si="9"/>
        <v/>
      </c>
      <c r="AA58" s="1039" t="str">
        <f t="shared" si="10"/>
        <v/>
      </c>
      <c r="AC58" s="1039" t="str">
        <f t="shared" si="11"/>
        <v/>
      </c>
      <c r="AE58" s="1039" t="str">
        <f t="shared" si="12"/>
        <v/>
      </c>
      <c r="AG58" s="1039" t="str">
        <f t="shared" si="13"/>
        <v/>
      </c>
      <c r="AI58" s="1039" t="str">
        <f t="shared" si="14"/>
        <v/>
      </c>
      <c r="AK58" s="1039" t="str">
        <f t="shared" si="15"/>
        <v/>
      </c>
      <c r="AM58" s="1039" t="str">
        <f t="shared" si="16"/>
        <v/>
      </c>
      <c r="AO58" s="1039" t="str">
        <f t="shared" si="17"/>
        <v/>
      </c>
      <c r="AQ58" s="1039" t="str">
        <f t="shared" si="18"/>
        <v/>
      </c>
      <c r="AS58" s="1039" t="str">
        <f t="shared" si="19"/>
        <v/>
      </c>
      <c r="AU58" s="1039" t="str">
        <f t="shared" si="19"/>
        <v/>
      </c>
      <c r="AW58" s="1039" t="str">
        <f t="shared" si="20"/>
        <v/>
      </c>
      <c r="AY58" s="1039" t="str">
        <f t="shared" si="21"/>
        <v/>
      </c>
      <c r="BA58" s="1039" t="str">
        <f t="shared" si="22"/>
        <v/>
      </c>
      <c r="BC58" s="1039" t="str">
        <f t="shared" si="23"/>
        <v/>
      </c>
      <c r="BE58" s="1039" t="str">
        <f t="shared" si="24"/>
        <v/>
      </c>
      <c r="BG58" s="1039" t="str">
        <f t="shared" si="25"/>
        <v/>
      </c>
      <c r="BI58" s="1039" t="str">
        <f t="shared" si="26"/>
        <v/>
      </c>
      <c r="BK58" s="1039" t="str">
        <f t="shared" si="27"/>
        <v/>
      </c>
      <c r="BM58" s="1039" t="str">
        <f t="shared" si="28"/>
        <v/>
      </c>
      <c r="BO58" s="1039" t="str">
        <f t="shared" si="29"/>
        <v/>
      </c>
      <c r="BQ58" s="1039" t="str">
        <f t="shared" si="30"/>
        <v/>
      </c>
      <c r="BS58" s="1039" t="str">
        <f t="shared" si="31"/>
        <v/>
      </c>
      <c r="BU58" s="1039" t="str">
        <f t="shared" si="32"/>
        <v/>
      </c>
      <c r="BW58" s="1039" t="str">
        <f t="shared" si="33"/>
        <v/>
      </c>
      <c r="BY58" s="1039" t="str">
        <f t="shared" si="34"/>
        <v/>
      </c>
      <c r="CA58" s="1039" t="str">
        <f t="shared" si="35"/>
        <v/>
      </c>
      <c r="CC58" s="1039" t="str">
        <f t="shared" si="36"/>
        <v/>
      </c>
      <c r="CE58" s="1039" t="str">
        <f t="shared" si="37"/>
        <v/>
      </c>
    </row>
    <row r="59" spans="5:83">
      <c r="E59" s="1039" t="str">
        <f t="shared" si="0"/>
        <v/>
      </c>
      <c r="G59" s="1039" t="str">
        <f t="shared" si="0"/>
        <v/>
      </c>
      <c r="I59" s="1039" t="str">
        <f t="shared" si="1"/>
        <v/>
      </c>
      <c r="K59" s="1039" t="str">
        <f t="shared" si="2"/>
        <v/>
      </c>
      <c r="M59" s="1039" t="str">
        <f t="shared" si="3"/>
        <v/>
      </c>
      <c r="O59" s="1039" t="str">
        <f t="shared" si="4"/>
        <v/>
      </c>
      <c r="Q59" s="1039" t="str">
        <f t="shared" si="5"/>
        <v/>
      </c>
      <c r="S59" s="1039" t="str">
        <f t="shared" si="6"/>
        <v/>
      </c>
      <c r="U59" s="1039" t="str">
        <f t="shared" si="7"/>
        <v/>
      </c>
      <c r="W59" s="1039" t="str">
        <f t="shared" si="8"/>
        <v/>
      </c>
      <c r="Y59" s="1039" t="str">
        <f t="shared" si="9"/>
        <v/>
      </c>
      <c r="AA59" s="1039" t="str">
        <f t="shared" si="10"/>
        <v/>
      </c>
      <c r="AC59" s="1039" t="str">
        <f t="shared" si="11"/>
        <v/>
      </c>
      <c r="AE59" s="1039" t="str">
        <f t="shared" si="12"/>
        <v/>
      </c>
      <c r="AG59" s="1039" t="str">
        <f t="shared" si="13"/>
        <v/>
      </c>
      <c r="AI59" s="1039" t="str">
        <f t="shared" si="14"/>
        <v/>
      </c>
      <c r="AK59" s="1039" t="str">
        <f t="shared" si="15"/>
        <v/>
      </c>
      <c r="AM59" s="1039" t="str">
        <f t="shared" si="16"/>
        <v/>
      </c>
      <c r="AO59" s="1039" t="str">
        <f t="shared" si="17"/>
        <v/>
      </c>
      <c r="AQ59" s="1039" t="str">
        <f t="shared" si="18"/>
        <v/>
      </c>
      <c r="AS59" s="1039" t="str">
        <f t="shared" si="19"/>
        <v/>
      </c>
      <c r="AU59" s="1039" t="str">
        <f t="shared" si="19"/>
        <v/>
      </c>
      <c r="AW59" s="1039" t="str">
        <f t="shared" si="20"/>
        <v/>
      </c>
      <c r="AY59" s="1039" t="str">
        <f t="shared" si="21"/>
        <v/>
      </c>
      <c r="BA59" s="1039" t="str">
        <f t="shared" si="22"/>
        <v/>
      </c>
      <c r="BC59" s="1039" t="str">
        <f t="shared" si="23"/>
        <v/>
      </c>
      <c r="BE59" s="1039" t="str">
        <f t="shared" si="24"/>
        <v/>
      </c>
      <c r="BG59" s="1039" t="str">
        <f t="shared" si="25"/>
        <v/>
      </c>
      <c r="BI59" s="1039" t="str">
        <f t="shared" si="26"/>
        <v/>
      </c>
      <c r="BK59" s="1039" t="str">
        <f t="shared" si="27"/>
        <v/>
      </c>
      <c r="BM59" s="1039" t="str">
        <f t="shared" si="28"/>
        <v/>
      </c>
      <c r="BO59" s="1039" t="str">
        <f t="shared" si="29"/>
        <v/>
      </c>
      <c r="BQ59" s="1039" t="str">
        <f t="shared" si="30"/>
        <v/>
      </c>
      <c r="BS59" s="1039" t="str">
        <f t="shared" si="31"/>
        <v/>
      </c>
      <c r="BU59" s="1039" t="str">
        <f t="shared" si="32"/>
        <v/>
      </c>
      <c r="BW59" s="1039" t="str">
        <f t="shared" si="33"/>
        <v/>
      </c>
      <c r="BY59" s="1039" t="str">
        <f t="shared" si="34"/>
        <v/>
      </c>
      <c r="CA59" s="1039" t="str">
        <f t="shared" si="35"/>
        <v/>
      </c>
      <c r="CC59" s="1039" t="str">
        <f t="shared" si="36"/>
        <v/>
      </c>
      <c r="CE59" s="1039" t="str">
        <f t="shared" si="37"/>
        <v/>
      </c>
    </row>
    <row r="60" spans="5:83">
      <c r="E60" s="1039" t="str">
        <f t="shared" si="0"/>
        <v/>
      </c>
      <c r="G60" s="1039" t="str">
        <f t="shared" si="0"/>
        <v/>
      </c>
      <c r="I60" s="1039" t="str">
        <f t="shared" si="1"/>
        <v/>
      </c>
      <c r="K60" s="1039" t="str">
        <f t="shared" si="2"/>
        <v/>
      </c>
      <c r="M60" s="1039" t="str">
        <f t="shared" si="3"/>
        <v/>
      </c>
      <c r="O60" s="1039" t="str">
        <f t="shared" si="4"/>
        <v/>
      </c>
      <c r="Q60" s="1039" t="str">
        <f t="shared" si="5"/>
        <v/>
      </c>
      <c r="S60" s="1039" t="str">
        <f t="shared" si="6"/>
        <v/>
      </c>
      <c r="U60" s="1039" t="str">
        <f t="shared" si="7"/>
        <v/>
      </c>
      <c r="W60" s="1039" t="str">
        <f t="shared" si="8"/>
        <v/>
      </c>
      <c r="Y60" s="1039" t="str">
        <f t="shared" si="9"/>
        <v/>
      </c>
      <c r="AA60" s="1039" t="str">
        <f t="shared" si="10"/>
        <v/>
      </c>
      <c r="AC60" s="1039" t="str">
        <f t="shared" si="11"/>
        <v/>
      </c>
      <c r="AE60" s="1039" t="str">
        <f t="shared" si="12"/>
        <v/>
      </c>
      <c r="AG60" s="1039" t="str">
        <f t="shared" si="13"/>
        <v/>
      </c>
      <c r="AI60" s="1039" t="str">
        <f t="shared" si="14"/>
        <v/>
      </c>
      <c r="AK60" s="1039" t="str">
        <f t="shared" si="15"/>
        <v/>
      </c>
      <c r="AM60" s="1039" t="str">
        <f t="shared" si="16"/>
        <v/>
      </c>
      <c r="AO60" s="1039" t="str">
        <f t="shared" si="17"/>
        <v/>
      </c>
      <c r="AQ60" s="1039" t="str">
        <f t="shared" si="18"/>
        <v/>
      </c>
      <c r="AS60" s="1039" t="str">
        <f t="shared" si="19"/>
        <v/>
      </c>
      <c r="AU60" s="1039" t="str">
        <f t="shared" si="19"/>
        <v/>
      </c>
      <c r="AW60" s="1039" t="str">
        <f t="shared" si="20"/>
        <v/>
      </c>
      <c r="AY60" s="1039" t="str">
        <f t="shared" si="21"/>
        <v/>
      </c>
      <c r="BA60" s="1039" t="str">
        <f t="shared" si="22"/>
        <v/>
      </c>
      <c r="BC60" s="1039" t="str">
        <f t="shared" si="23"/>
        <v/>
      </c>
      <c r="BE60" s="1039" t="str">
        <f t="shared" si="24"/>
        <v/>
      </c>
      <c r="BG60" s="1039" t="str">
        <f t="shared" si="25"/>
        <v/>
      </c>
      <c r="BI60" s="1039" t="str">
        <f t="shared" si="26"/>
        <v/>
      </c>
      <c r="BK60" s="1039" t="str">
        <f t="shared" si="27"/>
        <v/>
      </c>
      <c r="BM60" s="1039" t="str">
        <f t="shared" si="28"/>
        <v/>
      </c>
      <c r="BO60" s="1039" t="str">
        <f t="shared" si="29"/>
        <v/>
      </c>
      <c r="BQ60" s="1039" t="str">
        <f t="shared" si="30"/>
        <v/>
      </c>
      <c r="BS60" s="1039" t="str">
        <f t="shared" si="31"/>
        <v/>
      </c>
      <c r="BU60" s="1039" t="str">
        <f t="shared" si="32"/>
        <v/>
      </c>
      <c r="BW60" s="1039" t="str">
        <f t="shared" si="33"/>
        <v/>
      </c>
      <c r="BY60" s="1039" t="str">
        <f t="shared" si="34"/>
        <v/>
      </c>
      <c r="CA60" s="1039" t="str">
        <f t="shared" si="35"/>
        <v/>
      </c>
      <c r="CC60" s="1039" t="str">
        <f t="shared" si="36"/>
        <v/>
      </c>
      <c r="CE60" s="1039" t="str">
        <f t="shared" si="37"/>
        <v/>
      </c>
    </row>
    <row r="61" spans="5:83">
      <c r="E61" s="1039" t="str">
        <f t="shared" si="0"/>
        <v/>
      </c>
      <c r="G61" s="1039" t="str">
        <f t="shared" si="0"/>
        <v/>
      </c>
      <c r="I61" s="1039" t="str">
        <f t="shared" si="1"/>
        <v/>
      </c>
      <c r="K61" s="1039" t="str">
        <f t="shared" si="2"/>
        <v/>
      </c>
      <c r="M61" s="1039" t="str">
        <f t="shared" si="3"/>
        <v/>
      </c>
      <c r="O61" s="1039" t="str">
        <f t="shared" si="4"/>
        <v/>
      </c>
      <c r="Q61" s="1039" t="str">
        <f t="shared" si="5"/>
        <v/>
      </c>
      <c r="S61" s="1039" t="str">
        <f t="shared" si="6"/>
        <v/>
      </c>
      <c r="U61" s="1039" t="str">
        <f t="shared" si="7"/>
        <v/>
      </c>
      <c r="W61" s="1039" t="str">
        <f t="shared" si="8"/>
        <v/>
      </c>
      <c r="Y61" s="1039" t="str">
        <f t="shared" si="9"/>
        <v/>
      </c>
      <c r="AA61" s="1039" t="str">
        <f t="shared" si="10"/>
        <v/>
      </c>
      <c r="AC61" s="1039" t="str">
        <f t="shared" si="11"/>
        <v/>
      </c>
      <c r="AE61" s="1039" t="str">
        <f t="shared" si="12"/>
        <v/>
      </c>
      <c r="AG61" s="1039" t="str">
        <f t="shared" si="13"/>
        <v/>
      </c>
      <c r="AI61" s="1039" t="str">
        <f t="shared" si="14"/>
        <v/>
      </c>
      <c r="AK61" s="1039" t="str">
        <f t="shared" si="15"/>
        <v/>
      </c>
      <c r="AM61" s="1039" t="str">
        <f t="shared" si="16"/>
        <v/>
      </c>
      <c r="AO61" s="1039" t="str">
        <f t="shared" si="17"/>
        <v/>
      </c>
      <c r="AQ61" s="1039" t="str">
        <f t="shared" si="18"/>
        <v/>
      </c>
      <c r="AS61" s="1039" t="str">
        <f t="shared" si="19"/>
        <v/>
      </c>
      <c r="AU61" s="1039" t="str">
        <f t="shared" si="19"/>
        <v/>
      </c>
      <c r="AW61" s="1039" t="str">
        <f t="shared" si="20"/>
        <v/>
      </c>
      <c r="AY61" s="1039" t="str">
        <f t="shared" si="21"/>
        <v/>
      </c>
      <c r="BA61" s="1039" t="str">
        <f t="shared" si="22"/>
        <v/>
      </c>
      <c r="BC61" s="1039" t="str">
        <f t="shared" si="23"/>
        <v/>
      </c>
      <c r="BE61" s="1039" t="str">
        <f t="shared" si="24"/>
        <v/>
      </c>
      <c r="BG61" s="1039" t="str">
        <f t="shared" si="25"/>
        <v/>
      </c>
      <c r="BI61" s="1039" t="str">
        <f t="shared" si="26"/>
        <v/>
      </c>
      <c r="BK61" s="1039" t="str">
        <f t="shared" si="27"/>
        <v/>
      </c>
      <c r="BM61" s="1039" t="str">
        <f t="shared" si="28"/>
        <v/>
      </c>
      <c r="BO61" s="1039" t="str">
        <f t="shared" si="29"/>
        <v/>
      </c>
      <c r="BQ61" s="1039" t="str">
        <f t="shared" si="30"/>
        <v/>
      </c>
      <c r="BS61" s="1039" t="str">
        <f t="shared" si="31"/>
        <v/>
      </c>
      <c r="BU61" s="1039" t="str">
        <f t="shared" si="32"/>
        <v/>
      </c>
      <c r="BW61" s="1039" t="str">
        <f t="shared" si="33"/>
        <v/>
      </c>
      <c r="BY61" s="1039" t="str">
        <f t="shared" si="34"/>
        <v/>
      </c>
      <c r="CA61" s="1039" t="str">
        <f t="shared" si="35"/>
        <v/>
      </c>
      <c r="CC61" s="1039" t="str">
        <f t="shared" si="36"/>
        <v/>
      </c>
      <c r="CE61" s="1039" t="str">
        <f t="shared" si="37"/>
        <v/>
      </c>
    </row>
    <row r="62" spans="5:83">
      <c r="E62" s="1039" t="str">
        <f t="shared" si="0"/>
        <v/>
      </c>
      <c r="G62" s="1039" t="str">
        <f t="shared" si="0"/>
        <v/>
      </c>
      <c r="I62" s="1039" t="str">
        <f t="shared" si="1"/>
        <v/>
      </c>
      <c r="K62" s="1039" t="str">
        <f t="shared" si="2"/>
        <v/>
      </c>
      <c r="M62" s="1039" t="str">
        <f t="shared" si="3"/>
        <v/>
      </c>
      <c r="O62" s="1039" t="str">
        <f t="shared" si="4"/>
        <v/>
      </c>
      <c r="Q62" s="1039" t="str">
        <f t="shared" si="5"/>
        <v/>
      </c>
      <c r="S62" s="1039" t="str">
        <f t="shared" si="6"/>
        <v/>
      </c>
      <c r="U62" s="1039" t="str">
        <f t="shared" si="7"/>
        <v/>
      </c>
      <c r="W62" s="1039" t="str">
        <f t="shared" si="8"/>
        <v/>
      </c>
      <c r="Y62" s="1039" t="str">
        <f t="shared" si="9"/>
        <v/>
      </c>
      <c r="AA62" s="1039" t="str">
        <f t="shared" si="10"/>
        <v/>
      </c>
      <c r="AC62" s="1039" t="str">
        <f t="shared" si="11"/>
        <v/>
      </c>
      <c r="AE62" s="1039" t="str">
        <f t="shared" si="12"/>
        <v/>
      </c>
      <c r="AG62" s="1039" t="str">
        <f t="shared" si="13"/>
        <v/>
      </c>
      <c r="AI62" s="1039" t="str">
        <f t="shared" si="14"/>
        <v/>
      </c>
      <c r="AK62" s="1039" t="str">
        <f t="shared" si="15"/>
        <v/>
      </c>
      <c r="AM62" s="1039" t="str">
        <f t="shared" si="16"/>
        <v/>
      </c>
      <c r="AO62" s="1039" t="str">
        <f t="shared" si="17"/>
        <v/>
      </c>
      <c r="AQ62" s="1039" t="str">
        <f t="shared" si="18"/>
        <v/>
      </c>
      <c r="AS62" s="1039" t="str">
        <f t="shared" si="19"/>
        <v/>
      </c>
      <c r="AU62" s="1039" t="str">
        <f t="shared" si="19"/>
        <v/>
      </c>
      <c r="AW62" s="1039" t="str">
        <f t="shared" si="20"/>
        <v/>
      </c>
      <c r="AY62" s="1039" t="str">
        <f t="shared" si="21"/>
        <v/>
      </c>
      <c r="BA62" s="1039" t="str">
        <f t="shared" si="22"/>
        <v/>
      </c>
      <c r="BC62" s="1039" t="str">
        <f t="shared" si="23"/>
        <v/>
      </c>
      <c r="BE62" s="1039" t="str">
        <f t="shared" si="24"/>
        <v/>
      </c>
      <c r="BG62" s="1039" t="str">
        <f t="shared" si="25"/>
        <v/>
      </c>
      <c r="BI62" s="1039" t="str">
        <f t="shared" si="26"/>
        <v/>
      </c>
      <c r="BK62" s="1039" t="str">
        <f t="shared" si="27"/>
        <v/>
      </c>
      <c r="BM62" s="1039" t="str">
        <f t="shared" si="28"/>
        <v/>
      </c>
      <c r="BO62" s="1039" t="str">
        <f t="shared" si="29"/>
        <v/>
      </c>
      <c r="BQ62" s="1039" t="str">
        <f t="shared" si="30"/>
        <v/>
      </c>
      <c r="BS62" s="1039" t="str">
        <f t="shared" si="31"/>
        <v/>
      </c>
      <c r="BU62" s="1039" t="str">
        <f t="shared" si="32"/>
        <v/>
      </c>
      <c r="BW62" s="1039" t="str">
        <f t="shared" si="33"/>
        <v/>
      </c>
      <c r="BY62" s="1039" t="str">
        <f t="shared" si="34"/>
        <v/>
      </c>
      <c r="CA62" s="1039" t="str">
        <f t="shared" si="35"/>
        <v/>
      </c>
      <c r="CC62" s="1039" t="str">
        <f t="shared" si="36"/>
        <v/>
      </c>
      <c r="CE62" s="1039" t="str">
        <f t="shared" si="37"/>
        <v/>
      </c>
    </row>
    <row r="63" spans="5:83">
      <c r="E63" s="1039" t="str">
        <f t="shared" si="0"/>
        <v/>
      </c>
      <c r="G63" s="1039" t="str">
        <f t="shared" si="0"/>
        <v/>
      </c>
      <c r="I63" s="1039" t="str">
        <f t="shared" si="1"/>
        <v/>
      </c>
      <c r="K63" s="1039" t="str">
        <f t="shared" si="2"/>
        <v/>
      </c>
      <c r="M63" s="1039" t="str">
        <f t="shared" si="3"/>
        <v/>
      </c>
      <c r="O63" s="1039" t="str">
        <f t="shared" si="4"/>
        <v/>
      </c>
      <c r="Q63" s="1039" t="str">
        <f t="shared" si="5"/>
        <v/>
      </c>
      <c r="S63" s="1039" t="str">
        <f t="shared" si="6"/>
        <v/>
      </c>
      <c r="U63" s="1039" t="str">
        <f t="shared" si="7"/>
        <v/>
      </c>
      <c r="W63" s="1039" t="str">
        <f t="shared" si="8"/>
        <v/>
      </c>
      <c r="Y63" s="1039" t="str">
        <f t="shared" si="9"/>
        <v/>
      </c>
      <c r="AA63" s="1039" t="str">
        <f t="shared" si="10"/>
        <v/>
      </c>
      <c r="AC63" s="1039" t="str">
        <f t="shared" si="11"/>
        <v/>
      </c>
      <c r="AE63" s="1039" t="str">
        <f t="shared" si="12"/>
        <v/>
      </c>
      <c r="AG63" s="1039" t="str">
        <f t="shared" si="13"/>
        <v/>
      </c>
      <c r="AI63" s="1039" t="str">
        <f t="shared" si="14"/>
        <v/>
      </c>
      <c r="AK63" s="1039" t="str">
        <f t="shared" si="15"/>
        <v/>
      </c>
      <c r="AM63" s="1039" t="str">
        <f t="shared" si="16"/>
        <v/>
      </c>
      <c r="AO63" s="1039" t="str">
        <f t="shared" si="17"/>
        <v/>
      </c>
      <c r="AQ63" s="1039" t="str">
        <f t="shared" si="18"/>
        <v/>
      </c>
      <c r="AS63" s="1039" t="str">
        <f t="shared" si="19"/>
        <v/>
      </c>
      <c r="AU63" s="1039" t="str">
        <f t="shared" si="19"/>
        <v/>
      </c>
      <c r="AW63" s="1039" t="str">
        <f t="shared" si="20"/>
        <v/>
      </c>
      <c r="AY63" s="1039" t="str">
        <f t="shared" si="21"/>
        <v/>
      </c>
      <c r="BA63" s="1039" t="str">
        <f t="shared" si="22"/>
        <v/>
      </c>
      <c r="BC63" s="1039" t="str">
        <f t="shared" si="23"/>
        <v/>
      </c>
      <c r="BE63" s="1039" t="str">
        <f t="shared" si="24"/>
        <v/>
      </c>
      <c r="BG63" s="1039" t="str">
        <f t="shared" si="25"/>
        <v/>
      </c>
      <c r="BI63" s="1039" t="str">
        <f t="shared" si="26"/>
        <v/>
      </c>
      <c r="BK63" s="1039" t="str">
        <f t="shared" si="27"/>
        <v/>
      </c>
      <c r="BM63" s="1039" t="str">
        <f t="shared" si="28"/>
        <v/>
      </c>
      <c r="BO63" s="1039" t="str">
        <f t="shared" si="29"/>
        <v/>
      </c>
      <c r="BQ63" s="1039" t="str">
        <f t="shared" si="30"/>
        <v/>
      </c>
      <c r="BS63" s="1039" t="str">
        <f t="shared" si="31"/>
        <v/>
      </c>
      <c r="BU63" s="1039" t="str">
        <f t="shared" si="32"/>
        <v/>
      </c>
      <c r="BW63" s="1039" t="str">
        <f t="shared" si="33"/>
        <v/>
      </c>
      <c r="BY63" s="1039" t="str">
        <f t="shared" si="34"/>
        <v/>
      </c>
      <c r="CA63" s="1039" t="str">
        <f t="shared" si="35"/>
        <v/>
      </c>
      <c r="CC63" s="1039" t="str">
        <f t="shared" si="36"/>
        <v/>
      </c>
      <c r="CE63" s="1039" t="str">
        <f t="shared" si="37"/>
        <v/>
      </c>
    </row>
    <row r="64" spans="5:83">
      <c r="E64" s="1039" t="str">
        <f t="shared" si="0"/>
        <v/>
      </c>
      <c r="G64" s="1039" t="str">
        <f t="shared" si="0"/>
        <v/>
      </c>
      <c r="I64" s="1039" t="str">
        <f t="shared" si="1"/>
        <v/>
      </c>
      <c r="K64" s="1039" t="str">
        <f t="shared" si="2"/>
        <v/>
      </c>
      <c r="M64" s="1039" t="str">
        <f t="shared" si="3"/>
        <v/>
      </c>
      <c r="O64" s="1039" t="str">
        <f t="shared" si="4"/>
        <v/>
      </c>
      <c r="Q64" s="1039" t="str">
        <f t="shared" si="5"/>
        <v/>
      </c>
      <c r="S64" s="1039" t="str">
        <f t="shared" si="6"/>
        <v/>
      </c>
      <c r="U64" s="1039" t="str">
        <f t="shared" si="7"/>
        <v/>
      </c>
      <c r="W64" s="1039" t="str">
        <f t="shared" si="8"/>
        <v/>
      </c>
      <c r="Y64" s="1039" t="str">
        <f t="shared" si="9"/>
        <v/>
      </c>
      <c r="AA64" s="1039" t="str">
        <f t="shared" si="10"/>
        <v/>
      </c>
      <c r="AC64" s="1039" t="str">
        <f t="shared" si="11"/>
        <v/>
      </c>
      <c r="AE64" s="1039" t="str">
        <f t="shared" si="12"/>
        <v/>
      </c>
      <c r="AG64" s="1039" t="str">
        <f t="shared" si="13"/>
        <v/>
      </c>
      <c r="AI64" s="1039" t="str">
        <f t="shared" si="14"/>
        <v/>
      </c>
      <c r="AK64" s="1039" t="str">
        <f t="shared" si="15"/>
        <v/>
      </c>
      <c r="AM64" s="1039" t="str">
        <f t="shared" si="16"/>
        <v/>
      </c>
      <c r="AO64" s="1039" t="str">
        <f t="shared" si="17"/>
        <v/>
      </c>
      <c r="AQ64" s="1039" t="str">
        <f t="shared" si="18"/>
        <v/>
      </c>
      <c r="AS64" s="1039" t="str">
        <f t="shared" si="19"/>
        <v/>
      </c>
      <c r="AU64" s="1039" t="str">
        <f t="shared" si="19"/>
        <v/>
      </c>
      <c r="AW64" s="1039" t="str">
        <f t="shared" si="20"/>
        <v/>
      </c>
      <c r="AY64" s="1039" t="str">
        <f t="shared" si="21"/>
        <v/>
      </c>
      <c r="BA64" s="1039" t="str">
        <f t="shared" si="22"/>
        <v/>
      </c>
      <c r="BC64" s="1039" t="str">
        <f t="shared" si="23"/>
        <v/>
      </c>
      <c r="BE64" s="1039" t="str">
        <f t="shared" si="24"/>
        <v/>
      </c>
      <c r="BG64" s="1039" t="str">
        <f t="shared" si="25"/>
        <v/>
      </c>
      <c r="BI64" s="1039" t="str">
        <f t="shared" si="26"/>
        <v/>
      </c>
      <c r="BK64" s="1039" t="str">
        <f t="shared" si="27"/>
        <v/>
      </c>
      <c r="BM64" s="1039" t="str">
        <f t="shared" si="28"/>
        <v/>
      </c>
      <c r="BO64" s="1039" t="str">
        <f t="shared" si="29"/>
        <v/>
      </c>
      <c r="BQ64" s="1039" t="str">
        <f t="shared" si="30"/>
        <v/>
      </c>
      <c r="BS64" s="1039" t="str">
        <f t="shared" si="31"/>
        <v/>
      </c>
      <c r="BU64" s="1039" t="str">
        <f t="shared" si="32"/>
        <v/>
      </c>
      <c r="BW64" s="1039" t="str">
        <f t="shared" si="33"/>
        <v/>
      </c>
      <c r="BY64" s="1039" t="str">
        <f t="shared" si="34"/>
        <v/>
      </c>
      <c r="CA64" s="1039" t="str">
        <f t="shared" si="35"/>
        <v/>
      </c>
      <c r="CC64" s="1039" t="str">
        <f t="shared" si="36"/>
        <v/>
      </c>
      <c r="CE64" s="1039" t="str">
        <f t="shared" si="37"/>
        <v/>
      </c>
    </row>
    <row r="65" spans="5:83">
      <c r="E65" s="1039" t="str">
        <f t="shared" si="0"/>
        <v/>
      </c>
      <c r="G65" s="1039" t="str">
        <f t="shared" si="0"/>
        <v/>
      </c>
      <c r="I65" s="1039" t="str">
        <f t="shared" si="1"/>
        <v/>
      </c>
      <c r="K65" s="1039" t="str">
        <f t="shared" si="2"/>
        <v/>
      </c>
      <c r="M65" s="1039" t="str">
        <f t="shared" si="3"/>
        <v/>
      </c>
      <c r="O65" s="1039" t="str">
        <f t="shared" si="4"/>
        <v/>
      </c>
      <c r="Q65" s="1039" t="str">
        <f t="shared" si="5"/>
        <v/>
      </c>
      <c r="S65" s="1039" t="str">
        <f t="shared" si="6"/>
        <v/>
      </c>
      <c r="U65" s="1039" t="str">
        <f t="shared" si="7"/>
        <v/>
      </c>
      <c r="W65" s="1039" t="str">
        <f t="shared" si="8"/>
        <v/>
      </c>
      <c r="Y65" s="1039" t="str">
        <f t="shared" si="9"/>
        <v/>
      </c>
      <c r="AA65" s="1039" t="str">
        <f t="shared" si="10"/>
        <v/>
      </c>
      <c r="AC65" s="1039" t="str">
        <f t="shared" si="11"/>
        <v/>
      </c>
      <c r="AE65" s="1039" t="str">
        <f t="shared" si="12"/>
        <v/>
      </c>
      <c r="AG65" s="1039" t="str">
        <f t="shared" si="13"/>
        <v/>
      </c>
      <c r="AI65" s="1039" t="str">
        <f t="shared" si="14"/>
        <v/>
      </c>
      <c r="AK65" s="1039" t="str">
        <f t="shared" si="15"/>
        <v/>
      </c>
      <c r="AM65" s="1039" t="str">
        <f t="shared" si="16"/>
        <v/>
      </c>
      <c r="AO65" s="1039" t="str">
        <f t="shared" si="17"/>
        <v/>
      </c>
      <c r="AQ65" s="1039" t="str">
        <f t="shared" si="18"/>
        <v/>
      </c>
      <c r="AS65" s="1039" t="str">
        <f t="shared" si="19"/>
        <v/>
      </c>
      <c r="AU65" s="1039" t="str">
        <f t="shared" si="19"/>
        <v/>
      </c>
      <c r="AW65" s="1039" t="str">
        <f t="shared" si="20"/>
        <v/>
      </c>
      <c r="AY65" s="1039" t="str">
        <f t="shared" si="21"/>
        <v/>
      </c>
      <c r="BA65" s="1039" t="str">
        <f t="shared" si="22"/>
        <v/>
      </c>
      <c r="BC65" s="1039" t="str">
        <f t="shared" si="23"/>
        <v/>
      </c>
      <c r="BE65" s="1039" t="str">
        <f t="shared" si="24"/>
        <v/>
      </c>
      <c r="BG65" s="1039" t="str">
        <f t="shared" si="25"/>
        <v/>
      </c>
      <c r="BI65" s="1039" t="str">
        <f t="shared" si="26"/>
        <v/>
      </c>
      <c r="BK65" s="1039" t="str">
        <f t="shared" si="27"/>
        <v/>
      </c>
      <c r="BM65" s="1039" t="str">
        <f t="shared" si="28"/>
        <v/>
      </c>
      <c r="BO65" s="1039" t="str">
        <f t="shared" si="29"/>
        <v/>
      </c>
      <c r="BQ65" s="1039" t="str">
        <f t="shared" si="30"/>
        <v/>
      </c>
      <c r="BS65" s="1039" t="str">
        <f t="shared" si="31"/>
        <v/>
      </c>
      <c r="BU65" s="1039" t="str">
        <f t="shared" si="32"/>
        <v/>
      </c>
      <c r="BW65" s="1039" t="str">
        <f t="shared" si="33"/>
        <v/>
      </c>
      <c r="BY65" s="1039" t="str">
        <f t="shared" si="34"/>
        <v/>
      </c>
      <c r="CA65" s="1039" t="str">
        <f t="shared" si="35"/>
        <v/>
      </c>
      <c r="CC65" s="1039" t="str">
        <f t="shared" si="36"/>
        <v/>
      </c>
      <c r="CE65" s="1039" t="str">
        <f t="shared" si="37"/>
        <v/>
      </c>
    </row>
    <row r="66" spans="5:83">
      <c r="E66" s="1039" t="str">
        <f t="shared" si="0"/>
        <v/>
      </c>
      <c r="G66" s="1039" t="str">
        <f t="shared" si="0"/>
        <v/>
      </c>
      <c r="I66" s="1039" t="str">
        <f t="shared" si="1"/>
        <v/>
      </c>
      <c r="K66" s="1039" t="str">
        <f t="shared" si="2"/>
        <v/>
      </c>
      <c r="M66" s="1039" t="str">
        <f t="shared" si="3"/>
        <v/>
      </c>
      <c r="O66" s="1039" t="str">
        <f t="shared" si="4"/>
        <v/>
      </c>
      <c r="Q66" s="1039" t="str">
        <f t="shared" si="5"/>
        <v/>
      </c>
      <c r="S66" s="1039" t="str">
        <f t="shared" si="6"/>
        <v/>
      </c>
      <c r="U66" s="1039" t="str">
        <f t="shared" si="7"/>
        <v/>
      </c>
      <c r="W66" s="1039" t="str">
        <f t="shared" si="8"/>
        <v/>
      </c>
      <c r="Y66" s="1039" t="str">
        <f t="shared" si="9"/>
        <v/>
      </c>
      <c r="AA66" s="1039" t="str">
        <f t="shared" si="10"/>
        <v/>
      </c>
      <c r="AC66" s="1039" t="str">
        <f t="shared" si="11"/>
        <v/>
      </c>
      <c r="AE66" s="1039" t="str">
        <f t="shared" si="12"/>
        <v/>
      </c>
      <c r="AG66" s="1039" t="str">
        <f t="shared" si="13"/>
        <v/>
      </c>
      <c r="AI66" s="1039" t="str">
        <f t="shared" si="14"/>
        <v/>
      </c>
      <c r="AK66" s="1039" t="str">
        <f t="shared" si="15"/>
        <v/>
      </c>
      <c r="AM66" s="1039" t="str">
        <f t="shared" si="16"/>
        <v/>
      </c>
      <c r="AO66" s="1039" t="str">
        <f t="shared" si="17"/>
        <v/>
      </c>
      <c r="AQ66" s="1039" t="str">
        <f t="shared" si="18"/>
        <v/>
      </c>
      <c r="AS66" s="1039" t="str">
        <f t="shared" si="19"/>
        <v/>
      </c>
      <c r="AU66" s="1039" t="str">
        <f t="shared" si="19"/>
        <v/>
      </c>
      <c r="AW66" s="1039" t="str">
        <f t="shared" si="20"/>
        <v/>
      </c>
      <c r="AY66" s="1039" t="str">
        <f t="shared" si="21"/>
        <v/>
      </c>
      <c r="BA66" s="1039" t="str">
        <f t="shared" si="22"/>
        <v/>
      </c>
      <c r="BC66" s="1039" t="str">
        <f t="shared" si="23"/>
        <v/>
      </c>
      <c r="BE66" s="1039" t="str">
        <f t="shared" si="24"/>
        <v/>
      </c>
      <c r="BG66" s="1039" t="str">
        <f t="shared" si="25"/>
        <v/>
      </c>
      <c r="BI66" s="1039" t="str">
        <f t="shared" si="26"/>
        <v/>
      </c>
      <c r="BK66" s="1039" t="str">
        <f t="shared" si="27"/>
        <v/>
      </c>
      <c r="BM66" s="1039" t="str">
        <f t="shared" si="28"/>
        <v/>
      </c>
      <c r="BO66" s="1039" t="str">
        <f t="shared" si="29"/>
        <v/>
      </c>
      <c r="BQ66" s="1039" t="str">
        <f t="shared" si="30"/>
        <v/>
      </c>
      <c r="BS66" s="1039" t="str">
        <f t="shared" si="31"/>
        <v/>
      </c>
      <c r="BU66" s="1039" t="str">
        <f t="shared" si="32"/>
        <v/>
      </c>
      <c r="BW66" s="1039" t="str">
        <f t="shared" si="33"/>
        <v/>
      </c>
      <c r="BY66" s="1039" t="str">
        <f t="shared" si="34"/>
        <v/>
      </c>
      <c r="CA66" s="1039" t="str">
        <f t="shared" si="35"/>
        <v/>
      </c>
      <c r="CC66" s="1039" t="str">
        <f t="shared" si="36"/>
        <v/>
      </c>
      <c r="CE66" s="1039" t="str">
        <f t="shared" si="37"/>
        <v/>
      </c>
    </row>
    <row r="67" spans="5:83">
      <c r="E67" s="1039" t="str">
        <f t="shared" si="0"/>
        <v/>
      </c>
      <c r="G67" s="1039" t="str">
        <f t="shared" si="0"/>
        <v/>
      </c>
      <c r="I67" s="1039" t="str">
        <f t="shared" si="1"/>
        <v/>
      </c>
      <c r="K67" s="1039" t="str">
        <f t="shared" si="2"/>
        <v/>
      </c>
      <c r="M67" s="1039" t="str">
        <f t="shared" si="3"/>
        <v/>
      </c>
      <c r="O67" s="1039" t="str">
        <f t="shared" si="4"/>
        <v/>
      </c>
      <c r="Q67" s="1039" t="str">
        <f t="shared" si="5"/>
        <v/>
      </c>
      <c r="S67" s="1039" t="str">
        <f t="shared" si="6"/>
        <v/>
      </c>
      <c r="U67" s="1039" t="str">
        <f t="shared" si="7"/>
        <v/>
      </c>
      <c r="W67" s="1039" t="str">
        <f t="shared" si="8"/>
        <v/>
      </c>
      <c r="Y67" s="1039" t="str">
        <f t="shared" si="9"/>
        <v/>
      </c>
      <c r="AA67" s="1039" t="str">
        <f t="shared" si="10"/>
        <v/>
      </c>
      <c r="AC67" s="1039" t="str">
        <f t="shared" si="11"/>
        <v/>
      </c>
      <c r="AE67" s="1039" t="str">
        <f t="shared" si="12"/>
        <v/>
      </c>
      <c r="AG67" s="1039" t="str">
        <f t="shared" si="13"/>
        <v/>
      </c>
      <c r="AI67" s="1039" t="str">
        <f t="shared" si="14"/>
        <v/>
      </c>
      <c r="AK67" s="1039" t="str">
        <f t="shared" si="15"/>
        <v/>
      </c>
      <c r="AM67" s="1039" t="str">
        <f t="shared" si="16"/>
        <v/>
      </c>
      <c r="AO67" s="1039" t="str">
        <f t="shared" si="17"/>
        <v/>
      </c>
      <c r="AQ67" s="1039" t="str">
        <f t="shared" si="18"/>
        <v/>
      </c>
      <c r="AS67" s="1039" t="str">
        <f t="shared" si="19"/>
        <v/>
      </c>
      <c r="AU67" s="1039" t="str">
        <f t="shared" si="19"/>
        <v/>
      </c>
      <c r="AW67" s="1039" t="str">
        <f t="shared" si="20"/>
        <v/>
      </c>
      <c r="AY67" s="1039" t="str">
        <f t="shared" si="21"/>
        <v/>
      </c>
      <c r="BA67" s="1039" t="str">
        <f t="shared" si="22"/>
        <v/>
      </c>
      <c r="BC67" s="1039" t="str">
        <f t="shared" si="23"/>
        <v/>
      </c>
      <c r="BE67" s="1039" t="str">
        <f t="shared" si="24"/>
        <v/>
      </c>
      <c r="BG67" s="1039" t="str">
        <f t="shared" si="25"/>
        <v/>
      </c>
      <c r="BI67" s="1039" t="str">
        <f t="shared" si="26"/>
        <v/>
      </c>
      <c r="BK67" s="1039" t="str">
        <f t="shared" si="27"/>
        <v/>
      </c>
      <c r="BM67" s="1039" t="str">
        <f t="shared" si="28"/>
        <v/>
      </c>
      <c r="BO67" s="1039" t="str">
        <f t="shared" si="29"/>
        <v/>
      </c>
      <c r="BQ67" s="1039" t="str">
        <f t="shared" si="30"/>
        <v/>
      </c>
      <c r="BS67" s="1039" t="str">
        <f t="shared" si="31"/>
        <v/>
      </c>
      <c r="BU67" s="1039" t="str">
        <f t="shared" si="32"/>
        <v/>
      </c>
      <c r="BW67" s="1039" t="str">
        <f t="shared" si="33"/>
        <v/>
      </c>
      <c r="BY67" s="1039" t="str">
        <f t="shared" si="34"/>
        <v/>
      </c>
      <c r="CA67" s="1039" t="str">
        <f t="shared" si="35"/>
        <v/>
      </c>
      <c r="CC67" s="1039" t="str">
        <f t="shared" si="36"/>
        <v/>
      </c>
      <c r="CE67" s="1039" t="str">
        <f t="shared" si="37"/>
        <v/>
      </c>
    </row>
    <row r="68" spans="5:83">
      <c r="E68" s="1039" t="str">
        <f t="shared" si="0"/>
        <v/>
      </c>
      <c r="G68" s="1039" t="str">
        <f t="shared" si="0"/>
        <v/>
      </c>
      <c r="I68" s="1039" t="str">
        <f t="shared" si="1"/>
        <v/>
      </c>
      <c r="K68" s="1039" t="str">
        <f t="shared" si="2"/>
        <v/>
      </c>
      <c r="M68" s="1039" t="str">
        <f t="shared" si="3"/>
        <v/>
      </c>
      <c r="O68" s="1039" t="str">
        <f t="shared" si="4"/>
        <v/>
      </c>
      <c r="Q68" s="1039" t="str">
        <f t="shared" si="5"/>
        <v/>
      </c>
      <c r="S68" s="1039" t="str">
        <f t="shared" si="6"/>
        <v/>
      </c>
      <c r="U68" s="1039" t="str">
        <f t="shared" si="7"/>
        <v/>
      </c>
      <c r="W68" s="1039" t="str">
        <f t="shared" si="8"/>
        <v/>
      </c>
      <c r="Y68" s="1039" t="str">
        <f t="shared" si="9"/>
        <v/>
      </c>
      <c r="AA68" s="1039" t="str">
        <f t="shared" si="10"/>
        <v/>
      </c>
      <c r="AC68" s="1039" t="str">
        <f t="shared" si="11"/>
        <v/>
      </c>
      <c r="AE68" s="1039" t="str">
        <f t="shared" si="12"/>
        <v/>
      </c>
      <c r="AG68" s="1039" t="str">
        <f t="shared" si="13"/>
        <v/>
      </c>
      <c r="AI68" s="1039" t="str">
        <f t="shared" si="14"/>
        <v/>
      </c>
      <c r="AK68" s="1039" t="str">
        <f t="shared" si="15"/>
        <v/>
      </c>
      <c r="AM68" s="1039" t="str">
        <f t="shared" si="16"/>
        <v/>
      </c>
      <c r="AO68" s="1039" t="str">
        <f t="shared" si="17"/>
        <v/>
      </c>
      <c r="AQ68" s="1039" t="str">
        <f t="shared" si="18"/>
        <v/>
      </c>
      <c r="AS68" s="1039" t="str">
        <f t="shared" si="19"/>
        <v/>
      </c>
      <c r="AU68" s="1039" t="str">
        <f t="shared" si="19"/>
        <v/>
      </c>
      <c r="AW68" s="1039" t="str">
        <f t="shared" si="20"/>
        <v/>
      </c>
      <c r="AY68" s="1039" t="str">
        <f t="shared" si="21"/>
        <v/>
      </c>
      <c r="BA68" s="1039" t="str">
        <f t="shared" si="22"/>
        <v/>
      </c>
      <c r="BC68" s="1039" t="str">
        <f t="shared" si="23"/>
        <v/>
      </c>
      <c r="BE68" s="1039" t="str">
        <f t="shared" si="24"/>
        <v/>
      </c>
      <c r="BG68" s="1039" t="str">
        <f t="shared" si="25"/>
        <v/>
      </c>
      <c r="BI68" s="1039" t="str">
        <f t="shared" si="26"/>
        <v/>
      </c>
      <c r="BK68" s="1039" t="str">
        <f t="shared" si="27"/>
        <v/>
      </c>
      <c r="BM68" s="1039" t="str">
        <f t="shared" si="28"/>
        <v/>
      </c>
      <c r="BO68" s="1039" t="str">
        <f t="shared" si="29"/>
        <v/>
      </c>
      <c r="BQ68" s="1039" t="str">
        <f t="shared" si="30"/>
        <v/>
      </c>
      <c r="BS68" s="1039" t="str">
        <f t="shared" si="31"/>
        <v/>
      </c>
      <c r="BU68" s="1039" t="str">
        <f t="shared" si="32"/>
        <v/>
      </c>
      <c r="BW68" s="1039" t="str">
        <f t="shared" si="33"/>
        <v/>
      </c>
      <c r="BY68" s="1039" t="str">
        <f t="shared" si="34"/>
        <v/>
      </c>
      <c r="CA68" s="1039" t="str">
        <f t="shared" si="35"/>
        <v/>
      </c>
      <c r="CC68" s="1039" t="str">
        <f t="shared" si="36"/>
        <v/>
      </c>
      <c r="CE68" s="1039" t="str">
        <f t="shared" si="37"/>
        <v/>
      </c>
    </row>
    <row r="69" spans="5:83">
      <c r="E69" s="1039" t="str">
        <f t="shared" si="0"/>
        <v/>
      </c>
      <c r="G69" s="1039" t="str">
        <f t="shared" si="0"/>
        <v/>
      </c>
      <c r="I69" s="1039" t="str">
        <f t="shared" si="1"/>
        <v/>
      </c>
      <c r="K69" s="1039" t="str">
        <f t="shared" si="2"/>
        <v/>
      </c>
      <c r="M69" s="1039" t="str">
        <f t="shared" si="3"/>
        <v/>
      </c>
      <c r="O69" s="1039" t="str">
        <f t="shared" si="4"/>
        <v/>
      </c>
      <c r="Q69" s="1039" t="str">
        <f t="shared" si="5"/>
        <v/>
      </c>
      <c r="S69" s="1039" t="str">
        <f t="shared" si="6"/>
        <v/>
      </c>
      <c r="U69" s="1039" t="str">
        <f t="shared" si="7"/>
        <v/>
      </c>
      <c r="W69" s="1039" t="str">
        <f t="shared" si="8"/>
        <v/>
      </c>
      <c r="Y69" s="1039" t="str">
        <f t="shared" si="9"/>
        <v/>
      </c>
      <c r="AA69" s="1039" t="str">
        <f t="shared" si="10"/>
        <v/>
      </c>
      <c r="AC69" s="1039" t="str">
        <f t="shared" si="11"/>
        <v/>
      </c>
      <c r="AE69" s="1039" t="str">
        <f t="shared" si="12"/>
        <v/>
      </c>
      <c r="AG69" s="1039" t="str">
        <f t="shared" si="13"/>
        <v/>
      </c>
      <c r="AI69" s="1039" t="str">
        <f t="shared" si="14"/>
        <v/>
      </c>
      <c r="AK69" s="1039" t="str">
        <f t="shared" si="15"/>
        <v/>
      </c>
      <c r="AM69" s="1039" t="str">
        <f t="shared" si="16"/>
        <v/>
      </c>
      <c r="AO69" s="1039" t="str">
        <f t="shared" si="17"/>
        <v/>
      </c>
      <c r="AQ69" s="1039" t="str">
        <f t="shared" si="18"/>
        <v/>
      </c>
      <c r="AS69" s="1039" t="str">
        <f t="shared" si="19"/>
        <v/>
      </c>
      <c r="AU69" s="1039" t="str">
        <f t="shared" si="19"/>
        <v/>
      </c>
      <c r="AW69" s="1039" t="str">
        <f t="shared" si="20"/>
        <v/>
      </c>
      <c r="AY69" s="1039" t="str">
        <f t="shared" si="21"/>
        <v/>
      </c>
      <c r="BA69" s="1039" t="str">
        <f t="shared" si="22"/>
        <v/>
      </c>
      <c r="BC69" s="1039" t="str">
        <f t="shared" si="23"/>
        <v/>
      </c>
      <c r="BE69" s="1039" t="str">
        <f t="shared" si="24"/>
        <v/>
      </c>
      <c r="BG69" s="1039" t="str">
        <f t="shared" si="25"/>
        <v/>
      </c>
      <c r="BI69" s="1039" t="str">
        <f t="shared" si="26"/>
        <v/>
      </c>
      <c r="BK69" s="1039" t="str">
        <f t="shared" si="27"/>
        <v/>
      </c>
      <c r="BM69" s="1039" t="str">
        <f t="shared" si="28"/>
        <v/>
      </c>
      <c r="BO69" s="1039" t="str">
        <f t="shared" si="29"/>
        <v/>
      </c>
      <c r="BQ69" s="1039" t="str">
        <f t="shared" si="30"/>
        <v/>
      </c>
      <c r="BS69" s="1039" t="str">
        <f t="shared" si="31"/>
        <v/>
      </c>
      <c r="BU69" s="1039" t="str">
        <f t="shared" si="32"/>
        <v/>
      </c>
      <c r="BW69" s="1039" t="str">
        <f t="shared" si="33"/>
        <v/>
      </c>
      <c r="BY69" s="1039" t="str">
        <f t="shared" si="34"/>
        <v/>
      </c>
      <c r="CA69" s="1039" t="str">
        <f t="shared" si="35"/>
        <v/>
      </c>
      <c r="CC69" s="1039" t="str">
        <f t="shared" si="36"/>
        <v/>
      </c>
      <c r="CE69" s="1039" t="str">
        <f t="shared" si="37"/>
        <v/>
      </c>
    </row>
    <row r="70" spans="5:83">
      <c r="E70" s="1039" t="str">
        <f t="shared" si="0"/>
        <v/>
      </c>
      <c r="G70" s="1039" t="str">
        <f t="shared" si="0"/>
        <v/>
      </c>
      <c r="I70" s="1039" t="str">
        <f t="shared" si="1"/>
        <v/>
      </c>
      <c r="K70" s="1039" t="str">
        <f t="shared" si="2"/>
        <v/>
      </c>
      <c r="M70" s="1039" t="str">
        <f t="shared" si="3"/>
        <v/>
      </c>
      <c r="O70" s="1039" t="str">
        <f t="shared" si="4"/>
        <v/>
      </c>
      <c r="Q70" s="1039" t="str">
        <f t="shared" si="5"/>
        <v/>
      </c>
      <c r="S70" s="1039" t="str">
        <f t="shared" si="6"/>
        <v/>
      </c>
      <c r="U70" s="1039" t="str">
        <f t="shared" si="7"/>
        <v/>
      </c>
      <c r="W70" s="1039" t="str">
        <f t="shared" si="8"/>
        <v/>
      </c>
      <c r="Y70" s="1039" t="str">
        <f t="shared" si="9"/>
        <v/>
      </c>
      <c r="AA70" s="1039" t="str">
        <f t="shared" si="10"/>
        <v/>
      </c>
      <c r="AC70" s="1039" t="str">
        <f t="shared" si="11"/>
        <v/>
      </c>
      <c r="AE70" s="1039" t="str">
        <f t="shared" si="12"/>
        <v/>
      </c>
      <c r="AG70" s="1039" t="str">
        <f t="shared" si="13"/>
        <v/>
      </c>
      <c r="AI70" s="1039" t="str">
        <f t="shared" si="14"/>
        <v/>
      </c>
      <c r="AK70" s="1039" t="str">
        <f t="shared" si="15"/>
        <v/>
      </c>
      <c r="AM70" s="1039" t="str">
        <f t="shared" si="16"/>
        <v/>
      </c>
      <c r="AO70" s="1039" t="str">
        <f t="shared" si="17"/>
        <v/>
      </c>
      <c r="AQ70" s="1039" t="str">
        <f t="shared" si="18"/>
        <v/>
      </c>
      <c r="AS70" s="1039" t="str">
        <f t="shared" si="19"/>
        <v/>
      </c>
      <c r="AU70" s="1039" t="str">
        <f t="shared" si="19"/>
        <v/>
      </c>
      <c r="AW70" s="1039" t="str">
        <f t="shared" si="20"/>
        <v/>
      </c>
      <c r="AY70" s="1039" t="str">
        <f t="shared" si="21"/>
        <v/>
      </c>
      <c r="BA70" s="1039" t="str">
        <f t="shared" si="22"/>
        <v/>
      </c>
      <c r="BC70" s="1039" t="str">
        <f t="shared" si="23"/>
        <v/>
      </c>
      <c r="BE70" s="1039" t="str">
        <f t="shared" si="24"/>
        <v/>
      </c>
      <c r="BG70" s="1039" t="str">
        <f t="shared" si="25"/>
        <v/>
      </c>
      <c r="BI70" s="1039" t="str">
        <f t="shared" si="26"/>
        <v/>
      </c>
      <c r="BK70" s="1039" t="str">
        <f t="shared" si="27"/>
        <v/>
      </c>
      <c r="BM70" s="1039" t="str">
        <f t="shared" si="28"/>
        <v/>
      </c>
      <c r="BO70" s="1039" t="str">
        <f t="shared" si="29"/>
        <v/>
      </c>
      <c r="BQ70" s="1039" t="str">
        <f t="shared" si="30"/>
        <v/>
      </c>
      <c r="BS70" s="1039" t="str">
        <f t="shared" si="31"/>
        <v/>
      </c>
      <c r="BU70" s="1039" t="str">
        <f t="shared" si="32"/>
        <v/>
      </c>
      <c r="BW70" s="1039" t="str">
        <f t="shared" si="33"/>
        <v/>
      </c>
      <c r="BY70" s="1039" t="str">
        <f t="shared" si="34"/>
        <v/>
      </c>
      <c r="CA70" s="1039" t="str">
        <f t="shared" si="35"/>
        <v/>
      </c>
      <c r="CC70" s="1039" t="str">
        <f t="shared" si="36"/>
        <v/>
      </c>
      <c r="CE70" s="1039" t="str">
        <f t="shared" si="37"/>
        <v/>
      </c>
    </row>
    <row r="71" spans="5:83">
      <c r="E71" s="1039" t="str">
        <f t="shared" si="0"/>
        <v/>
      </c>
      <c r="G71" s="1039" t="str">
        <f t="shared" si="0"/>
        <v/>
      </c>
      <c r="I71" s="1039" t="str">
        <f t="shared" si="1"/>
        <v/>
      </c>
      <c r="K71" s="1039" t="str">
        <f t="shared" si="2"/>
        <v/>
      </c>
      <c r="M71" s="1039" t="str">
        <f t="shared" si="3"/>
        <v/>
      </c>
      <c r="O71" s="1039" t="str">
        <f t="shared" si="4"/>
        <v/>
      </c>
      <c r="Q71" s="1039" t="str">
        <f t="shared" si="5"/>
        <v/>
      </c>
      <c r="S71" s="1039" t="str">
        <f t="shared" si="6"/>
        <v/>
      </c>
      <c r="U71" s="1039" t="str">
        <f t="shared" si="7"/>
        <v/>
      </c>
      <c r="W71" s="1039" t="str">
        <f t="shared" si="8"/>
        <v/>
      </c>
      <c r="Y71" s="1039" t="str">
        <f t="shared" si="9"/>
        <v/>
      </c>
      <c r="AA71" s="1039" t="str">
        <f t="shared" si="10"/>
        <v/>
      </c>
      <c r="AC71" s="1039" t="str">
        <f t="shared" si="11"/>
        <v/>
      </c>
      <c r="AE71" s="1039" t="str">
        <f t="shared" si="12"/>
        <v/>
      </c>
      <c r="AG71" s="1039" t="str">
        <f t="shared" si="13"/>
        <v/>
      </c>
      <c r="AI71" s="1039" t="str">
        <f t="shared" si="14"/>
        <v/>
      </c>
      <c r="AK71" s="1039" t="str">
        <f t="shared" si="15"/>
        <v/>
      </c>
      <c r="AM71" s="1039" t="str">
        <f t="shared" si="16"/>
        <v/>
      </c>
      <c r="AO71" s="1039" t="str">
        <f t="shared" si="17"/>
        <v/>
      </c>
      <c r="AQ71" s="1039" t="str">
        <f t="shared" si="18"/>
        <v/>
      </c>
      <c r="AS71" s="1039" t="str">
        <f t="shared" si="19"/>
        <v/>
      </c>
      <c r="AU71" s="1039" t="str">
        <f t="shared" si="19"/>
        <v/>
      </c>
      <c r="AW71" s="1039" t="str">
        <f t="shared" si="20"/>
        <v/>
      </c>
      <c r="AY71" s="1039" t="str">
        <f t="shared" si="21"/>
        <v/>
      </c>
      <c r="BA71" s="1039" t="str">
        <f t="shared" si="22"/>
        <v/>
      </c>
      <c r="BC71" s="1039" t="str">
        <f t="shared" si="23"/>
        <v/>
      </c>
      <c r="BE71" s="1039" t="str">
        <f t="shared" si="24"/>
        <v/>
      </c>
      <c r="BG71" s="1039" t="str">
        <f t="shared" si="25"/>
        <v/>
      </c>
      <c r="BI71" s="1039" t="str">
        <f t="shared" si="26"/>
        <v/>
      </c>
      <c r="BK71" s="1039" t="str">
        <f t="shared" si="27"/>
        <v/>
      </c>
      <c r="BM71" s="1039" t="str">
        <f t="shared" si="28"/>
        <v/>
      </c>
      <c r="BO71" s="1039" t="str">
        <f t="shared" si="29"/>
        <v/>
      </c>
      <c r="BQ71" s="1039" t="str">
        <f t="shared" si="30"/>
        <v/>
      </c>
      <c r="BS71" s="1039" t="str">
        <f t="shared" si="31"/>
        <v/>
      </c>
      <c r="BU71" s="1039" t="str">
        <f t="shared" si="32"/>
        <v/>
      </c>
      <c r="BW71" s="1039" t="str">
        <f t="shared" si="33"/>
        <v/>
      </c>
      <c r="BY71" s="1039" t="str">
        <f t="shared" si="34"/>
        <v/>
      </c>
      <c r="CA71" s="1039" t="str">
        <f t="shared" si="35"/>
        <v/>
      </c>
      <c r="CC71" s="1039" t="str">
        <f t="shared" si="36"/>
        <v/>
      </c>
      <c r="CE71" s="1039" t="str">
        <f t="shared" si="37"/>
        <v/>
      </c>
    </row>
    <row r="72" spans="5:83">
      <c r="E72" s="1039" t="str">
        <f t="shared" si="0"/>
        <v/>
      </c>
      <c r="G72" s="1039" t="str">
        <f t="shared" si="0"/>
        <v/>
      </c>
      <c r="I72" s="1039" t="str">
        <f t="shared" si="1"/>
        <v/>
      </c>
      <c r="K72" s="1039" t="str">
        <f t="shared" si="2"/>
        <v/>
      </c>
      <c r="M72" s="1039" t="str">
        <f t="shared" si="3"/>
        <v/>
      </c>
      <c r="O72" s="1039" t="str">
        <f t="shared" si="4"/>
        <v/>
      </c>
      <c r="Q72" s="1039" t="str">
        <f t="shared" si="5"/>
        <v/>
      </c>
      <c r="S72" s="1039" t="str">
        <f t="shared" si="6"/>
        <v/>
      </c>
      <c r="U72" s="1039" t="str">
        <f t="shared" si="7"/>
        <v/>
      </c>
      <c r="W72" s="1039" t="str">
        <f t="shared" si="8"/>
        <v/>
      </c>
      <c r="Y72" s="1039" t="str">
        <f t="shared" si="9"/>
        <v/>
      </c>
      <c r="AA72" s="1039" t="str">
        <f t="shared" si="10"/>
        <v/>
      </c>
      <c r="AC72" s="1039" t="str">
        <f t="shared" si="11"/>
        <v/>
      </c>
      <c r="AE72" s="1039" t="str">
        <f t="shared" si="12"/>
        <v/>
      </c>
      <c r="AG72" s="1039" t="str">
        <f t="shared" si="13"/>
        <v/>
      </c>
      <c r="AI72" s="1039" t="str">
        <f t="shared" si="14"/>
        <v/>
      </c>
      <c r="AK72" s="1039" t="str">
        <f t="shared" si="15"/>
        <v/>
      </c>
      <c r="AM72" s="1039" t="str">
        <f t="shared" si="16"/>
        <v/>
      </c>
      <c r="AO72" s="1039" t="str">
        <f t="shared" si="17"/>
        <v/>
      </c>
      <c r="AQ72" s="1039" t="str">
        <f t="shared" si="18"/>
        <v/>
      </c>
      <c r="AS72" s="1039" t="str">
        <f t="shared" si="19"/>
        <v/>
      </c>
      <c r="AU72" s="1039" t="str">
        <f t="shared" si="19"/>
        <v/>
      </c>
      <c r="AW72" s="1039" t="str">
        <f t="shared" si="20"/>
        <v/>
      </c>
      <c r="AY72" s="1039" t="str">
        <f t="shared" si="21"/>
        <v/>
      </c>
      <c r="BA72" s="1039" t="str">
        <f t="shared" si="22"/>
        <v/>
      </c>
      <c r="BC72" s="1039" t="str">
        <f t="shared" si="23"/>
        <v/>
      </c>
      <c r="BE72" s="1039" t="str">
        <f t="shared" si="24"/>
        <v/>
      </c>
      <c r="BG72" s="1039" t="str">
        <f t="shared" si="25"/>
        <v/>
      </c>
      <c r="BI72" s="1039" t="str">
        <f t="shared" si="26"/>
        <v/>
      </c>
      <c r="BK72" s="1039" t="str">
        <f t="shared" si="27"/>
        <v/>
      </c>
      <c r="BM72" s="1039" t="str">
        <f t="shared" si="28"/>
        <v/>
      </c>
      <c r="BO72" s="1039" t="str">
        <f t="shared" si="29"/>
        <v/>
      </c>
      <c r="BQ72" s="1039" t="str">
        <f t="shared" si="30"/>
        <v/>
      </c>
      <c r="BS72" s="1039" t="str">
        <f t="shared" si="31"/>
        <v/>
      </c>
      <c r="BU72" s="1039" t="str">
        <f t="shared" si="32"/>
        <v/>
      </c>
      <c r="BW72" s="1039" t="str">
        <f t="shared" si="33"/>
        <v/>
      </c>
      <c r="BY72" s="1039" t="str">
        <f t="shared" si="34"/>
        <v/>
      </c>
      <c r="CA72" s="1039" t="str">
        <f t="shared" si="35"/>
        <v/>
      </c>
      <c r="CC72" s="1039" t="str">
        <f t="shared" si="36"/>
        <v/>
      </c>
      <c r="CE72" s="1039" t="str">
        <f t="shared" si="37"/>
        <v/>
      </c>
    </row>
    <row r="73" spans="5:83">
      <c r="E73" s="1039" t="str">
        <f t="shared" si="0"/>
        <v/>
      </c>
      <c r="G73" s="1039" t="str">
        <f t="shared" si="0"/>
        <v/>
      </c>
      <c r="I73" s="1039" t="str">
        <f t="shared" si="1"/>
        <v/>
      </c>
      <c r="K73" s="1039" t="str">
        <f t="shared" si="2"/>
        <v/>
      </c>
      <c r="M73" s="1039" t="str">
        <f t="shared" si="3"/>
        <v/>
      </c>
      <c r="O73" s="1039" t="str">
        <f t="shared" si="4"/>
        <v/>
      </c>
      <c r="Q73" s="1039" t="str">
        <f t="shared" si="5"/>
        <v/>
      </c>
      <c r="S73" s="1039" t="str">
        <f t="shared" si="6"/>
        <v/>
      </c>
      <c r="U73" s="1039" t="str">
        <f t="shared" si="7"/>
        <v/>
      </c>
      <c r="W73" s="1039" t="str">
        <f t="shared" si="8"/>
        <v/>
      </c>
      <c r="Y73" s="1039" t="str">
        <f t="shared" si="9"/>
        <v/>
      </c>
      <c r="AA73" s="1039" t="str">
        <f t="shared" si="10"/>
        <v/>
      </c>
      <c r="AC73" s="1039" t="str">
        <f t="shared" si="11"/>
        <v/>
      </c>
      <c r="AE73" s="1039" t="str">
        <f t="shared" si="12"/>
        <v/>
      </c>
      <c r="AG73" s="1039" t="str">
        <f t="shared" si="13"/>
        <v/>
      </c>
      <c r="AI73" s="1039" t="str">
        <f t="shared" si="14"/>
        <v/>
      </c>
      <c r="AK73" s="1039" t="str">
        <f t="shared" si="15"/>
        <v/>
      </c>
      <c r="AM73" s="1039" t="str">
        <f t="shared" si="16"/>
        <v/>
      </c>
      <c r="AO73" s="1039" t="str">
        <f t="shared" si="17"/>
        <v/>
      </c>
      <c r="AQ73" s="1039" t="str">
        <f t="shared" si="18"/>
        <v/>
      </c>
      <c r="AS73" s="1039" t="str">
        <f t="shared" si="19"/>
        <v/>
      </c>
      <c r="AU73" s="1039" t="str">
        <f t="shared" si="19"/>
        <v/>
      </c>
      <c r="AW73" s="1039" t="str">
        <f t="shared" si="20"/>
        <v/>
      </c>
      <c r="AY73" s="1039" t="str">
        <f t="shared" si="21"/>
        <v/>
      </c>
      <c r="BA73" s="1039" t="str">
        <f t="shared" si="22"/>
        <v/>
      </c>
      <c r="BC73" s="1039" t="str">
        <f t="shared" si="23"/>
        <v/>
      </c>
      <c r="BE73" s="1039" t="str">
        <f t="shared" si="24"/>
        <v/>
      </c>
      <c r="BG73" s="1039" t="str">
        <f t="shared" si="25"/>
        <v/>
      </c>
      <c r="BI73" s="1039" t="str">
        <f t="shared" si="26"/>
        <v/>
      </c>
      <c r="BK73" s="1039" t="str">
        <f t="shared" si="27"/>
        <v/>
      </c>
      <c r="BM73" s="1039" t="str">
        <f t="shared" si="28"/>
        <v/>
      </c>
      <c r="BO73" s="1039" t="str">
        <f t="shared" si="29"/>
        <v/>
      </c>
      <c r="BQ73" s="1039" t="str">
        <f t="shared" si="30"/>
        <v/>
      </c>
      <c r="BS73" s="1039" t="str">
        <f t="shared" si="31"/>
        <v/>
      </c>
      <c r="BU73" s="1039" t="str">
        <f t="shared" si="32"/>
        <v/>
      </c>
      <c r="BW73" s="1039" t="str">
        <f t="shared" si="33"/>
        <v/>
      </c>
      <c r="BY73" s="1039" t="str">
        <f t="shared" si="34"/>
        <v/>
      </c>
      <c r="CA73" s="1039" t="str">
        <f t="shared" si="35"/>
        <v/>
      </c>
      <c r="CC73" s="1039" t="str">
        <f t="shared" si="36"/>
        <v/>
      </c>
      <c r="CE73" s="1039" t="str">
        <f t="shared" si="37"/>
        <v/>
      </c>
    </row>
    <row r="74" spans="5:83">
      <c r="E74" s="1039" t="str">
        <f t="shared" si="0"/>
        <v/>
      </c>
      <c r="G74" s="1039" t="str">
        <f t="shared" si="0"/>
        <v/>
      </c>
      <c r="I74" s="1039" t="str">
        <f t="shared" si="1"/>
        <v/>
      </c>
      <c r="K74" s="1039" t="str">
        <f t="shared" si="2"/>
        <v/>
      </c>
      <c r="M74" s="1039" t="str">
        <f t="shared" si="3"/>
        <v/>
      </c>
      <c r="O74" s="1039" t="str">
        <f t="shared" si="4"/>
        <v/>
      </c>
      <c r="Q74" s="1039" t="str">
        <f t="shared" si="5"/>
        <v/>
      </c>
      <c r="S74" s="1039" t="str">
        <f t="shared" si="6"/>
        <v/>
      </c>
      <c r="U74" s="1039" t="str">
        <f t="shared" si="7"/>
        <v/>
      </c>
      <c r="W74" s="1039" t="str">
        <f t="shared" si="8"/>
        <v/>
      </c>
      <c r="Y74" s="1039" t="str">
        <f t="shared" si="9"/>
        <v/>
      </c>
      <c r="AA74" s="1039" t="str">
        <f t="shared" si="10"/>
        <v/>
      </c>
      <c r="AC74" s="1039" t="str">
        <f t="shared" si="11"/>
        <v/>
      </c>
      <c r="AE74" s="1039" t="str">
        <f t="shared" si="12"/>
        <v/>
      </c>
      <c r="AG74" s="1039" t="str">
        <f t="shared" si="13"/>
        <v/>
      </c>
      <c r="AI74" s="1039" t="str">
        <f t="shared" si="14"/>
        <v/>
      </c>
      <c r="AK74" s="1039" t="str">
        <f t="shared" si="15"/>
        <v/>
      </c>
      <c r="AM74" s="1039" t="str">
        <f t="shared" si="16"/>
        <v/>
      </c>
      <c r="AO74" s="1039" t="str">
        <f t="shared" si="17"/>
        <v/>
      </c>
      <c r="AQ74" s="1039" t="str">
        <f t="shared" si="18"/>
        <v/>
      </c>
      <c r="AS74" s="1039" t="str">
        <f t="shared" si="19"/>
        <v/>
      </c>
      <c r="AU74" s="1039" t="str">
        <f t="shared" si="19"/>
        <v/>
      </c>
      <c r="AW74" s="1039" t="str">
        <f t="shared" si="20"/>
        <v/>
      </c>
      <c r="AY74" s="1039" t="str">
        <f t="shared" si="21"/>
        <v/>
      </c>
      <c r="BA74" s="1039" t="str">
        <f t="shared" si="22"/>
        <v/>
      </c>
      <c r="BC74" s="1039" t="str">
        <f t="shared" si="23"/>
        <v/>
      </c>
      <c r="BE74" s="1039" t="str">
        <f t="shared" si="24"/>
        <v/>
      </c>
      <c r="BG74" s="1039" t="str">
        <f t="shared" si="25"/>
        <v/>
      </c>
      <c r="BI74" s="1039" t="str">
        <f t="shared" si="26"/>
        <v/>
      </c>
      <c r="BK74" s="1039" t="str">
        <f t="shared" si="27"/>
        <v/>
      </c>
      <c r="BM74" s="1039" t="str">
        <f t="shared" si="28"/>
        <v/>
      </c>
      <c r="BO74" s="1039" t="str">
        <f t="shared" si="29"/>
        <v/>
      </c>
      <c r="BQ74" s="1039" t="str">
        <f t="shared" si="30"/>
        <v/>
      </c>
      <c r="BS74" s="1039" t="str">
        <f t="shared" si="31"/>
        <v/>
      </c>
      <c r="BU74" s="1039" t="str">
        <f t="shared" si="32"/>
        <v/>
      </c>
      <c r="BW74" s="1039" t="str">
        <f t="shared" si="33"/>
        <v/>
      </c>
      <c r="BY74" s="1039" t="str">
        <f t="shared" si="34"/>
        <v/>
      </c>
      <c r="CA74" s="1039" t="str">
        <f t="shared" si="35"/>
        <v/>
      </c>
      <c r="CC74" s="1039" t="str">
        <f t="shared" si="36"/>
        <v/>
      </c>
      <c r="CE74" s="1039" t="str">
        <f t="shared" si="37"/>
        <v/>
      </c>
    </row>
    <row r="75" spans="5:83">
      <c r="E75" s="1039" t="str">
        <f t="shared" si="0"/>
        <v/>
      </c>
      <c r="G75" s="1039" t="str">
        <f t="shared" si="0"/>
        <v/>
      </c>
      <c r="I75" s="1039" t="str">
        <f t="shared" si="1"/>
        <v/>
      </c>
      <c r="K75" s="1039" t="str">
        <f t="shared" si="2"/>
        <v/>
      </c>
      <c r="M75" s="1039" t="str">
        <f t="shared" si="3"/>
        <v/>
      </c>
      <c r="O75" s="1039" t="str">
        <f t="shared" si="4"/>
        <v/>
      </c>
      <c r="Q75" s="1039" t="str">
        <f t="shared" si="5"/>
        <v/>
      </c>
      <c r="S75" s="1039" t="str">
        <f t="shared" si="6"/>
        <v/>
      </c>
      <c r="U75" s="1039" t="str">
        <f t="shared" si="7"/>
        <v/>
      </c>
      <c r="W75" s="1039" t="str">
        <f t="shared" si="8"/>
        <v/>
      </c>
      <c r="Y75" s="1039" t="str">
        <f t="shared" si="9"/>
        <v/>
      </c>
      <c r="AA75" s="1039" t="str">
        <f t="shared" si="10"/>
        <v/>
      </c>
      <c r="AC75" s="1039" t="str">
        <f t="shared" si="11"/>
        <v/>
      </c>
      <c r="AE75" s="1039" t="str">
        <f t="shared" si="12"/>
        <v/>
      </c>
      <c r="AG75" s="1039" t="str">
        <f t="shared" si="13"/>
        <v/>
      </c>
      <c r="AI75" s="1039" t="str">
        <f t="shared" si="14"/>
        <v/>
      </c>
      <c r="AK75" s="1039" t="str">
        <f t="shared" si="15"/>
        <v/>
      </c>
      <c r="AM75" s="1039" t="str">
        <f t="shared" si="16"/>
        <v/>
      </c>
      <c r="AO75" s="1039" t="str">
        <f t="shared" si="17"/>
        <v/>
      </c>
      <c r="AQ75" s="1039" t="str">
        <f t="shared" si="18"/>
        <v/>
      </c>
      <c r="AS75" s="1039" t="str">
        <f t="shared" si="19"/>
        <v/>
      </c>
      <c r="AU75" s="1039" t="str">
        <f t="shared" si="19"/>
        <v/>
      </c>
      <c r="AW75" s="1039" t="str">
        <f t="shared" si="20"/>
        <v/>
      </c>
      <c r="AY75" s="1039" t="str">
        <f t="shared" si="21"/>
        <v/>
      </c>
      <c r="BA75" s="1039" t="str">
        <f t="shared" si="22"/>
        <v/>
      </c>
      <c r="BC75" s="1039" t="str">
        <f t="shared" si="23"/>
        <v/>
      </c>
      <c r="BE75" s="1039" t="str">
        <f t="shared" si="24"/>
        <v/>
      </c>
      <c r="BG75" s="1039" t="str">
        <f t="shared" si="25"/>
        <v/>
      </c>
      <c r="BI75" s="1039" t="str">
        <f t="shared" si="26"/>
        <v/>
      </c>
      <c r="BK75" s="1039" t="str">
        <f t="shared" si="27"/>
        <v/>
      </c>
      <c r="BM75" s="1039" t="str">
        <f t="shared" si="28"/>
        <v/>
      </c>
      <c r="BO75" s="1039" t="str">
        <f t="shared" si="29"/>
        <v/>
      </c>
      <c r="BQ75" s="1039" t="str">
        <f t="shared" si="30"/>
        <v/>
      </c>
      <c r="BS75" s="1039" t="str">
        <f t="shared" si="31"/>
        <v/>
      </c>
      <c r="BU75" s="1039" t="str">
        <f t="shared" si="32"/>
        <v/>
      </c>
      <c r="BW75" s="1039" t="str">
        <f t="shared" si="33"/>
        <v/>
      </c>
      <c r="BY75" s="1039" t="str">
        <f t="shared" si="34"/>
        <v/>
      </c>
      <c r="CA75" s="1039" t="str">
        <f t="shared" si="35"/>
        <v/>
      </c>
      <c r="CC75" s="1039" t="str">
        <f t="shared" si="36"/>
        <v/>
      </c>
      <c r="CE75" s="1039" t="str">
        <f t="shared" si="37"/>
        <v/>
      </c>
    </row>
    <row r="76" spans="5:83">
      <c r="E76" s="1039" t="str">
        <f t="shared" si="0"/>
        <v/>
      </c>
      <c r="G76" s="1039" t="str">
        <f t="shared" si="0"/>
        <v/>
      </c>
      <c r="I76" s="1039" t="str">
        <f t="shared" si="1"/>
        <v/>
      </c>
      <c r="K76" s="1039" t="str">
        <f t="shared" si="2"/>
        <v/>
      </c>
      <c r="M76" s="1039" t="str">
        <f t="shared" si="3"/>
        <v/>
      </c>
      <c r="O76" s="1039" t="str">
        <f t="shared" si="4"/>
        <v/>
      </c>
      <c r="Q76" s="1039" t="str">
        <f t="shared" si="5"/>
        <v/>
      </c>
      <c r="S76" s="1039" t="str">
        <f t="shared" si="6"/>
        <v/>
      </c>
      <c r="U76" s="1039" t="str">
        <f t="shared" si="7"/>
        <v/>
      </c>
      <c r="W76" s="1039" t="str">
        <f t="shared" si="8"/>
        <v/>
      </c>
      <c r="Y76" s="1039" t="str">
        <f t="shared" si="9"/>
        <v/>
      </c>
      <c r="AA76" s="1039" t="str">
        <f t="shared" si="10"/>
        <v/>
      </c>
      <c r="AC76" s="1039" t="str">
        <f t="shared" si="11"/>
        <v/>
      </c>
      <c r="AE76" s="1039" t="str">
        <f t="shared" si="12"/>
        <v/>
      </c>
      <c r="AG76" s="1039" t="str">
        <f t="shared" si="13"/>
        <v/>
      </c>
      <c r="AI76" s="1039" t="str">
        <f t="shared" si="14"/>
        <v/>
      </c>
      <c r="AK76" s="1039" t="str">
        <f t="shared" si="15"/>
        <v/>
      </c>
      <c r="AM76" s="1039" t="str">
        <f t="shared" si="16"/>
        <v/>
      </c>
      <c r="AO76" s="1039" t="str">
        <f t="shared" si="17"/>
        <v/>
      </c>
      <c r="AQ76" s="1039" t="str">
        <f t="shared" si="18"/>
        <v/>
      </c>
      <c r="AS76" s="1039" t="str">
        <f t="shared" si="19"/>
        <v/>
      </c>
      <c r="AU76" s="1039" t="str">
        <f t="shared" si="19"/>
        <v/>
      </c>
      <c r="AW76" s="1039" t="str">
        <f t="shared" si="20"/>
        <v/>
      </c>
      <c r="AY76" s="1039" t="str">
        <f t="shared" si="21"/>
        <v/>
      </c>
      <c r="BA76" s="1039" t="str">
        <f t="shared" si="22"/>
        <v/>
      </c>
      <c r="BC76" s="1039" t="str">
        <f t="shared" si="23"/>
        <v/>
      </c>
      <c r="BE76" s="1039" t="str">
        <f t="shared" si="24"/>
        <v/>
      </c>
      <c r="BG76" s="1039" t="str">
        <f t="shared" si="25"/>
        <v/>
      </c>
      <c r="BI76" s="1039" t="str">
        <f t="shared" si="26"/>
        <v/>
      </c>
      <c r="BK76" s="1039" t="str">
        <f t="shared" si="27"/>
        <v/>
      </c>
      <c r="BM76" s="1039" t="str">
        <f t="shared" si="28"/>
        <v/>
      </c>
      <c r="BO76" s="1039" t="str">
        <f t="shared" si="29"/>
        <v/>
      </c>
      <c r="BQ76" s="1039" t="str">
        <f t="shared" si="30"/>
        <v/>
      </c>
      <c r="BS76" s="1039" t="str">
        <f t="shared" si="31"/>
        <v/>
      </c>
      <c r="BU76" s="1039" t="str">
        <f t="shared" si="32"/>
        <v/>
      </c>
      <c r="BW76" s="1039" t="str">
        <f t="shared" si="33"/>
        <v/>
      </c>
      <c r="BY76" s="1039" t="str">
        <f t="shared" si="34"/>
        <v/>
      </c>
      <c r="CA76" s="1039" t="str">
        <f t="shared" si="35"/>
        <v/>
      </c>
      <c r="CC76" s="1039" t="str">
        <f t="shared" si="36"/>
        <v/>
      </c>
      <c r="CE76" s="1039" t="str">
        <f t="shared" si="37"/>
        <v/>
      </c>
    </row>
    <row r="77" spans="5:83">
      <c r="E77" s="1039" t="str">
        <f t="shared" ref="E77:G140" si="38">IF(OR($B77=0,D77=0),"",D77/$B77)</f>
        <v/>
      </c>
      <c r="G77" s="1039" t="str">
        <f t="shared" si="38"/>
        <v/>
      </c>
      <c r="I77" s="1039" t="str">
        <f t="shared" ref="I77:I140" si="39">IF(OR($B77=0,H77=0),"",H77/$B77)</f>
        <v/>
      </c>
      <c r="K77" s="1039" t="str">
        <f t="shared" ref="K77:K140" si="40">IF(OR($B77=0,J77=0),"",J77/$B77)</f>
        <v/>
      </c>
      <c r="M77" s="1039" t="str">
        <f t="shared" ref="M77:M140" si="41">IF(OR($B77=0,L77=0),"",L77/$B77)</f>
        <v/>
      </c>
      <c r="O77" s="1039" t="str">
        <f t="shared" ref="O77:O140" si="42">IF(OR($B77=0,N77=0),"",N77/$B77)</f>
        <v/>
      </c>
      <c r="Q77" s="1039" t="str">
        <f t="shared" ref="Q77:Q140" si="43">IF(OR($B77=0,P77=0),"",P77/$B77)</f>
        <v/>
      </c>
      <c r="S77" s="1039" t="str">
        <f t="shared" ref="S77:S140" si="44">IF(OR($B77=0,R77=0),"",R77/$B77)</f>
        <v/>
      </c>
      <c r="U77" s="1039" t="str">
        <f t="shared" ref="U77:U140" si="45">IF(OR($B77=0,T77=0),"",T77/$B77)</f>
        <v/>
      </c>
      <c r="W77" s="1039" t="str">
        <f t="shared" ref="W77:W140" si="46">IF(OR($B77=0,V77=0),"",V77/$B77)</f>
        <v/>
      </c>
      <c r="Y77" s="1039" t="str">
        <f t="shared" ref="Y77:Y140" si="47">IF(OR($B77=0,X77=0),"",X77/$B77)</f>
        <v/>
      </c>
      <c r="AA77" s="1039" t="str">
        <f t="shared" ref="AA77:AA140" si="48">IF(OR($B77=0,Z77=0),"",Z77/$B77)</f>
        <v/>
      </c>
      <c r="AC77" s="1039" t="str">
        <f t="shared" ref="AC77:AC140" si="49">IF(OR($B77=0,AB77=0),"",AB77/$B77)</f>
        <v/>
      </c>
      <c r="AE77" s="1039" t="str">
        <f t="shared" ref="AE77:AE140" si="50">IF(OR($B77=0,AD77=0),"",AD77/$B77)</f>
        <v/>
      </c>
      <c r="AG77" s="1039" t="str">
        <f t="shared" ref="AG77:AG140" si="51">IF(OR($B77=0,AF77=0),"",AF77/$B77)</f>
        <v/>
      </c>
      <c r="AI77" s="1039" t="str">
        <f t="shared" ref="AI77:AI140" si="52">IF(OR($B77=0,AH77=0),"",AH77/$B77)</f>
        <v/>
      </c>
      <c r="AK77" s="1039" t="str">
        <f t="shared" ref="AK77:AK140" si="53">IF(OR($B77=0,AJ77=0),"",AJ77/$B77)</f>
        <v/>
      </c>
      <c r="AM77" s="1039" t="str">
        <f t="shared" ref="AM77:AM140" si="54">IF(OR($B77=0,AL77=0),"",AL77/$B77)</f>
        <v/>
      </c>
      <c r="AO77" s="1039" t="str">
        <f t="shared" ref="AO77:AO140" si="55">IF(OR($B77=0,AN77=0),"",AN77/$B77)</f>
        <v/>
      </c>
      <c r="AQ77" s="1039" t="str">
        <f t="shared" ref="AQ77:AQ140" si="56">IF(OR($B77=0,AP77=0),"",AP77/$B77)</f>
        <v/>
      </c>
      <c r="AS77" s="1039" t="str">
        <f t="shared" ref="AS77:AU140" si="57">IF(OR($B77=0,AR77=0),"",AR77/$B77)</f>
        <v/>
      </c>
      <c r="AU77" s="1039" t="str">
        <f t="shared" si="57"/>
        <v/>
      </c>
      <c r="AW77" s="1039" t="str">
        <f t="shared" ref="AW77:AW140" si="58">IF(OR($B77=0,AV77=0),"",AV77/$B77)</f>
        <v/>
      </c>
      <c r="AY77" s="1039" t="str">
        <f t="shared" ref="AY77:AY140" si="59">IF(OR($B77=0,AX77=0),"",AX77/$B77)</f>
        <v/>
      </c>
      <c r="BA77" s="1039" t="str">
        <f t="shared" ref="BA77:BA140" si="60">IF(OR($B77=0,AZ77=0),"",AZ77/$B77)</f>
        <v/>
      </c>
      <c r="BC77" s="1039" t="str">
        <f t="shared" ref="BC77:BC140" si="61">IF(OR($B77=0,BB77=0),"",BB77/$B77)</f>
        <v/>
      </c>
      <c r="BE77" s="1039" t="str">
        <f t="shared" ref="BE77:BE140" si="62">IF(OR($B77=0,BD77=0),"",BD77/$B77)</f>
        <v/>
      </c>
      <c r="BG77" s="1039" t="str">
        <f t="shared" ref="BG77:BG140" si="63">IF(OR($B77=0,BF77=0),"",BF77/$B77)</f>
        <v/>
      </c>
      <c r="BI77" s="1039" t="str">
        <f t="shared" ref="BI77:BI140" si="64">IF(OR($B77=0,BH77=0),"",BH77/$B77)</f>
        <v/>
      </c>
      <c r="BK77" s="1039" t="str">
        <f t="shared" ref="BK77:BK140" si="65">IF(OR($B77=0,BJ77=0),"",BJ77/$B77)</f>
        <v/>
      </c>
      <c r="BM77" s="1039" t="str">
        <f t="shared" ref="BM77:BM140" si="66">IF(OR($B77=0,BL77=0),"",BL77/$B77)</f>
        <v/>
      </c>
      <c r="BO77" s="1039" t="str">
        <f t="shared" ref="BO77:BO140" si="67">IF(OR($B77=0,BN77=0),"",BN77/$B77)</f>
        <v/>
      </c>
      <c r="BQ77" s="1039" t="str">
        <f t="shared" ref="BQ77:BQ140" si="68">IF(OR($B77=0,BP77=0),"",BP77/$B77)</f>
        <v/>
      </c>
      <c r="BS77" s="1039" t="str">
        <f t="shared" ref="BS77:BS140" si="69">IF(OR($B77=0,BR77=0),"",BR77/$B77)</f>
        <v/>
      </c>
      <c r="BU77" s="1039" t="str">
        <f t="shared" ref="BU77:BU140" si="70">IF(OR($B77=0,BT77=0),"",BT77/$B77)</f>
        <v/>
      </c>
      <c r="BW77" s="1039" t="str">
        <f t="shared" ref="BW77:BW140" si="71">IF(OR($B77=0,BV77=0),"",BV77/$B77)</f>
        <v/>
      </c>
      <c r="BY77" s="1039" t="str">
        <f t="shared" ref="BY77:BY140" si="72">IF(OR($B77=0,BX77=0),"",BX77/$B77)</f>
        <v/>
      </c>
      <c r="CA77" s="1039" t="str">
        <f t="shared" ref="CA77:CA140" si="73">IF(OR($B77=0,BZ77=0),"",BZ77/$B77)</f>
        <v/>
      </c>
      <c r="CC77" s="1039" t="str">
        <f t="shared" ref="CC77:CC140" si="74">IF(OR($B77=0,CB77=0),"",CB77/$B77)</f>
        <v/>
      </c>
      <c r="CE77" s="1039" t="str">
        <f t="shared" ref="CE77:CE140" si="75">IF(OR($B77=0,CD77=0),"",CD77/$B77)</f>
        <v/>
      </c>
    </row>
    <row r="78" spans="5:83">
      <c r="E78" s="1039" t="str">
        <f t="shared" si="38"/>
        <v/>
      </c>
      <c r="G78" s="1039" t="str">
        <f t="shared" si="38"/>
        <v/>
      </c>
      <c r="I78" s="1039" t="str">
        <f t="shared" si="39"/>
        <v/>
      </c>
      <c r="K78" s="1039" t="str">
        <f t="shared" si="40"/>
        <v/>
      </c>
      <c r="M78" s="1039" t="str">
        <f t="shared" si="41"/>
        <v/>
      </c>
      <c r="O78" s="1039" t="str">
        <f t="shared" si="42"/>
        <v/>
      </c>
      <c r="Q78" s="1039" t="str">
        <f t="shared" si="43"/>
        <v/>
      </c>
      <c r="S78" s="1039" t="str">
        <f t="shared" si="44"/>
        <v/>
      </c>
      <c r="U78" s="1039" t="str">
        <f t="shared" si="45"/>
        <v/>
      </c>
      <c r="W78" s="1039" t="str">
        <f t="shared" si="46"/>
        <v/>
      </c>
      <c r="Y78" s="1039" t="str">
        <f t="shared" si="47"/>
        <v/>
      </c>
      <c r="AA78" s="1039" t="str">
        <f t="shared" si="48"/>
        <v/>
      </c>
      <c r="AC78" s="1039" t="str">
        <f t="shared" si="49"/>
        <v/>
      </c>
      <c r="AE78" s="1039" t="str">
        <f t="shared" si="50"/>
        <v/>
      </c>
      <c r="AG78" s="1039" t="str">
        <f t="shared" si="51"/>
        <v/>
      </c>
      <c r="AI78" s="1039" t="str">
        <f t="shared" si="52"/>
        <v/>
      </c>
      <c r="AK78" s="1039" t="str">
        <f t="shared" si="53"/>
        <v/>
      </c>
      <c r="AM78" s="1039" t="str">
        <f t="shared" si="54"/>
        <v/>
      </c>
      <c r="AO78" s="1039" t="str">
        <f t="shared" si="55"/>
        <v/>
      </c>
      <c r="AQ78" s="1039" t="str">
        <f t="shared" si="56"/>
        <v/>
      </c>
      <c r="AS78" s="1039" t="str">
        <f t="shared" si="57"/>
        <v/>
      </c>
      <c r="AU78" s="1039" t="str">
        <f t="shared" si="57"/>
        <v/>
      </c>
      <c r="AW78" s="1039" t="str">
        <f t="shared" si="58"/>
        <v/>
      </c>
      <c r="AY78" s="1039" t="str">
        <f t="shared" si="59"/>
        <v/>
      </c>
      <c r="BA78" s="1039" t="str">
        <f t="shared" si="60"/>
        <v/>
      </c>
      <c r="BC78" s="1039" t="str">
        <f t="shared" si="61"/>
        <v/>
      </c>
      <c r="BE78" s="1039" t="str">
        <f t="shared" si="62"/>
        <v/>
      </c>
      <c r="BG78" s="1039" t="str">
        <f t="shared" si="63"/>
        <v/>
      </c>
      <c r="BI78" s="1039" t="str">
        <f t="shared" si="64"/>
        <v/>
      </c>
      <c r="BK78" s="1039" t="str">
        <f t="shared" si="65"/>
        <v/>
      </c>
      <c r="BM78" s="1039" t="str">
        <f t="shared" si="66"/>
        <v/>
      </c>
      <c r="BO78" s="1039" t="str">
        <f t="shared" si="67"/>
        <v/>
      </c>
      <c r="BQ78" s="1039" t="str">
        <f t="shared" si="68"/>
        <v/>
      </c>
      <c r="BS78" s="1039" t="str">
        <f t="shared" si="69"/>
        <v/>
      </c>
      <c r="BU78" s="1039" t="str">
        <f t="shared" si="70"/>
        <v/>
      </c>
      <c r="BW78" s="1039" t="str">
        <f t="shared" si="71"/>
        <v/>
      </c>
      <c r="BY78" s="1039" t="str">
        <f t="shared" si="72"/>
        <v/>
      </c>
      <c r="CA78" s="1039" t="str">
        <f t="shared" si="73"/>
        <v/>
      </c>
      <c r="CC78" s="1039" t="str">
        <f t="shared" si="74"/>
        <v/>
      </c>
      <c r="CE78" s="1039" t="str">
        <f t="shared" si="75"/>
        <v/>
      </c>
    </row>
    <row r="79" spans="5:83">
      <c r="E79" s="1039" t="str">
        <f t="shared" si="38"/>
        <v/>
      </c>
      <c r="G79" s="1039" t="str">
        <f t="shared" si="38"/>
        <v/>
      </c>
      <c r="I79" s="1039" t="str">
        <f t="shared" si="39"/>
        <v/>
      </c>
      <c r="K79" s="1039" t="str">
        <f t="shared" si="40"/>
        <v/>
      </c>
      <c r="M79" s="1039" t="str">
        <f t="shared" si="41"/>
        <v/>
      </c>
      <c r="O79" s="1039" t="str">
        <f t="shared" si="42"/>
        <v/>
      </c>
      <c r="Q79" s="1039" t="str">
        <f t="shared" si="43"/>
        <v/>
      </c>
      <c r="S79" s="1039" t="str">
        <f t="shared" si="44"/>
        <v/>
      </c>
      <c r="U79" s="1039" t="str">
        <f t="shared" si="45"/>
        <v/>
      </c>
      <c r="W79" s="1039" t="str">
        <f t="shared" si="46"/>
        <v/>
      </c>
      <c r="Y79" s="1039" t="str">
        <f t="shared" si="47"/>
        <v/>
      </c>
      <c r="AA79" s="1039" t="str">
        <f t="shared" si="48"/>
        <v/>
      </c>
      <c r="AC79" s="1039" t="str">
        <f t="shared" si="49"/>
        <v/>
      </c>
      <c r="AE79" s="1039" t="str">
        <f t="shared" si="50"/>
        <v/>
      </c>
      <c r="AG79" s="1039" t="str">
        <f t="shared" si="51"/>
        <v/>
      </c>
      <c r="AI79" s="1039" t="str">
        <f t="shared" si="52"/>
        <v/>
      </c>
      <c r="AK79" s="1039" t="str">
        <f t="shared" si="53"/>
        <v/>
      </c>
      <c r="AM79" s="1039" t="str">
        <f t="shared" si="54"/>
        <v/>
      </c>
      <c r="AO79" s="1039" t="str">
        <f t="shared" si="55"/>
        <v/>
      </c>
      <c r="AQ79" s="1039" t="str">
        <f t="shared" si="56"/>
        <v/>
      </c>
      <c r="AS79" s="1039" t="str">
        <f t="shared" si="57"/>
        <v/>
      </c>
      <c r="AU79" s="1039" t="str">
        <f t="shared" si="57"/>
        <v/>
      </c>
      <c r="AW79" s="1039" t="str">
        <f t="shared" si="58"/>
        <v/>
      </c>
      <c r="AY79" s="1039" t="str">
        <f t="shared" si="59"/>
        <v/>
      </c>
      <c r="BA79" s="1039" t="str">
        <f t="shared" si="60"/>
        <v/>
      </c>
      <c r="BC79" s="1039" t="str">
        <f t="shared" si="61"/>
        <v/>
      </c>
      <c r="BE79" s="1039" t="str">
        <f t="shared" si="62"/>
        <v/>
      </c>
      <c r="BG79" s="1039" t="str">
        <f t="shared" si="63"/>
        <v/>
      </c>
      <c r="BI79" s="1039" t="str">
        <f t="shared" si="64"/>
        <v/>
      </c>
      <c r="BK79" s="1039" t="str">
        <f t="shared" si="65"/>
        <v/>
      </c>
      <c r="BM79" s="1039" t="str">
        <f t="shared" si="66"/>
        <v/>
      </c>
      <c r="BO79" s="1039" t="str">
        <f t="shared" si="67"/>
        <v/>
      </c>
      <c r="BQ79" s="1039" t="str">
        <f t="shared" si="68"/>
        <v/>
      </c>
      <c r="BS79" s="1039" t="str">
        <f t="shared" si="69"/>
        <v/>
      </c>
      <c r="BU79" s="1039" t="str">
        <f t="shared" si="70"/>
        <v/>
      </c>
      <c r="BW79" s="1039" t="str">
        <f t="shared" si="71"/>
        <v/>
      </c>
      <c r="BY79" s="1039" t="str">
        <f t="shared" si="72"/>
        <v/>
      </c>
      <c r="CA79" s="1039" t="str">
        <f t="shared" si="73"/>
        <v/>
      </c>
      <c r="CC79" s="1039" t="str">
        <f t="shared" si="74"/>
        <v/>
      </c>
      <c r="CE79" s="1039" t="str">
        <f t="shared" si="75"/>
        <v/>
      </c>
    </row>
    <row r="80" spans="5:83">
      <c r="E80" s="1039" t="str">
        <f t="shared" si="38"/>
        <v/>
      </c>
      <c r="G80" s="1039" t="str">
        <f t="shared" si="38"/>
        <v/>
      </c>
      <c r="I80" s="1039" t="str">
        <f t="shared" si="39"/>
        <v/>
      </c>
      <c r="K80" s="1039" t="str">
        <f t="shared" si="40"/>
        <v/>
      </c>
      <c r="M80" s="1039" t="str">
        <f t="shared" si="41"/>
        <v/>
      </c>
      <c r="O80" s="1039" t="str">
        <f t="shared" si="42"/>
        <v/>
      </c>
      <c r="Q80" s="1039" t="str">
        <f t="shared" si="43"/>
        <v/>
      </c>
      <c r="S80" s="1039" t="str">
        <f t="shared" si="44"/>
        <v/>
      </c>
      <c r="U80" s="1039" t="str">
        <f t="shared" si="45"/>
        <v/>
      </c>
      <c r="W80" s="1039" t="str">
        <f t="shared" si="46"/>
        <v/>
      </c>
      <c r="Y80" s="1039" t="str">
        <f t="shared" si="47"/>
        <v/>
      </c>
      <c r="AA80" s="1039" t="str">
        <f t="shared" si="48"/>
        <v/>
      </c>
      <c r="AC80" s="1039" t="str">
        <f t="shared" si="49"/>
        <v/>
      </c>
      <c r="AE80" s="1039" t="str">
        <f t="shared" si="50"/>
        <v/>
      </c>
      <c r="AG80" s="1039" t="str">
        <f t="shared" si="51"/>
        <v/>
      </c>
      <c r="AI80" s="1039" t="str">
        <f t="shared" si="52"/>
        <v/>
      </c>
      <c r="AK80" s="1039" t="str">
        <f t="shared" si="53"/>
        <v/>
      </c>
      <c r="AM80" s="1039" t="str">
        <f t="shared" si="54"/>
        <v/>
      </c>
      <c r="AO80" s="1039" t="str">
        <f t="shared" si="55"/>
        <v/>
      </c>
      <c r="AQ80" s="1039" t="str">
        <f t="shared" si="56"/>
        <v/>
      </c>
      <c r="AS80" s="1039" t="str">
        <f t="shared" si="57"/>
        <v/>
      </c>
      <c r="AU80" s="1039" t="str">
        <f t="shared" si="57"/>
        <v/>
      </c>
      <c r="AW80" s="1039" t="str">
        <f t="shared" si="58"/>
        <v/>
      </c>
      <c r="AY80" s="1039" t="str">
        <f t="shared" si="59"/>
        <v/>
      </c>
      <c r="BA80" s="1039" t="str">
        <f t="shared" si="60"/>
        <v/>
      </c>
      <c r="BC80" s="1039" t="str">
        <f t="shared" si="61"/>
        <v/>
      </c>
      <c r="BE80" s="1039" t="str">
        <f t="shared" si="62"/>
        <v/>
      </c>
      <c r="BG80" s="1039" t="str">
        <f t="shared" si="63"/>
        <v/>
      </c>
      <c r="BI80" s="1039" t="str">
        <f t="shared" si="64"/>
        <v/>
      </c>
      <c r="BK80" s="1039" t="str">
        <f t="shared" si="65"/>
        <v/>
      </c>
      <c r="BM80" s="1039" t="str">
        <f t="shared" si="66"/>
        <v/>
      </c>
      <c r="BO80" s="1039" t="str">
        <f t="shared" si="67"/>
        <v/>
      </c>
      <c r="BQ80" s="1039" t="str">
        <f t="shared" si="68"/>
        <v/>
      </c>
      <c r="BS80" s="1039" t="str">
        <f t="shared" si="69"/>
        <v/>
      </c>
      <c r="BU80" s="1039" t="str">
        <f t="shared" si="70"/>
        <v/>
      </c>
      <c r="BW80" s="1039" t="str">
        <f t="shared" si="71"/>
        <v/>
      </c>
      <c r="BY80" s="1039" t="str">
        <f t="shared" si="72"/>
        <v/>
      </c>
      <c r="CA80" s="1039" t="str">
        <f t="shared" si="73"/>
        <v/>
      </c>
      <c r="CC80" s="1039" t="str">
        <f t="shared" si="74"/>
        <v/>
      </c>
      <c r="CE80" s="1039" t="str">
        <f t="shared" si="75"/>
        <v/>
      </c>
    </row>
    <row r="81" spans="5:83">
      <c r="E81" s="1039" t="str">
        <f t="shared" si="38"/>
        <v/>
      </c>
      <c r="G81" s="1039" t="str">
        <f t="shared" si="38"/>
        <v/>
      </c>
      <c r="I81" s="1039" t="str">
        <f t="shared" si="39"/>
        <v/>
      </c>
      <c r="K81" s="1039" t="str">
        <f t="shared" si="40"/>
        <v/>
      </c>
      <c r="M81" s="1039" t="str">
        <f t="shared" si="41"/>
        <v/>
      </c>
      <c r="O81" s="1039" t="str">
        <f t="shared" si="42"/>
        <v/>
      </c>
      <c r="Q81" s="1039" t="str">
        <f t="shared" si="43"/>
        <v/>
      </c>
      <c r="S81" s="1039" t="str">
        <f t="shared" si="44"/>
        <v/>
      </c>
      <c r="U81" s="1039" t="str">
        <f t="shared" si="45"/>
        <v/>
      </c>
      <c r="W81" s="1039" t="str">
        <f t="shared" si="46"/>
        <v/>
      </c>
      <c r="Y81" s="1039" t="str">
        <f t="shared" si="47"/>
        <v/>
      </c>
      <c r="AA81" s="1039" t="str">
        <f t="shared" si="48"/>
        <v/>
      </c>
      <c r="AC81" s="1039" t="str">
        <f t="shared" si="49"/>
        <v/>
      </c>
      <c r="AE81" s="1039" t="str">
        <f t="shared" si="50"/>
        <v/>
      </c>
      <c r="AG81" s="1039" t="str">
        <f t="shared" si="51"/>
        <v/>
      </c>
      <c r="AI81" s="1039" t="str">
        <f t="shared" si="52"/>
        <v/>
      </c>
      <c r="AK81" s="1039" t="str">
        <f t="shared" si="53"/>
        <v/>
      </c>
      <c r="AM81" s="1039" t="str">
        <f t="shared" si="54"/>
        <v/>
      </c>
      <c r="AO81" s="1039" t="str">
        <f t="shared" si="55"/>
        <v/>
      </c>
      <c r="AQ81" s="1039" t="str">
        <f t="shared" si="56"/>
        <v/>
      </c>
      <c r="AS81" s="1039" t="str">
        <f t="shared" si="57"/>
        <v/>
      </c>
      <c r="AU81" s="1039" t="str">
        <f t="shared" si="57"/>
        <v/>
      </c>
      <c r="AW81" s="1039" t="str">
        <f t="shared" si="58"/>
        <v/>
      </c>
      <c r="AY81" s="1039" t="str">
        <f t="shared" si="59"/>
        <v/>
      </c>
      <c r="BA81" s="1039" t="str">
        <f t="shared" si="60"/>
        <v/>
      </c>
      <c r="BC81" s="1039" t="str">
        <f t="shared" si="61"/>
        <v/>
      </c>
      <c r="BE81" s="1039" t="str">
        <f t="shared" si="62"/>
        <v/>
      </c>
      <c r="BG81" s="1039" t="str">
        <f t="shared" si="63"/>
        <v/>
      </c>
      <c r="BI81" s="1039" t="str">
        <f t="shared" si="64"/>
        <v/>
      </c>
      <c r="BK81" s="1039" t="str">
        <f t="shared" si="65"/>
        <v/>
      </c>
      <c r="BM81" s="1039" t="str">
        <f t="shared" si="66"/>
        <v/>
      </c>
      <c r="BO81" s="1039" t="str">
        <f t="shared" si="67"/>
        <v/>
      </c>
      <c r="BQ81" s="1039" t="str">
        <f t="shared" si="68"/>
        <v/>
      </c>
      <c r="BS81" s="1039" t="str">
        <f t="shared" si="69"/>
        <v/>
      </c>
      <c r="BU81" s="1039" t="str">
        <f t="shared" si="70"/>
        <v/>
      </c>
      <c r="BW81" s="1039" t="str">
        <f t="shared" si="71"/>
        <v/>
      </c>
      <c r="BY81" s="1039" t="str">
        <f t="shared" si="72"/>
        <v/>
      </c>
      <c r="CA81" s="1039" t="str">
        <f t="shared" si="73"/>
        <v/>
      </c>
      <c r="CC81" s="1039" t="str">
        <f t="shared" si="74"/>
        <v/>
      </c>
      <c r="CE81" s="1039" t="str">
        <f t="shared" si="75"/>
        <v/>
      </c>
    </row>
    <row r="82" spans="5:83">
      <c r="E82" s="1039" t="str">
        <f t="shared" si="38"/>
        <v/>
      </c>
      <c r="G82" s="1039" t="str">
        <f t="shared" si="38"/>
        <v/>
      </c>
      <c r="I82" s="1039" t="str">
        <f t="shared" si="39"/>
        <v/>
      </c>
      <c r="K82" s="1039" t="str">
        <f t="shared" si="40"/>
        <v/>
      </c>
      <c r="M82" s="1039" t="str">
        <f t="shared" si="41"/>
        <v/>
      </c>
      <c r="O82" s="1039" t="str">
        <f t="shared" si="42"/>
        <v/>
      </c>
      <c r="Q82" s="1039" t="str">
        <f t="shared" si="43"/>
        <v/>
      </c>
      <c r="S82" s="1039" t="str">
        <f t="shared" si="44"/>
        <v/>
      </c>
      <c r="U82" s="1039" t="str">
        <f t="shared" si="45"/>
        <v/>
      </c>
      <c r="W82" s="1039" t="str">
        <f t="shared" si="46"/>
        <v/>
      </c>
      <c r="Y82" s="1039" t="str">
        <f t="shared" si="47"/>
        <v/>
      </c>
      <c r="AA82" s="1039" t="str">
        <f t="shared" si="48"/>
        <v/>
      </c>
      <c r="AC82" s="1039" t="str">
        <f t="shared" si="49"/>
        <v/>
      </c>
      <c r="AE82" s="1039" t="str">
        <f t="shared" si="50"/>
        <v/>
      </c>
      <c r="AG82" s="1039" t="str">
        <f t="shared" si="51"/>
        <v/>
      </c>
      <c r="AI82" s="1039" t="str">
        <f t="shared" si="52"/>
        <v/>
      </c>
      <c r="AK82" s="1039" t="str">
        <f t="shared" si="53"/>
        <v/>
      </c>
      <c r="AM82" s="1039" t="str">
        <f t="shared" si="54"/>
        <v/>
      </c>
      <c r="AO82" s="1039" t="str">
        <f t="shared" si="55"/>
        <v/>
      </c>
      <c r="AQ82" s="1039" t="str">
        <f t="shared" si="56"/>
        <v/>
      </c>
      <c r="AS82" s="1039" t="str">
        <f t="shared" si="57"/>
        <v/>
      </c>
      <c r="AU82" s="1039" t="str">
        <f t="shared" si="57"/>
        <v/>
      </c>
      <c r="AW82" s="1039" t="str">
        <f t="shared" si="58"/>
        <v/>
      </c>
      <c r="AY82" s="1039" t="str">
        <f t="shared" si="59"/>
        <v/>
      </c>
      <c r="BA82" s="1039" t="str">
        <f t="shared" si="60"/>
        <v/>
      </c>
      <c r="BC82" s="1039" t="str">
        <f t="shared" si="61"/>
        <v/>
      </c>
      <c r="BE82" s="1039" t="str">
        <f t="shared" si="62"/>
        <v/>
      </c>
      <c r="BG82" s="1039" t="str">
        <f t="shared" si="63"/>
        <v/>
      </c>
      <c r="BI82" s="1039" t="str">
        <f t="shared" si="64"/>
        <v/>
      </c>
      <c r="BK82" s="1039" t="str">
        <f t="shared" si="65"/>
        <v/>
      </c>
      <c r="BM82" s="1039" t="str">
        <f t="shared" si="66"/>
        <v/>
      </c>
      <c r="BO82" s="1039" t="str">
        <f t="shared" si="67"/>
        <v/>
      </c>
      <c r="BQ82" s="1039" t="str">
        <f t="shared" si="68"/>
        <v/>
      </c>
      <c r="BS82" s="1039" t="str">
        <f t="shared" si="69"/>
        <v/>
      </c>
      <c r="BU82" s="1039" t="str">
        <f t="shared" si="70"/>
        <v/>
      </c>
      <c r="BW82" s="1039" t="str">
        <f t="shared" si="71"/>
        <v/>
      </c>
      <c r="BY82" s="1039" t="str">
        <f t="shared" si="72"/>
        <v/>
      </c>
      <c r="CA82" s="1039" t="str">
        <f t="shared" si="73"/>
        <v/>
      </c>
      <c r="CC82" s="1039" t="str">
        <f t="shared" si="74"/>
        <v/>
      </c>
      <c r="CE82" s="1039" t="str">
        <f t="shared" si="75"/>
        <v/>
      </c>
    </row>
    <row r="83" spans="5:83">
      <c r="E83" s="1039" t="str">
        <f t="shared" si="38"/>
        <v/>
      </c>
      <c r="G83" s="1039" t="str">
        <f t="shared" si="38"/>
        <v/>
      </c>
      <c r="I83" s="1039" t="str">
        <f t="shared" si="39"/>
        <v/>
      </c>
      <c r="K83" s="1039" t="str">
        <f t="shared" si="40"/>
        <v/>
      </c>
      <c r="M83" s="1039" t="str">
        <f t="shared" si="41"/>
        <v/>
      </c>
      <c r="O83" s="1039" t="str">
        <f t="shared" si="42"/>
        <v/>
      </c>
      <c r="Q83" s="1039" t="str">
        <f t="shared" si="43"/>
        <v/>
      </c>
      <c r="S83" s="1039" t="str">
        <f t="shared" si="44"/>
        <v/>
      </c>
      <c r="U83" s="1039" t="str">
        <f t="shared" si="45"/>
        <v/>
      </c>
      <c r="W83" s="1039" t="str">
        <f t="shared" si="46"/>
        <v/>
      </c>
      <c r="Y83" s="1039" t="str">
        <f t="shared" si="47"/>
        <v/>
      </c>
      <c r="AA83" s="1039" t="str">
        <f t="shared" si="48"/>
        <v/>
      </c>
      <c r="AC83" s="1039" t="str">
        <f t="shared" si="49"/>
        <v/>
      </c>
      <c r="AE83" s="1039" t="str">
        <f t="shared" si="50"/>
        <v/>
      </c>
      <c r="AG83" s="1039" t="str">
        <f t="shared" si="51"/>
        <v/>
      </c>
      <c r="AI83" s="1039" t="str">
        <f t="shared" si="52"/>
        <v/>
      </c>
      <c r="AK83" s="1039" t="str">
        <f t="shared" si="53"/>
        <v/>
      </c>
      <c r="AM83" s="1039" t="str">
        <f t="shared" si="54"/>
        <v/>
      </c>
      <c r="AO83" s="1039" t="str">
        <f t="shared" si="55"/>
        <v/>
      </c>
      <c r="AQ83" s="1039" t="str">
        <f t="shared" si="56"/>
        <v/>
      </c>
      <c r="AS83" s="1039" t="str">
        <f t="shared" si="57"/>
        <v/>
      </c>
      <c r="AU83" s="1039" t="str">
        <f t="shared" si="57"/>
        <v/>
      </c>
      <c r="AW83" s="1039" t="str">
        <f t="shared" si="58"/>
        <v/>
      </c>
      <c r="AY83" s="1039" t="str">
        <f t="shared" si="59"/>
        <v/>
      </c>
      <c r="BA83" s="1039" t="str">
        <f t="shared" si="60"/>
        <v/>
      </c>
      <c r="BC83" s="1039" t="str">
        <f t="shared" si="61"/>
        <v/>
      </c>
      <c r="BE83" s="1039" t="str">
        <f t="shared" si="62"/>
        <v/>
      </c>
      <c r="BG83" s="1039" t="str">
        <f t="shared" si="63"/>
        <v/>
      </c>
      <c r="BI83" s="1039" t="str">
        <f t="shared" si="64"/>
        <v/>
      </c>
      <c r="BK83" s="1039" t="str">
        <f t="shared" si="65"/>
        <v/>
      </c>
      <c r="BM83" s="1039" t="str">
        <f t="shared" si="66"/>
        <v/>
      </c>
      <c r="BO83" s="1039" t="str">
        <f t="shared" si="67"/>
        <v/>
      </c>
      <c r="BQ83" s="1039" t="str">
        <f t="shared" si="68"/>
        <v/>
      </c>
      <c r="BS83" s="1039" t="str">
        <f t="shared" si="69"/>
        <v/>
      </c>
      <c r="BU83" s="1039" t="str">
        <f t="shared" si="70"/>
        <v/>
      </c>
      <c r="BW83" s="1039" t="str">
        <f t="shared" si="71"/>
        <v/>
      </c>
      <c r="BY83" s="1039" t="str">
        <f t="shared" si="72"/>
        <v/>
      </c>
      <c r="CA83" s="1039" t="str">
        <f t="shared" si="73"/>
        <v/>
      </c>
      <c r="CC83" s="1039" t="str">
        <f t="shared" si="74"/>
        <v/>
      </c>
      <c r="CE83" s="1039" t="str">
        <f t="shared" si="75"/>
        <v/>
      </c>
    </row>
    <row r="84" spans="5:83">
      <c r="E84" s="1039" t="str">
        <f t="shared" si="38"/>
        <v/>
      </c>
      <c r="G84" s="1039" t="str">
        <f t="shared" si="38"/>
        <v/>
      </c>
      <c r="I84" s="1039" t="str">
        <f t="shared" si="39"/>
        <v/>
      </c>
      <c r="K84" s="1039" t="str">
        <f t="shared" si="40"/>
        <v/>
      </c>
      <c r="M84" s="1039" t="str">
        <f t="shared" si="41"/>
        <v/>
      </c>
      <c r="O84" s="1039" t="str">
        <f t="shared" si="42"/>
        <v/>
      </c>
      <c r="Q84" s="1039" t="str">
        <f t="shared" si="43"/>
        <v/>
      </c>
      <c r="S84" s="1039" t="str">
        <f t="shared" si="44"/>
        <v/>
      </c>
      <c r="U84" s="1039" t="str">
        <f t="shared" si="45"/>
        <v/>
      </c>
      <c r="W84" s="1039" t="str">
        <f t="shared" si="46"/>
        <v/>
      </c>
      <c r="Y84" s="1039" t="str">
        <f t="shared" si="47"/>
        <v/>
      </c>
      <c r="AA84" s="1039" t="str">
        <f t="shared" si="48"/>
        <v/>
      </c>
      <c r="AC84" s="1039" t="str">
        <f t="shared" si="49"/>
        <v/>
      </c>
      <c r="AE84" s="1039" t="str">
        <f t="shared" si="50"/>
        <v/>
      </c>
      <c r="AG84" s="1039" t="str">
        <f t="shared" si="51"/>
        <v/>
      </c>
      <c r="AI84" s="1039" t="str">
        <f t="shared" si="52"/>
        <v/>
      </c>
      <c r="AK84" s="1039" t="str">
        <f t="shared" si="53"/>
        <v/>
      </c>
      <c r="AM84" s="1039" t="str">
        <f t="shared" si="54"/>
        <v/>
      </c>
      <c r="AO84" s="1039" t="str">
        <f t="shared" si="55"/>
        <v/>
      </c>
      <c r="AQ84" s="1039" t="str">
        <f t="shared" si="56"/>
        <v/>
      </c>
      <c r="AS84" s="1039" t="str">
        <f t="shared" si="57"/>
        <v/>
      </c>
      <c r="AU84" s="1039" t="str">
        <f t="shared" si="57"/>
        <v/>
      </c>
      <c r="AW84" s="1039" t="str">
        <f t="shared" si="58"/>
        <v/>
      </c>
      <c r="AY84" s="1039" t="str">
        <f t="shared" si="59"/>
        <v/>
      </c>
      <c r="BA84" s="1039" t="str">
        <f t="shared" si="60"/>
        <v/>
      </c>
      <c r="BC84" s="1039" t="str">
        <f t="shared" si="61"/>
        <v/>
      </c>
      <c r="BE84" s="1039" t="str">
        <f t="shared" si="62"/>
        <v/>
      </c>
      <c r="BG84" s="1039" t="str">
        <f t="shared" si="63"/>
        <v/>
      </c>
      <c r="BI84" s="1039" t="str">
        <f t="shared" si="64"/>
        <v/>
      </c>
      <c r="BK84" s="1039" t="str">
        <f t="shared" si="65"/>
        <v/>
      </c>
      <c r="BM84" s="1039" t="str">
        <f t="shared" si="66"/>
        <v/>
      </c>
      <c r="BO84" s="1039" t="str">
        <f t="shared" si="67"/>
        <v/>
      </c>
      <c r="BQ84" s="1039" t="str">
        <f t="shared" si="68"/>
        <v/>
      </c>
      <c r="BS84" s="1039" t="str">
        <f t="shared" si="69"/>
        <v/>
      </c>
      <c r="BU84" s="1039" t="str">
        <f t="shared" si="70"/>
        <v/>
      </c>
      <c r="BW84" s="1039" t="str">
        <f t="shared" si="71"/>
        <v/>
      </c>
      <c r="BY84" s="1039" t="str">
        <f t="shared" si="72"/>
        <v/>
      </c>
      <c r="CA84" s="1039" t="str">
        <f t="shared" si="73"/>
        <v/>
      </c>
      <c r="CC84" s="1039" t="str">
        <f t="shared" si="74"/>
        <v/>
      </c>
      <c r="CE84" s="1039" t="str">
        <f t="shared" si="75"/>
        <v/>
      </c>
    </row>
    <row r="85" spans="5:83">
      <c r="E85" s="1039" t="str">
        <f t="shared" si="38"/>
        <v/>
      </c>
      <c r="G85" s="1039" t="str">
        <f t="shared" si="38"/>
        <v/>
      </c>
      <c r="I85" s="1039" t="str">
        <f t="shared" si="39"/>
        <v/>
      </c>
      <c r="K85" s="1039" t="str">
        <f t="shared" si="40"/>
        <v/>
      </c>
      <c r="M85" s="1039" t="str">
        <f t="shared" si="41"/>
        <v/>
      </c>
      <c r="O85" s="1039" t="str">
        <f t="shared" si="42"/>
        <v/>
      </c>
      <c r="Q85" s="1039" t="str">
        <f t="shared" si="43"/>
        <v/>
      </c>
      <c r="S85" s="1039" t="str">
        <f t="shared" si="44"/>
        <v/>
      </c>
      <c r="U85" s="1039" t="str">
        <f t="shared" si="45"/>
        <v/>
      </c>
      <c r="W85" s="1039" t="str">
        <f t="shared" si="46"/>
        <v/>
      </c>
      <c r="Y85" s="1039" t="str">
        <f t="shared" si="47"/>
        <v/>
      </c>
      <c r="AA85" s="1039" t="str">
        <f t="shared" si="48"/>
        <v/>
      </c>
      <c r="AC85" s="1039" t="str">
        <f t="shared" si="49"/>
        <v/>
      </c>
      <c r="AE85" s="1039" t="str">
        <f t="shared" si="50"/>
        <v/>
      </c>
      <c r="AG85" s="1039" t="str">
        <f t="shared" si="51"/>
        <v/>
      </c>
      <c r="AI85" s="1039" t="str">
        <f t="shared" si="52"/>
        <v/>
      </c>
      <c r="AK85" s="1039" t="str">
        <f t="shared" si="53"/>
        <v/>
      </c>
      <c r="AM85" s="1039" t="str">
        <f t="shared" si="54"/>
        <v/>
      </c>
      <c r="AO85" s="1039" t="str">
        <f t="shared" si="55"/>
        <v/>
      </c>
      <c r="AQ85" s="1039" t="str">
        <f t="shared" si="56"/>
        <v/>
      </c>
      <c r="AS85" s="1039" t="str">
        <f t="shared" si="57"/>
        <v/>
      </c>
      <c r="AU85" s="1039" t="str">
        <f t="shared" si="57"/>
        <v/>
      </c>
      <c r="AW85" s="1039" t="str">
        <f t="shared" si="58"/>
        <v/>
      </c>
      <c r="AY85" s="1039" t="str">
        <f t="shared" si="59"/>
        <v/>
      </c>
      <c r="BA85" s="1039" t="str">
        <f t="shared" si="60"/>
        <v/>
      </c>
      <c r="BC85" s="1039" t="str">
        <f t="shared" si="61"/>
        <v/>
      </c>
      <c r="BE85" s="1039" t="str">
        <f t="shared" si="62"/>
        <v/>
      </c>
      <c r="BG85" s="1039" t="str">
        <f t="shared" si="63"/>
        <v/>
      </c>
      <c r="BI85" s="1039" t="str">
        <f t="shared" si="64"/>
        <v/>
      </c>
      <c r="BK85" s="1039" t="str">
        <f t="shared" si="65"/>
        <v/>
      </c>
      <c r="BM85" s="1039" t="str">
        <f t="shared" si="66"/>
        <v/>
      </c>
      <c r="BO85" s="1039" t="str">
        <f t="shared" si="67"/>
        <v/>
      </c>
      <c r="BQ85" s="1039" t="str">
        <f t="shared" si="68"/>
        <v/>
      </c>
      <c r="BS85" s="1039" t="str">
        <f t="shared" si="69"/>
        <v/>
      </c>
      <c r="BU85" s="1039" t="str">
        <f t="shared" si="70"/>
        <v/>
      </c>
      <c r="BW85" s="1039" t="str">
        <f t="shared" si="71"/>
        <v/>
      </c>
      <c r="BY85" s="1039" t="str">
        <f t="shared" si="72"/>
        <v/>
      </c>
      <c r="CA85" s="1039" t="str">
        <f t="shared" si="73"/>
        <v/>
      </c>
      <c r="CC85" s="1039" t="str">
        <f t="shared" si="74"/>
        <v/>
      </c>
      <c r="CE85" s="1039" t="str">
        <f t="shared" si="75"/>
        <v/>
      </c>
    </row>
    <row r="86" spans="5:83">
      <c r="E86" s="1039" t="str">
        <f t="shared" si="38"/>
        <v/>
      </c>
      <c r="G86" s="1039" t="str">
        <f t="shared" si="38"/>
        <v/>
      </c>
      <c r="I86" s="1039" t="str">
        <f t="shared" si="39"/>
        <v/>
      </c>
      <c r="K86" s="1039" t="str">
        <f t="shared" si="40"/>
        <v/>
      </c>
      <c r="M86" s="1039" t="str">
        <f t="shared" si="41"/>
        <v/>
      </c>
      <c r="O86" s="1039" t="str">
        <f t="shared" si="42"/>
        <v/>
      </c>
      <c r="Q86" s="1039" t="str">
        <f t="shared" si="43"/>
        <v/>
      </c>
      <c r="S86" s="1039" t="str">
        <f t="shared" si="44"/>
        <v/>
      </c>
      <c r="U86" s="1039" t="str">
        <f t="shared" si="45"/>
        <v/>
      </c>
      <c r="W86" s="1039" t="str">
        <f t="shared" si="46"/>
        <v/>
      </c>
      <c r="Y86" s="1039" t="str">
        <f t="shared" si="47"/>
        <v/>
      </c>
      <c r="AA86" s="1039" t="str">
        <f t="shared" si="48"/>
        <v/>
      </c>
      <c r="AC86" s="1039" t="str">
        <f t="shared" si="49"/>
        <v/>
      </c>
      <c r="AE86" s="1039" t="str">
        <f t="shared" si="50"/>
        <v/>
      </c>
      <c r="AG86" s="1039" t="str">
        <f t="shared" si="51"/>
        <v/>
      </c>
      <c r="AI86" s="1039" t="str">
        <f t="shared" si="52"/>
        <v/>
      </c>
      <c r="AK86" s="1039" t="str">
        <f t="shared" si="53"/>
        <v/>
      </c>
      <c r="AM86" s="1039" t="str">
        <f t="shared" si="54"/>
        <v/>
      </c>
      <c r="AO86" s="1039" t="str">
        <f t="shared" si="55"/>
        <v/>
      </c>
      <c r="AQ86" s="1039" t="str">
        <f t="shared" si="56"/>
        <v/>
      </c>
      <c r="AS86" s="1039" t="str">
        <f t="shared" si="57"/>
        <v/>
      </c>
      <c r="AU86" s="1039" t="str">
        <f t="shared" si="57"/>
        <v/>
      </c>
      <c r="AW86" s="1039" t="str">
        <f t="shared" si="58"/>
        <v/>
      </c>
      <c r="AY86" s="1039" t="str">
        <f t="shared" si="59"/>
        <v/>
      </c>
      <c r="BA86" s="1039" t="str">
        <f t="shared" si="60"/>
        <v/>
      </c>
      <c r="BC86" s="1039" t="str">
        <f t="shared" si="61"/>
        <v/>
      </c>
      <c r="BE86" s="1039" t="str">
        <f t="shared" si="62"/>
        <v/>
      </c>
      <c r="BG86" s="1039" t="str">
        <f t="shared" si="63"/>
        <v/>
      </c>
      <c r="BI86" s="1039" t="str">
        <f t="shared" si="64"/>
        <v/>
      </c>
      <c r="BK86" s="1039" t="str">
        <f t="shared" si="65"/>
        <v/>
      </c>
      <c r="BM86" s="1039" t="str">
        <f t="shared" si="66"/>
        <v/>
      </c>
      <c r="BO86" s="1039" t="str">
        <f t="shared" si="67"/>
        <v/>
      </c>
      <c r="BQ86" s="1039" t="str">
        <f t="shared" si="68"/>
        <v/>
      </c>
      <c r="BS86" s="1039" t="str">
        <f t="shared" si="69"/>
        <v/>
      </c>
      <c r="BU86" s="1039" t="str">
        <f t="shared" si="70"/>
        <v/>
      </c>
      <c r="BW86" s="1039" t="str">
        <f t="shared" si="71"/>
        <v/>
      </c>
      <c r="BY86" s="1039" t="str">
        <f t="shared" si="72"/>
        <v/>
      </c>
      <c r="CA86" s="1039" t="str">
        <f t="shared" si="73"/>
        <v/>
      </c>
      <c r="CC86" s="1039" t="str">
        <f t="shared" si="74"/>
        <v/>
      </c>
      <c r="CE86" s="1039" t="str">
        <f t="shared" si="75"/>
        <v/>
      </c>
    </row>
    <row r="87" spans="5:83">
      <c r="E87" s="1039" t="str">
        <f t="shared" si="38"/>
        <v/>
      </c>
      <c r="G87" s="1039" t="str">
        <f t="shared" si="38"/>
        <v/>
      </c>
      <c r="I87" s="1039" t="str">
        <f t="shared" si="39"/>
        <v/>
      </c>
      <c r="K87" s="1039" t="str">
        <f t="shared" si="40"/>
        <v/>
      </c>
      <c r="M87" s="1039" t="str">
        <f t="shared" si="41"/>
        <v/>
      </c>
      <c r="O87" s="1039" t="str">
        <f t="shared" si="42"/>
        <v/>
      </c>
      <c r="Q87" s="1039" t="str">
        <f t="shared" si="43"/>
        <v/>
      </c>
      <c r="S87" s="1039" t="str">
        <f t="shared" si="44"/>
        <v/>
      </c>
      <c r="U87" s="1039" t="str">
        <f t="shared" si="45"/>
        <v/>
      </c>
      <c r="W87" s="1039" t="str">
        <f t="shared" si="46"/>
        <v/>
      </c>
      <c r="Y87" s="1039" t="str">
        <f t="shared" si="47"/>
        <v/>
      </c>
      <c r="AA87" s="1039" t="str">
        <f t="shared" si="48"/>
        <v/>
      </c>
      <c r="AC87" s="1039" t="str">
        <f t="shared" si="49"/>
        <v/>
      </c>
      <c r="AE87" s="1039" t="str">
        <f t="shared" si="50"/>
        <v/>
      </c>
      <c r="AG87" s="1039" t="str">
        <f t="shared" si="51"/>
        <v/>
      </c>
      <c r="AI87" s="1039" t="str">
        <f t="shared" si="52"/>
        <v/>
      </c>
      <c r="AK87" s="1039" t="str">
        <f t="shared" si="53"/>
        <v/>
      </c>
      <c r="AM87" s="1039" t="str">
        <f t="shared" si="54"/>
        <v/>
      </c>
      <c r="AO87" s="1039" t="str">
        <f t="shared" si="55"/>
        <v/>
      </c>
      <c r="AQ87" s="1039" t="str">
        <f t="shared" si="56"/>
        <v/>
      </c>
      <c r="AS87" s="1039" t="str">
        <f t="shared" si="57"/>
        <v/>
      </c>
      <c r="AU87" s="1039" t="str">
        <f t="shared" si="57"/>
        <v/>
      </c>
      <c r="AW87" s="1039" t="str">
        <f t="shared" si="58"/>
        <v/>
      </c>
      <c r="AY87" s="1039" t="str">
        <f t="shared" si="59"/>
        <v/>
      </c>
      <c r="BA87" s="1039" t="str">
        <f t="shared" si="60"/>
        <v/>
      </c>
      <c r="BC87" s="1039" t="str">
        <f t="shared" si="61"/>
        <v/>
      </c>
      <c r="BE87" s="1039" t="str">
        <f t="shared" si="62"/>
        <v/>
      </c>
      <c r="BG87" s="1039" t="str">
        <f t="shared" si="63"/>
        <v/>
      </c>
      <c r="BI87" s="1039" t="str">
        <f t="shared" si="64"/>
        <v/>
      </c>
      <c r="BK87" s="1039" t="str">
        <f t="shared" si="65"/>
        <v/>
      </c>
      <c r="BM87" s="1039" t="str">
        <f t="shared" si="66"/>
        <v/>
      </c>
      <c r="BO87" s="1039" t="str">
        <f t="shared" si="67"/>
        <v/>
      </c>
      <c r="BQ87" s="1039" t="str">
        <f t="shared" si="68"/>
        <v/>
      </c>
      <c r="BS87" s="1039" t="str">
        <f t="shared" si="69"/>
        <v/>
      </c>
      <c r="BU87" s="1039" t="str">
        <f t="shared" si="70"/>
        <v/>
      </c>
      <c r="BW87" s="1039" t="str">
        <f t="shared" si="71"/>
        <v/>
      </c>
      <c r="BY87" s="1039" t="str">
        <f t="shared" si="72"/>
        <v/>
      </c>
      <c r="CA87" s="1039" t="str">
        <f t="shared" si="73"/>
        <v/>
      </c>
      <c r="CC87" s="1039" t="str">
        <f t="shared" si="74"/>
        <v/>
      </c>
      <c r="CE87" s="1039" t="str">
        <f t="shared" si="75"/>
        <v/>
      </c>
    </row>
    <row r="88" spans="5:83">
      <c r="E88" s="1039" t="str">
        <f t="shared" si="38"/>
        <v/>
      </c>
      <c r="G88" s="1039" t="str">
        <f t="shared" si="38"/>
        <v/>
      </c>
      <c r="I88" s="1039" t="str">
        <f t="shared" si="39"/>
        <v/>
      </c>
      <c r="K88" s="1039" t="str">
        <f t="shared" si="40"/>
        <v/>
      </c>
      <c r="M88" s="1039" t="str">
        <f t="shared" si="41"/>
        <v/>
      </c>
      <c r="O88" s="1039" t="str">
        <f t="shared" si="42"/>
        <v/>
      </c>
      <c r="Q88" s="1039" t="str">
        <f t="shared" si="43"/>
        <v/>
      </c>
      <c r="S88" s="1039" t="str">
        <f t="shared" si="44"/>
        <v/>
      </c>
      <c r="U88" s="1039" t="str">
        <f t="shared" si="45"/>
        <v/>
      </c>
      <c r="W88" s="1039" t="str">
        <f t="shared" si="46"/>
        <v/>
      </c>
      <c r="Y88" s="1039" t="str">
        <f t="shared" si="47"/>
        <v/>
      </c>
      <c r="AA88" s="1039" t="str">
        <f t="shared" si="48"/>
        <v/>
      </c>
      <c r="AC88" s="1039" t="str">
        <f t="shared" si="49"/>
        <v/>
      </c>
      <c r="AE88" s="1039" t="str">
        <f t="shared" si="50"/>
        <v/>
      </c>
      <c r="AG88" s="1039" t="str">
        <f t="shared" si="51"/>
        <v/>
      </c>
      <c r="AI88" s="1039" t="str">
        <f t="shared" si="52"/>
        <v/>
      </c>
      <c r="AK88" s="1039" t="str">
        <f t="shared" si="53"/>
        <v/>
      </c>
      <c r="AM88" s="1039" t="str">
        <f t="shared" si="54"/>
        <v/>
      </c>
      <c r="AO88" s="1039" t="str">
        <f t="shared" si="55"/>
        <v/>
      </c>
      <c r="AQ88" s="1039" t="str">
        <f t="shared" si="56"/>
        <v/>
      </c>
      <c r="AS88" s="1039" t="str">
        <f t="shared" si="57"/>
        <v/>
      </c>
      <c r="AU88" s="1039" t="str">
        <f t="shared" si="57"/>
        <v/>
      </c>
      <c r="AW88" s="1039" t="str">
        <f t="shared" si="58"/>
        <v/>
      </c>
      <c r="AY88" s="1039" t="str">
        <f t="shared" si="59"/>
        <v/>
      </c>
      <c r="BA88" s="1039" t="str">
        <f t="shared" si="60"/>
        <v/>
      </c>
      <c r="BC88" s="1039" t="str">
        <f t="shared" si="61"/>
        <v/>
      </c>
      <c r="BE88" s="1039" t="str">
        <f t="shared" si="62"/>
        <v/>
      </c>
      <c r="BG88" s="1039" t="str">
        <f t="shared" si="63"/>
        <v/>
      </c>
      <c r="BI88" s="1039" t="str">
        <f t="shared" si="64"/>
        <v/>
      </c>
      <c r="BK88" s="1039" t="str">
        <f t="shared" si="65"/>
        <v/>
      </c>
      <c r="BM88" s="1039" t="str">
        <f t="shared" si="66"/>
        <v/>
      </c>
      <c r="BO88" s="1039" t="str">
        <f t="shared" si="67"/>
        <v/>
      </c>
      <c r="BQ88" s="1039" t="str">
        <f t="shared" si="68"/>
        <v/>
      </c>
      <c r="BS88" s="1039" t="str">
        <f t="shared" si="69"/>
        <v/>
      </c>
      <c r="BU88" s="1039" t="str">
        <f t="shared" si="70"/>
        <v/>
      </c>
      <c r="BW88" s="1039" t="str">
        <f t="shared" si="71"/>
        <v/>
      </c>
      <c r="BY88" s="1039" t="str">
        <f t="shared" si="72"/>
        <v/>
      </c>
      <c r="CA88" s="1039" t="str">
        <f t="shared" si="73"/>
        <v/>
      </c>
      <c r="CC88" s="1039" t="str">
        <f t="shared" si="74"/>
        <v/>
      </c>
      <c r="CE88" s="1039" t="str">
        <f t="shared" si="75"/>
        <v/>
      </c>
    </row>
    <row r="89" spans="5:83">
      <c r="E89" s="1039" t="str">
        <f t="shared" si="38"/>
        <v/>
      </c>
      <c r="G89" s="1039" t="str">
        <f t="shared" si="38"/>
        <v/>
      </c>
      <c r="I89" s="1039" t="str">
        <f t="shared" si="39"/>
        <v/>
      </c>
      <c r="K89" s="1039" t="str">
        <f t="shared" si="40"/>
        <v/>
      </c>
      <c r="M89" s="1039" t="str">
        <f t="shared" si="41"/>
        <v/>
      </c>
      <c r="O89" s="1039" t="str">
        <f t="shared" si="42"/>
        <v/>
      </c>
      <c r="Q89" s="1039" t="str">
        <f t="shared" si="43"/>
        <v/>
      </c>
      <c r="S89" s="1039" t="str">
        <f t="shared" si="44"/>
        <v/>
      </c>
      <c r="U89" s="1039" t="str">
        <f t="shared" si="45"/>
        <v/>
      </c>
      <c r="W89" s="1039" t="str">
        <f t="shared" si="46"/>
        <v/>
      </c>
      <c r="Y89" s="1039" t="str">
        <f t="shared" si="47"/>
        <v/>
      </c>
      <c r="AA89" s="1039" t="str">
        <f t="shared" si="48"/>
        <v/>
      </c>
      <c r="AC89" s="1039" t="str">
        <f t="shared" si="49"/>
        <v/>
      </c>
      <c r="AE89" s="1039" t="str">
        <f t="shared" si="50"/>
        <v/>
      </c>
      <c r="AG89" s="1039" t="str">
        <f t="shared" si="51"/>
        <v/>
      </c>
      <c r="AI89" s="1039" t="str">
        <f t="shared" si="52"/>
        <v/>
      </c>
      <c r="AK89" s="1039" t="str">
        <f t="shared" si="53"/>
        <v/>
      </c>
      <c r="AM89" s="1039" t="str">
        <f t="shared" si="54"/>
        <v/>
      </c>
      <c r="AO89" s="1039" t="str">
        <f t="shared" si="55"/>
        <v/>
      </c>
      <c r="AQ89" s="1039" t="str">
        <f t="shared" si="56"/>
        <v/>
      </c>
      <c r="AS89" s="1039" t="str">
        <f t="shared" si="57"/>
        <v/>
      </c>
      <c r="AU89" s="1039" t="str">
        <f t="shared" si="57"/>
        <v/>
      </c>
      <c r="AW89" s="1039" t="str">
        <f t="shared" si="58"/>
        <v/>
      </c>
      <c r="AY89" s="1039" t="str">
        <f t="shared" si="59"/>
        <v/>
      </c>
      <c r="BA89" s="1039" t="str">
        <f t="shared" si="60"/>
        <v/>
      </c>
      <c r="BC89" s="1039" t="str">
        <f t="shared" si="61"/>
        <v/>
      </c>
      <c r="BE89" s="1039" t="str">
        <f t="shared" si="62"/>
        <v/>
      </c>
      <c r="BG89" s="1039" t="str">
        <f t="shared" si="63"/>
        <v/>
      </c>
      <c r="BI89" s="1039" t="str">
        <f t="shared" si="64"/>
        <v/>
      </c>
      <c r="BK89" s="1039" t="str">
        <f t="shared" si="65"/>
        <v/>
      </c>
      <c r="BM89" s="1039" t="str">
        <f t="shared" si="66"/>
        <v/>
      </c>
      <c r="BO89" s="1039" t="str">
        <f t="shared" si="67"/>
        <v/>
      </c>
      <c r="BQ89" s="1039" t="str">
        <f t="shared" si="68"/>
        <v/>
      </c>
      <c r="BS89" s="1039" t="str">
        <f t="shared" si="69"/>
        <v/>
      </c>
      <c r="BU89" s="1039" t="str">
        <f t="shared" si="70"/>
        <v/>
      </c>
      <c r="BW89" s="1039" t="str">
        <f t="shared" si="71"/>
        <v/>
      </c>
      <c r="BY89" s="1039" t="str">
        <f t="shared" si="72"/>
        <v/>
      </c>
      <c r="CA89" s="1039" t="str">
        <f t="shared" si="73"/>
        <v/>
      </c>
      <c r="CC89" s="1039" t="str">
        <f t="shared" si="74"/>
        <v/>
      </c>
      <c r="CE89" s="1039" t="str">
        <f t="shared" si="75"/>
        <v/>
      </c>
    </row>
    <row r="90" spans="5:83">
      <c r="E90" s="1039" t="str">
        <f t="shared" si="38"/>
        <v/>
      </c>
      <c r="G90" s="1039" t="str">
        <f t="shared" si="38"/>
        <v/>
      </c>
      <c r="I90" s="1039" t="str">
        <f t="shared" si="39"/>
        <v/>
      </c>
      <c r="K90" s="1039" t="str">
        <f t="shared" si="40"/>
        <v/>
      </c>
      <c r="M90" s="1039" t="str">
        <f t="shared" si="41"/>
        <v/>
      </c>
      <c r="O90" s="1039" t="str">
        <f t="shared" si="42"/>
        <v/>
      </c>
      <c r="Q90" s="1039" t="str">
        <f t="shared" si="43"/>
        <v/>
      </c>
      <c r="S90" s="1039" t="str">
        <f t="shared" si="44"/>
        <v/>
      </c>
      <c r="U90" s="1039" t="str">
        <f t="shared" si="45"/>
        <v/>
      </c>
      <c r="W90" s="1039" t="str">
        <f t="shared" si="46"/>
        <v/>
      </c>
      <c r="Y90" s="1039" t="str">
        <f t="shared" si="47"/>
        <v/>
      </c>
      <c r="AA90" s="1039" t="str">
        <f t="shared" si="48"/>
        <v/>
      </c>
      <c r="AC90" s="1039" t="str">
        <f t="shared" si="49"/>
        <v/>
      </c>
      <c r="AE90" s="1039" t="str">
        <f t="shared" si="50"/>
        <v/>
      </c>
      <c r="AG90" s="1039" t="str">
        <f t="shared" si="51"/>
        <v/>
      </c>
      <c r="AI90" s="1039" t="str">
        <f t="shared" si="52"/>
        <v/>
      </c>
      <c r="AK90" s="1039" t="str">
        <f t="shared" si="53"/>
        <v/>
      </c>
      <c r="AM90" s="1039" t="str">
        <f t="shared" si="54"/>
        <v/>
      </c>
      <c r="AO90" s="1039" t="str">
        <f t="shared" si="55"/>
        <v/>
      </c>
      <c r="AQ90" s="1039" t="str">
        <f t="shared" si="56"/>
        <v/>
      </c>
      <c r="AS90" s="1039" t="str">
        <f t="shared" si="57"/>
        <v/>
      </c>
      <c r="AU90" s="1039" t="str">
        <f t="shared" si="57"/>
        <v/>
      </c>
      <c r="AW90" s="1039" t="str">
        <f t="shared" si="58"/>
        <v/>
      </c>
      <c r="AY90" s="1039" t="str">
        <f t="shared" si="59"/>
        <v/>
      </c>
      <c r="BA90" s="1039" t="str">
        <f t="shared" si="60"/>
        <v/>
      </c>
      <c r="BC90" s="1039" t="str">
        <f t="shared" si="61"/>
        <v/>
      </c>
      <c r="BE90" s="1039" t="str">
        <f t="shared" si="62"/>
        <v/>
      </c>
      <c r="BG90" s="1039" t="str">
        <f t="shared" si="63"/>
        <v/>
      </c>
      <c r="BI90" s="1039" t="str">
        <f t="shared" si="64"/>
        <v/>
      </c>
      <c r="BK90" s="1039" t="str">
        <f t="shared" si="65"/>
        <v/>
      </c>
      <c r="BM90" s="1039" t="str">
        <f t="shared" si="66"/>
        <v/>
      </c>
      <c r="BO90" s="1039" t="str">
        <f t="shared" si="67"/>
        <v/>
      </c>
      <c r="BQ90" s="1039" t="str">
        <f t="shared" si="68"/>
        <v/>
      </c>
      <c r="BS90" s="1039" t="str">
        <f t="shared" si="69"/>
        <v/>
      </c>
      <c r="BU90" s="1039" t="str">
        <f t="shared" si="70"/>
        <v/>
      </c>
      <c r="BW90" s="1039" t="str">
        <f t="shared" si="71"/>
        <v/>
      </c>
      <c r="BY90" s="1039" t="str">
        <f t="shared" si="72"/>
        <v/>
      </c>
      <c r="CA90" s="1039" t="str">
        <f t="shared" si="73"/>
        <v/>
      </c>
      <c r="CC90" s="1039" t="str">
        <f t="shared" si="74"/>
        <v/>
      </c>
      <c r="CE90" s="1039" t="str">
        <f t="shared" si="75"/>
        <v/>
      </c>
    </row>
    <row r="91" spans="5:83">
      <c r="E91" s="1039" t="str">
        <f t="shared" si="38"/>
        <v/>
      </c>
      <c r="G91" s="1039" t="str">
        <f t="shared" si="38"/>
        <v/>
      </c>
      <c r="I91" s="1039" t="str">
        <f t="shared" si="39"/>
        <v/>
      </c>
      <c r="K91" s="1039" t="str">
        <f t="shared" si="40"/>
        <v/>
      </c>
      <c r="M91" s="1039" t="str">
        <f t="shared" si="41"/>
        <v/>
      </c>
      <c r="O91" s="1039" t="str">
        <f t="shared" si="42"/>
        <v/>
      </c>
      <c r="Q91" s="1039" t="str">
        <f t="shared" si="43"/>
        <v/>
      </c>
      <c r="S91" s="1039" t="str">
        <f t="shared" si="44"/>
        <v/>
      </c>
      <c r="U91" s="1039" t="str">
        <f t="shared" si="45"/>
        <v/>
      </c>
      <c r="W91" s="1039" t="str">
        <f t="shared" si="46"/>
        <v/>
      </c>
      <c r="Y91" s="1039" t="str">
        <f t="shared" si="47"/>
        <v/>
      </c>
      <c r="AA91" s="1039" t="str">
        <f t="shared" si="48"/>
        <v/>
      </c>
      <c r="AC91" s="1039" t="str">
        <f t="shared" si="49"/>
        <v/>
      </c>
      <c r="AE91" s="1039" t="str">
        <f t="shared" si="50"/>
        <v/>
      </c>
      <c r="AG91" s="1039" t="str">
        <f t="shared" si="51"/>
        <v/>
      </c>
      <c r="AI91" s="1039" t="str">
        <f t="shared" si="52"/>
        <v/>
      </c>
      <c r="AK91" s="1039" t="str">
        <f t="shared" si="53"/>
        <v/>
      </c>
      <c r="AM91" s="1039" t="str">
        <f t="shared" si="54"/>
        <v/>
      </c>
      <c r="AO91" s="1039" t="str">
        <f t="shared" si="55"/>
        <v/>
      </c>
      <c r="AQ91" s="1039" t="str">
        <f t="shared" si="56"/>
        <v/>
      </c>
      <c r="AS91" s="1039" t="str">
        <f t="shared" si="57"/>
        <v/>
      </c>
      <c r="AU91" s="1039" t="str">
        <f t="shared" si="57"/>
        <v/>
      </c>
      <c r="AW91" s="1039" t="str">
        <f t="shared" si="58"/>
        <v/>
      </c>
      <c r="AY91" s="1039" t="str">
        <f t="shared" si="59"/>
        <v/>
      </c>
      <c r="BA91" s="1039" t="str">
        <f t="shared" si="60"/>
        <v/>
      </c>
      <c r="BC91" s="1039" t="str">
        <f t="shared" si="61"/>
        <v/>
      </c>
      <c r="BE91" s="1039" t="str">
        <f t="shared" si="62"/>
        <v/>
      </c>
      <c r="BG91" s="1039" t="str">
        <f t="shared" si="63"/>
        <v/>
      </c>
      <c r="BI91" s="1039" t="str">
        <f t="shared" si="64"/>
        <v/>
      </c>
      <c r="BK91" s="1039" t="str">
        <f t="shared" si="65"/>
        <v/>
      </c>
      <c r="BM91" s="1039" t="str">
        <f t="shared" si="66"/>
        <v/>
      </c>
      <c r="BO91" s="1039" t="str">
        <f t="shared" si="67"/>
        <v/>
      </c>
      <c r="BQ91" s="1039" t="str">
        <f t="shared" si="68"/>
        <v/>
      </c>
      <c r="BS91" s="1039" t="str">
        <f t="shared" si="69"/>
        <v/>
      </c>
      <c r="BU91" s="1039" t="str">
        <f t="shared" si="70"/>
        <v/>
      </c>
      <c r="BW91" s="1039" t="str">
        <f t="shared" si="71"/>
        <v/>
      </c>
      <c r="BY91" s="1039" t="str">
        <f t="shared" si="72"/>
        <v/>
      </c>
      <c r="CA91" s="1039" t="str">
        <f t="shared" si="73"/>
        <v/>
      </c>
      <c r="CC91" s="1039" t="str">
        <f t="shared" si="74"/>
        <v/>
      </c>
      <c r="CE91" s="1039" t="str">
        <f t="shared" si="75"/>
        <v/>
      </c>
    </row>
    <row r="92" spans="5:83">
      <c r="E92" s="1039" t="str">
        <f t="shared" si="38"/>
        <v/>
      </c>
      <c r="G92" s="1039" t="str">
        <f t="shared" si="38"/>
        <v/>
      </c>
      <c r="I92" s="1039" t="str">
        <f t="shared" si="39"/>
        <v/>
      </c>
      <c r="K92" s="1039" t="str">
        <f t="shared" si="40"/>
        <v/>
      </c>
      <c r="M92" s="1039" t="str">
        <f t="shared" si="41"/>
        <v/>
      </c>
      <c r="O92" s="1039" t="str">
        <f t="shared" si="42"/>
        <v/>
      </c>
      <c r="Q92" s="1039" t="str">
        <f t="shared" si="43"/>
        <v/>
      </c>
      <c r="S92" s="1039" t="str">
        <f t="shared" si="44"/>
        <v/>
      </c>
      <c r="U92" s="1039" t="str">
        <f t="shared" si="45"/>
        <v/>
      </c>
      <c r="W92" s="1039" t="str">
        <f t="shared" si="46"/>
        <v/>
      </c>
      <c r="Y92" s="1039" t="str">
        <f t="shared" si="47"/>
        <v/>
      </c>
      <c r="AA92" s="1039" t="str">
        <f t="shared" si="48"/>
        <v/>
      </c>
      <c r="AC92" s="1039" t="str">
        <f t="shared" si="49"/>
        <v/>
      </c>
      <c r="AE92" s="1039" t="str">
        <f t="shared" si="50"/>
        <v/>
      </c>
      <c r="AG92" s="1039" t="str">
        <f t="shared" si="51"/>
        <v/>
      </c>
      <c r="AI92" s="1039" t="str">
        <f t="shared" si="52"/>
        <v/>
      </c>
      <c r="AK92" s="1039" t="str">
        <f t="shared" si="53"/>
        <v/>
      </c>
      <c r="AM92" s="1039" t="str">
        <f t="shared" si="54"/>
        <v/>
      </c>
      <c r="AO92" s="1039" t="str">
        <f t="shared" si="55"/>
        <v/>
      </c>
      <c r="AQ92" s="1039" t="str">
        <f t="shared" si="56"/>
        <v/>
      </c>
      <c r="AS92" s="1039" t="str">
        <f t="shared" si="57"/>
        <v/>
      </c>
      <c r="AU92" s="1039" t="str">
        <f t="shared" si="57"/>
        <v/>
      </c>
      <c r="AW92" s="1039" t="str">
        <f t="shared" si="58"/>
        <v/>
      </c>
      <c r="AY92" s="1039" t="str">
        <f t="shared" si="59"/>
        <v/>
      </c>
      <c r="BA92" s="1039" t="str">
        <f t="shared" si="60"/>
        <v/>
      </c>
      <c r="BC92" s="1039" t="str">
        <f t="shared" si="61"/>
        <v/>
      </c>
      <c r="BE92" s="1039" t="str">
        <f t="shared" si="62"/>
        <v/>
      </c>
      <c r="BG92" s="1039" t="str">
        <f t="shared" si="63"/>
        <v/>
      </c>
      <c r="BI92" s="1039" t="str">
        <f t="shared" si="64"/>
        <v/>
      </c>
      <c r="BK92" s="1039" t="str">
        <f t="shared" si="65"/>
        <v/>
      </c>
      <c r="BM92" s="1039" t="str">
        <f t="shared" si="66"/>
        <v/>
      </c>
      <c r="BO92" s="1039" t="str">
        <f t="shared" si="67"/>
        <v/>
      </c>
      <c r="BQ92" s="1039" t="str">
        <f t="shared" si="68"/>
        <v/>
      </c>
      <c r="BS92" s="1039" t="str">
        <f t="shared" si="69"/>
        <v/>
      </c>
      <c r="BU92" s="1039" t="str">
        <f t="shared" si="70"/>
        <v/>
      </c>
      <c r="BW92" s="1039" t="str">
        <f t="shared" si="71"/>
        <v/>
      </c>
      <c r="BY92" s="1039" t="str">
        <f t="shared" si="72"/>
        <v/>
      </c>
      <c r="CA92" s="1039" t="str">
        <f t="shared" si="73"/>
        <v/>
      </c>
      <c r="CC92" s="1039" t="str">
        <f t="shared" si="74"/>
        <v/>
      </c>
      <c r="CE92" s="1039" t="str">
        <f t="shared" si="75"/>
        <v/>
      </c>
    </row>
    <row r="93" spans="5:83">
      <c r="E93" s="1039" t="str">
        <f t="shared" si="38"/>
        <v/>
      </c>
      <c r="G93" s="1039" t="str">
        <f t="shared" si="38"/>
        <v/>
      </c>
      <c r="I93" s="1039" t="str">
        <f t="shared" si="39"/>
        <v/>
      </c>
      <c r="K93" s="1039" t="str">
        <f t="shared" si="40"/>
        <v/>
      </c>
      <c r="M93" s="1039" t="str">
        <f t="shared" si="41"/>
        <v/>
      </c>
      <c r="O93" s="1039" t="str">
        <f t="shared" si="42"/>
        <v/>
      </c>
      <c r="Q93" s="1039" t="str">
        <f t="shared" si="43"/>
        <v/>
      </c>
      <c r="S93" s="1039" t="str">
        <f t="shared" si="44"/>
        <v/>
      </c>
      <c r="U93" s="1039" t="str">
        <f t="shared" si="45"/>
        <v/>
      </c>
      <c r="W93" s="1039" t="str">
        <f t="shared" si="46"/>
        <v/>
      </c>
      <c r="Y93" s="1039" t="str">
        <f t="shared" si="47"/>
        <v/>
      </c>
      <c r="AA93" s="1039" t="str">
        <f t="shared" si="48"/>
        <v/>
      </c>
      <c r="AC93" s="1039" t="str">
        <f t="shared" si="49"/>
        <v/>
      </c>
      <c r="AE93" s="1039" t="str">
        <f t="shared" si="50"/>
        <v/>
      </c>
      <c r="AG93" s="1039" t="str">
        <f t="shared" si="51"/>
        <v/>
      </c>
      <c r="AI93" s="1039" t="str">
        <f t="shared" si="52"/>
        <v/>
      </c>
      <c r="AK93" s="1039" t="str">
        <f t="shared" si="53"/>
        <v/>
      </c>
      <c r="AM93" s="1039" t="str">
        <f t="shared" si="54"/>
        <v/>
      </c>
      <c r="AO93" s="1039" t="str">
        <f t="shared" si="55"/>
        <v/>
      </c>
      <c r="AQ93" s="1039" t="str">
        <f t="shared" si="56"/>
        <v/>
      </c>
      <c r="AS93" s="1039" t="str">
        <f t="shared" si="57"/>
        <v/>
      </c>
      <c r="AU93" s="1039" t="str">
        <f t="shared" si="57"/>
        <v/>
      </c>
      <c r="AW93" s="1039" t="str">
        <f t="shared" si="58"/>
        <v/>
      </c>
      <c r="AY93" s="1039" t="str">
        <f t="shared" si="59"/>
        <v/>
      </c>
      <c r="BA93" s="1039" t="str">
        <f t="shared" si="60"/>
        <v/>
      </c>
      <c r="BC93" s="1039" t="str">
        <f t="shared" si="61"/>
        <v/>
      </c>
      <c r="BE93" s="1039" t="str">
        <f t="shared" si="62"/>
        <v/>
      </c>
      <c r="BG93" s="1039" t="str">
        <f t="shared" si="63"/>
        <v/>
      </c>
      <c r="BI93" s="1039" t="str">
        <f t="shared" si="64"/>
        <v/>
      </c>
      <c r="BK93" s="1039" t="str">
        <f t="shared" si="65"/>
        <v/>
      </c>
      <c r="BM93" s="1039" t="str">
        <f t="shared" si="66"/>
        <v/>
      </c>
      <c r="BO93" s="1039" t="str">
        <f t="shared" si="67"/>
        <v/>
      </c>
      <c r="BQ93" s="1039" t="str">
        <f t="shared" si="68"/>
        <v/>
      </c>
      <c r="BS93" s="1039" t="str">
        <f t="shared" si="69"/>
        <v/>
      </c>
      <c r="BU93" s="1039" t="str">
        <f t="shared" si="70"/>
        <v/>
      </c>
      <c r="BW93" s="1039" t="str">
        <f t="shared" si="71"/>
        <v/>
      </c>
      <c r="BY93" s="1039" t="str">
        <f t="shared" si="72"/>
        <v/>
      </c>
      <c r="CA93" s="1039" t="str">
        <f t="shared" si="73"/>
        <v/>
      </c>
      <c r="CC93" s="1039" t="str">
        <f t="shared" si="74"/>
        <v/>
      </c>
      <c r="CE93" s="1039" t="str">
        <f t="shared" si="75"/>
        <v/>
      </c>
    </row>
    <row r="94" spans="5:83">
      <c r="E94" s="1039" t="str">
        <f t="shared" si="38"/>
        <v/>
      </c>
      <c r="G94" s="1039" t="str">
        <f t="shared" si="38"/>
        <v/>
      </c>
      <c r="I94" s="1039" t="str">
        <f t="shared" si="39"/>
        <v/>
      </c>
      <c r="K94" s="1039" t="str">
        <f t="shared" si="40"/>
        <v/>
      </c>
      <c r="M94" s="1039" t="str">
        <f t="shared" si="41"/>
        <v/>
      </c>
      <c r="O94" s="1039" t="str">
        <f t="shared" si="42"/>
        <v/>
      </c>
      <c r="Q94" s="1039" t="str">
        <f t="shared" si="43"/>
        <v/>
      </c>
      <c r="S94" s="1039" t="str">
        <f t="shared" si="44"/>
        <v/>
      </c>
      <c r="U94" s="1039" t="str">
        <f t="shared" si="45"/>
        <v/>
      </c>
      <c r="W94" s="1039" t="str">
        <f t="shared" si="46"/>
        <v/>
      </c>
      <c r="Y94" s="1039" t="str">
        <f t="shared" si="47"/>
        <v/>
      </c>
      <c r="AA94" s="1039" t="str">
        <f t="shared" si="48"/>
        <v/>
      </c>
      <c r="AC94" s="1039" t="str">
        <f t="shared" si="49"/>
        <v/>
      </c>
      <c r="AE94" s="1039" t="str">
        <f t="shared" si="50"/>
        <v/>
      </c>
      <c r="AG94" s="1039" t="str">
        <f t="shared" si="51"/>
        <v/>
      </c>
      <c r="AI94" s="1039" t="str">
        <f t="shared" si="52"/>
        <v/>
      </c>
      <c r="AK94" s="1039" t="str">
        <f t="shared" si="53"/>
        <v/>
      </c>
      <c r="AM94" s="1039" t="str">
        <f t="shared" si="54"/>
        <v/>
      </c>
      <c r="AO94" s="1039" t="str">
        <f t="shared" si="55"/>
        <v/>
      </c>
      <c r="AQ94" s="1039" t="str">
        <f t="shared" si="56"/>
        <v/>
      </c>
      <c r="AS94" s="1039" t="str">
        <f t="shared" si="57"/>
        <v/>
      </c>
      <c r="AU94" s="1039" t="str">
        <f t="shared" si="57"/>
        <v/>
      </c>
      <c r="AW94" s="1039" t="str">
        <f t="shared" si="58"/>
        <v/>
      </c>
      <c r="AY94" s="1039" t="str">
        <f t="shared" si="59"/>
        <v/>
      </c>
      <c r="BA94" s="1039" t="str">
        <f t="shared" si="60"/>
        <v/>
      </c>
      <c r="BC94" s="1039" t="str">
        <f t="shared" si="61"/>
        <v/>
      </c>
      <c r="BE94" s="1039" t="str">
        <f t="shared" si="62"/>
        <v/>
      </c>
      <c r="BG94" s="1039" t="str">
        <f t="shared" si="63"/>
        <v/>
      </c>
      <c r="BI94" s="1039" t="str">
        <f t="shared" si="64"/>
        <v/>
      </c>
      <c r="BK94" s="1039" t="str">
        <f t="shared" si="65"/>
        <v/>
      </c>
      <c r="BM94" s="1039" t="str">
        <f t="shared" si="66"/>
        <v/>
      </c>
      <c r="BO94" s="1039" t="str">
        <f t="shared" si="67"/>
        <v/>
      </c>
      <c r="BQ94" s="1039" t="str">
        <f t="shared" si="68"/>
        <v/>
      </c>
      <c r="BS94" s="1039" t="str">
        <f t="shared" si="69"/>
        <v/>
      </c>
      <c r="BU94" s="1039" t="str">
        <f t="shared" si="70"/>
        <v/>
      </c>
      <c r="BW94" s="1039" t="str">
        <f t="shared" si="71"/>
        <v/>
      </c>
      <c r="BY94" s="1039" t="str">
        <f t="shared" si="72"/>
        <v/>
      </c>
      <c r="CA94" s="1039" t="str">
        <f t="shared" si="73"/>
        <v/>
      </c>
      <c r="CC94" s="1039" t="str">
        <f t="shared" si="74"/>
        <v/>
      </c>
      <c r="CE94" s="1039" t="str">
        <f t="shared" si="75"/>
        <v/>
      </c>
    </row>
    <row r="95" spans="5:83">
      <c r="E95" s="1039" t="str">
        <f t="shared" si="38"/>
        <v/>
      </c>
      <c r="G95" s="1039" t="str">
        <f t="shared" si="38"/>
        <v/>
      </c>
      <c r="I95" s="1039" t="str">
        <f t="shared" si="39"/>
        <v/>
      </c>
      <c r="K95" s="1039" t="str">
        <f t="shared" si="40"/>
        <v/>
      </c>
      <c r="M95" s="1039" t="str">
        <f t="shared" si="41"/>
        <v/>
      </c>
      <c r="O95" s="1039" t="str">
        <f t="shared" si="42"/>
        <v/>
      </c>
      <c r="Q95" s="1039" t="str">
        <f t="shared" si="43"/>
        <v/>
      </c>
      <c r="S95" s="1039" t="str">
        <f t="shared" si="44"/>
        <v/>
      </c>
      <c r="U95" s="1039" t="str">
        <f t="shared" si="45"/>
        <v/>
      </c>
      <c r="W95" s="1039" t="str">
        <f t="shared" si="46"/>
        <v/>
      </c>
      <c r="Y95" s="1039" t="str">
        <f t="shared" si="47"/>
        <v/>
      </c>
      <c r="AA95" s="1039" t="str">
        <f t="shared" si="48"/>
        <v/>
      </c>
      <c r="AC95" s="1039" t="str">
        <f t="shared" si="49"/>
        <v/>
      </c>
      <c r="AE95" s="1039" t="str">
        <f t="shared" si="50"/>
        <v/>
      </c>
      <c r="AG95" s="1039" t="str">
        <f t="shared" si="51"/>
        <v/>
      </c>
      <c r="AI95" s="1039" t="str">
        <f t="shared" si="52"/>
        <v/>
      </c>
      <c r="AK95" s="1039" t="str">
        <f t="shared" si="53"/>
        <v/>
      </c>
      <c r="AM95" s="1039" t="str">
        <f t="shared" si="54"/>
        <v/>
      </c>
      <c r="AO95" s="1039" t="str">
        <f t="shared" si="55"/>
        <v/>
      </c>
      <c r="AQ95" s="1039" t="str">
        <f t="shared" si="56"/>
        <v/>
      </c>
      <c r="AS95" s="1039" t="str">
        <f t="shared" si="57"/>
        <v/>
      </c>
      <c r="AU95" s="1039" t="str">
        <f t="shared" si="57"/>
        <v/>
      </c>
      <c r="AW95" s="1039" t="str">
        <f t="shared" si="58"/>
        <v/>
      </c>
      <c r="AY95" s="1039" t="str">
        <f t="shared" si="59"/>
        <v/>
      </c>
      <c r="BA95" s="1039" t="str">
        <f t="shared" si="60"/>
        <v/>
      </c>
      <c r="BC95" s="1039" t="str">
        <f t="shared" si="61"/>
        <v/>
      </c>
      <c r="BE95" s="1039" t="str">
        <f t="shared" si="62"/>
        <v/>
      </c>
      <c r="BG95" s="1039" t="str">
        <f t="shared" si="63"/>
        <v/>
      </c>
      <c r="BI95" s="1039" t="str">
        <f t="shared" si="64"/>
        <v/>
      </c>
      <c r="BK95" s="1039" t="str">
        <f t="shared" si="65"/>
        <v/>
      </c>
      <c r="BM95" s="1039" t="str">
        <f t="shared" si="66"/>
        <v/>
      </c>
      <c r="BO95" s="1039" t="str">
        <f t="shared" si="67"/>
        <v/>
      </c>
      <c r="BQ95" s="1039" t="str">
        <f t="shared" si="68"/>
        <v/>
      </c>
      <c r="BS95" s="1039" t="str">
        <f t="shared" si="69"/>
        <v/>
      </c>
      <c r="BU95" s="1039" t="str">
        <f t="shared" si="70"/>
        <v/>
      </c>
      <c r="BW95" s="1039" t="str">
        <f t="shared" si="71"/>
        <v/>
      </c>
      <c r="BY95" s="1039" t="str">
        <f t="shared" si="72"/>
        <v/>
      </c>
      <c r="CA95" s="1039" t="str">
        <f t="shared" si="73"/>
        <v/>
      </c>
      <c r="CC95" s="1039" t="str">
        <f t="shared" si="74"/>
        <v/>
      </c>
      <c r="CE95" s="1039" t="str">
        <f t="shared" si="75"/>
        <v/>
      </c>
    </row>
    <row r="96" spans="5:83">
      <c r="E96" s="1039" t="str">
        <f t="shared" si="38"/>
        <v/>
      </c>
      <c r="G96" s="1039" t="str">
        <f t="shared" si="38"/>
        <v/>
      </c>
      <c r="I96" s="1039" t="str">
        <f t="shared" si="39"/>
        <v/>
      </c>
      <c r="K96" s="1039" t="str">
        <f t="shared" si="40"/>
        <v/>
      </c>
      <c r="M96" s="1039" t="str">
        <f t="shared" si="41"/>
        <v/>
      </c>
      <c r="O96" s="1039" t="str">
        <f t="shared" si="42"/>
        <v/>
      </c>
      <c r="Q96" s="1039" t="str">
        <f t="shared" si="43"/>
        <v/>
      </c>
      <c r="S96" s="1039" t="str">
        <f t="shared" si="44"/>
        <v/>
      </c>
      <c r="U96" s="1039" t="str">
        <f t="shared" si="45"/>
        <v/>
      </c>
      <c r="W96" s="1039" t="str">
        <f t="shared" si="46"/>
        <v/>
      </c>
      <c r="Y96" s="1039" t="str">
        <f t="shared" si="47"/>
        <v/>
      </c>
      <c r="AA96" s="1039" t="str">
        <f t="shared" si="48"/>
        <v/>
      </c>
      <c r="AC96" s="1039" t="str">
        <f t="shared" si="49"/>
        <v/>
      </c>
      <c r="AE96" s="1039" t="str">
        <f t="shared" si="50"/>
        <v/>
      </c>
      <c r="AG96" s="1039" t="str">
        <f t="shared" si="51"/>
        <v/>
      </c>
      <c r="AI96" s="1039" t="str">
        <f t="shared" si="52"/>
        <v/>
      </c>
      <c r="AK96" s="1039" t="str">
        <f t="shared" si="53"/>
        <v/>
      </c>
      <c r="AM96" s="1039" t="str">
        <f t="shared" si="54"/>
        <v/>
      </c>
      <c r="AO96" s="1039" t="str">
        <f t="shared" si="55"/>
        <v/>
      </c>
      <c r="AQ96" s="1039" t="str">
        <f t="shared" si="56"/>
        <v/>
      </c>
      <c r="AS96" s="1039" t="str">
        <f t="shared" si="57"/>
        <v/>
      </c>
      <c r="AU96" s="1039" t="str">
        <f t="shared" si="57"/>
        <v/>
      </c>
      <c r="AW96" s="1039" t="str">
        <f t="shared" si="58"/>
        <v/>
      </c>
      <c r="AY96" s="1039" t="str">
        <f t="shared" si="59"/>
        <v/>
      </c>
      <c r="BA96" s="1039" t="str">
        <f t="shared" si="60"/>
        <v/>
      </c>
      <c r="BC96" s="1039" t="str">
        <f t="shared" si="61"/>
        <v/>
      </c>
      <c r="BE96" s="1039" t="str">
        <f t="shared" si="62"/>
        <v/>
      </c>
      <c r="BG96" s="1039" t="str">
        <f t="shared" si="63"/>
        <v/>
      </c>
      <c r="BI96" s="1039" t="str">
        <f t="shared" si="64"/>
        <v/>
      </c>
      <c r="BK96" s="1039" t="str">
        <f t="shared" si="65"/>
        <v/>
      </c>
      <c r="BM96" s="1039" t="str">
        <f t="shared" si="66"/>
        <v/>
      </c>
      <c r="BO96" s="1039" t="str">
        <f t="shared" si="67"/>
        <v/>
      </c>
      <c r="BQ96" s="1039" t="str">
        <f t="shared" si="68"/>
        <v/>
      </c>
      <c r="BS96" s="1039" t="str">
        <f t="shared" si="69"/>
        <v/>
      </c>
      <c r="BU96" s="1039" t="str">
        <f t="shared" si="70"/>
        <v/>
      </c>
      <c r="BW96" s="1039" t="str">
        <f t="shared" si="71"/>
        <v/>
      </c>
      <c r="BY96" s="1039" t="str">
        <f t="shared" si="72"/>
        <v/>
      </c>
      <c r="CA96" s="1039" t="str">
        <f t="shared" si="73"/>
        <v/>
      </c>
      <c r="CC96" s="1039" t="str">
        <f t="shared" si="74"/>
        <v/>
      </c>
      <c r="CE96" s="1039" t="str">
        <f t="shared" si="75"/>
        <v/>
      </c>
    </row>
    <row r="97" spans="5:83">
      <c r="E97" s="1039" t="str">
        <f t="shared" si="38"/>
        <v/>
      </c>
      <c r="G97" s="1039" t="str">
        <f t="shared" si="38"/>
        <v/>
      </c>
      <c r="I97" s="1039" t="str">
        <f t="shared" si="39"/>
        <v/>
      </c>
      <c r="K97" s="1039" t="str">
        <f t="shared" si="40"/>
        <v/>
      </c>
      <c r="M97" s="1039" t="str">
        <f t="shared" si="41"/>
        <v/>
      </c>
      <c r="O97" s="1039" t="str">
        <f t="shared" si="42"/>
        <v/>
      </c>
      <c r="Q97" s="1039" t="str">
        <f t="shared" si="43"/>
        <v/>
      </c>
      <c r="S97" s="1039" t="str">
        <f t="shared" si="44"/>
        <v/>
      </c>
      <c r="U97" s="1039" t="str">
        <f t="shared" si="45"/>
        <v/>
      </c>
      <c r="W97" s="1039" t="str">
        <f t="shared" si="46"/>
        <v/>
      </c>
      <c r="Y97" s="1039" t="str">
        <f t="shared" si="47"/>
        <v/>
      </c>
      <c r="AA97" s="1039" t="str">
        <f t="shared" si="48"/>
        <v/>
      </c>
      <c r="AC97" s="1039" t="str">
        <f t="shared" si="49"/>
        <v/>
      </c>
      <c r="AE97" s="1039" t="str">
        <f t="shared" si="50"/>
        <v/>
      </c>
      <c r="AG97" s="1039" t="str">
        <f t="shared" si="51"/>
        <v/>
      </c>
      <c r="AI97" s="1039" t="str">
        <f t="shared" si="52"/>
        <v/>
      </c>
      <c r="AK97" s="1039" t="str">
        <f t="shared" si="53"/>
        <v/>
      </c>
      <c r="AM97" s="1039" t="str">
        <f t="shared" si="54"/>
        <v/>
      </c>
      <c r="AO97" s="1039" t="str">
        <f t="shared" si="55"/>
        <v/>
      </c>
      <c r="AQ97" s="1039" t="str">
        <f t="shared" si="56"/>
        <v/>
      </c>
      <c r="AS97" s="1039" t="str">
        <f t="shared" si="57"/>
        <v/>
      </c>
      <c r="AU97" s="1039" t="str">
        <f t="shared" si="57"/>
        <v/>
      </c>
      <c r="AW97" s="1039" t="str">
        <f t="shared" si="58"/>
        <v/>
      </c>
      <c r="AY97" s="1039" t="str">
        <f t="shared" si="59"/>
        <v/>
      </c>
      <c r="BA97" s="1039" t="str">
        <f t="shared" si="60"/>
        <v/>
      </c>
      <c r="BC97" s="1039" t="str">
        <f t="shared" si="61"/>
        <v/>
      </c>
      <c r="BE97" s="1039" t="str">
        <f t="shared" si="62"/>
        <v/>
      </c>
      <c r="BG97" s="1039" t="str">
        <f t="shared" si="63"/>
        <v/>
      </c>
      <c r="BI97" s="1039" t="str">
        <f t="shared" si="64"/>
        <v/>
      </c>
      <c r="BK97" s="1039" t="str">
        <f t="shared" si="65"/>
        <v/>
      </c>
      <c r="BM97" s="1039" t="str">
        <f t="shared" si="66"/>
        <v/>
      </c>
      <c r="BO97" s="1039" t="str">
        <f t="shared" si="67"/>
        <v/>
      </c>
      <c r="BQ97" s="1039" t="str">
        <f t="shared" si="68"/>
        <v/>
      </c>
      <c r="BS97" s="1039" t="str">
        <f t="shared" si="69"/>
        <v/>
      </c>
      <c r="BU97" s="1039" t="str">
        <f t="shared" si="70"/>
        <v/>
      </c>
      <c r="BW97" s="1039" t="str">
        <f t="shared" si="71"/>
        <v/>
      </c>
      <c r="BY97" s="1039" t="str">
        <f t="shared" si="72"/>
        <v/>
      </c>
      <c r="CA97" s="1039" t="str">
        <f t="shared" si="73"/>
        <v/>
      </c>
      <c r="CC97" s="1039" t="str">
        <f t="shared" si="74"/>
        <v/>
      </c>
      <c r="CE97" s="1039" t="str">
        <f t="shared" si="75"/>
        <v/>
      </c>
    </row>
    <row r="98" spans="5:83">
      <c r="E98" s="1039" t="str">
        <f t="shared" si="38"/>
        <v/>
      </c>
      <c r="G98" s="1039" t="str">
        <f t="shared" si="38"/>
        <v/>
      </c>
      <c r="I98" s="1039" t="str">
        <f t="shared" si="39"/>
        <v/>
      </c>
      <c r="K98" s="1039" t="str">
        <f t="shared" si="40"/>
        <v/>
      </c>
      <c r="M98" s="1039" t="str">
        <f t="shared" si="41"/>
        <v/>
      </c>
      <c r="O98" s="1039" t="str">
        <f t="shared" si="42"/>
        <v/>
      </c>
      <c r="Q98" s="1039" t="str">
        <f t="shared" si="43"/>
        <v/>
      </c>
      <c r="S98" s="1039" t="str">
        <f t="shared" si="44"/>
        <v/>
      </c>
      <c r="U98" s="1039" t="str">
        <f t="shared" si="45"/>
        <v/>
      </c>
      <c r="W98" s="1039" t="str">
        <f t="shared" si="46"/>
        <v/>
      </c>
      <c r="Y98" s="1039" t="str">
        <f t="shared" si="47"/>
        <v/>
      </c>
      <c r="AA98" s="1039" t="str">
        <f t="shared" si="48"/>
        <v/>
      </c>
      <c r="AC98" s="1039" t="str">
        <f t="shared" si="49"/>
        <v/>
      </c>
      <c r="AE98" s="1039" t="str">
        <f t="shared" si="50"/>
        <v/>
      </c>
      <c r="AG98" s="1039" t="str">
        <f t="shared" si="51"/>
        <v/>
      </c>
      <c r="AI98" s="1039" t="str">
        <f t="shared" si="52"/>
        <v/>
      </c>
      <c r="AK98" s="1039" t="str">
        <f t="shared" si="53"/>
        <v/>
      </c>
      <c r="AM98" s="1039" t="str">
        <f t="shared" si="54"/>
        <v/>
      </c>
      <c r="AO98" s="1039" t="str">
        <f t="shared" si="55"/>
        <v/>
      </c>
      <c r="AQ98" s="1039" t="str">
        <f t="shared" si="56"/>
        <v/>
      </c>
      <c r="AS98" s="1039" t="str">
        <f t="shared" si="57"/>
        <v/>
      </c>
      <c r="AU98" s="1039" t="str">
        <f t="shared" si="57"/>
        <v/>
      </c>
      <c r="AW98" s="1039" t="str">
        <f t="shared" si="58"/>
        <v/>
      </c>
      <c r="AY98" s="1039" t="str">
        <f t="shared" si="59"/>
        <v/>
      </c>
      <c r="BA98" s="1039" t="str">
        <f t="shared" si="60"/>
        <v/>
      </c>
      <c r="BC98" s="1039" t="str">
        <f t="shared" si="61"/>
        <v/>
      </c>
      <c r="BE98" s="1039" t="str">
        <f t="shared" si="62"/>
        <v/>
      </c>
      <c r="BG98" s="1039" t="str">
        <f t="shared" si="63"/>
        <v/>
      </c>
      <c r="BI98" s="1039" t="str">
        <f t="shared" si="64"/>
        <v/>
      </c>
      <c r="BK98" s="1039" t="str">
        <f t="shared" si="65"/>
        <v/>
      </c>
      <c r="BM98" s="1039" t="str">
        <f t="shared" si="66"/>
        <v/>
      </c>
      <c r="BO98" s="1039" t="str">
        <f t="shared" si="67"/>
        <v/>
      </c>
      <c r="BQ98" s="1039" t="str">
        <f t="shared" si="68"/>
        <v/>
      </c>
      <c r="BS98" s="1039" t="str">
        <f t="shared" si="69"/>
        <v/>
      </c>
      <c r="BU98" s="1039" t="str">
        <f t="shared" si="70"/>
        <v/>
      </c>
      <c r="BW98" s="1039" t="str">
        <f t="shared" si="71"/>
        <v/>
      </c>
      <c r="BY98" s="1039" t="str">
        <f t="shared" si="72"/>
        <v/>
      </c>
      <c r="CA98" s="1039" t="str">
        <f t="shared" si="73"/>
        <v/>
      </c>
      <c r="CC98" s="1039" t="str">
        <f t="shared" si="74"/>
        <v/>
      </c>
      <c r="CE98" s="1039" t="str">
        <f t="shared" si="75"/>
        <v/>
      </c>
    </row>
    <row r="99" spans="5:83">
      <c r="E99" s="1039" t="str">
        <f t="shared" si="38"/>
        <v/>
      </c>
      <c r="G99" s="1039" t="str">
        <f t="shared" si="38"/>
        <v/>
      </c>
      <c r="I99" s="1039" t="str">
        <f t="shared" si="39"/>
        <v/>
      </c>
      <c r="K99" s="1039" t="str">
        <f t="shared" si="40"/>
        <v/>
      </c>
      <c r="M99" s="1039" t="str">
        <f t="shared" si="41"/>
        <v/>
      </c>
      <c r="O99" s="1039" t="str">
        <f t="shared" si="42"/>
        <v/>
      </c>
      <c r="Q99" s="1039" t="str">
        <f t="shared" si="43"/>
        <v/>
      </c>
      <c r="S99" s="1039" t="str">
        <f t="shared" si="44"/>
        <v/>
      </c>
      <c r="U99" s="1039" t="str">
        <f t="shared" si="45"/>
        <v/>
      </c>
      <c r="W99" s="1039" t="str">
        <f t="shared" si="46"/>
        <v/>
      </c>
      <c r="Y99" s="1039" t="str">
        <f t="shared" si="47"/>
        <v/>
      </c>
      <c r="AA99" s="1039" t="str">
        <f t="shared" si="48"/>
        <v/>
      </c>
      <c r="AC99" s="1039" t="str">
        <f t="shared" si="49"/>
        <v/>
      </c>
      <c r="AE99" s="1039" t="str">
        <f t="shared" si="50"/>
        <v/>
      </c>
      <c r="AG99" s="1039" t="str">
        <f t="shared" si="51"/>
        <v/>
      </c>
      <c r="AI99" s="1039" t="str">
        <f t="shared" si="52"/>
        <v/>
      </c>
      <c r="AK99" s="1039" t="str">
        <f t="shared" si="53"/>
        <v/>
      </c>
      <c r="AM99" s="1039" t="str">
        <f t="shared" si="54"/>
        <v/>
      </c>
      <c r="AO99" s="1039" t="str">
        <f t="shared" si="55"/>
        <v/>
      </c>
      <c r="AQ99" s="1039" t="str">
        <f t="shared" si="56"/>
        <v/>
      </c>
      <c r="AS99" s="1039" t="str">
        <f t="shared" si="57"/>
        <v/>
      </c>
      <c r="AU99" s="1039" t="str">
        <f t="shared" si="57"/>
        <v/>
      </c>
      <c r="AW99" s="1039" t="str">
        <f t="shared" si="58"/>
        <v/>
      </c>
      <c r="AY99" s="1039" t="str">
        <f t="shared" si="59"/>
        <v/>
      </c>
      <c r="BA99" s="1039" t="str">
        <f t="shared" si="60"/>
        <v/>
      </c>
      <c r="BC99" s="1039" t="str">
        <f t="shared" si="61"/>
        <v/>
      </c>
      <c r="BE99" s="1039" t="str">
        <f t="shared" si="62"/>
        <v/>
      </c>
      <c r="BG99" s="1039" t="str">
        <f t="shared" si="63"/>
        <v/>
      </c>
      <c r="BI99" s="1039" t="str">
        <f t="shared" si="64"/>
        <v/>
      </c>
      <c r="BK99" s="1039" t="str">
        <f t="shared" si="65"/>
        <v/>
      </c>
      <c r="BM99" s="1039" t="str">
        <f t="shared" si="66"/>
        <v/>
      </c>
      <c r="BO99" s="1039" t="str">
        <f t="shared" si="67"/>
        <v/>
      </c>
      <c r="BQ99" s="1039" t="str">
        <f t="shared" si="68"/>
        <v/>
      </c>
      <c r="BS99" s="1039" t="str">
        <f t="shared" si="69"/>
        <v/>
      </c>
      <c r="BU99" s="1039" t="str">
        <f t="shared" si="70"/>
        <v/>
      </c>
      <c r="BW99" s="1039" t="str">
        <f t="shared" si="71"/>
        <v/>
      </c>
      <c r="BY99" s="1039" t="str">
        <f t="shared" si="72"/>
        <v/>
      </c>
      <c r="CA99" s="1039" t="str">
        <f t="shared" si="73"/>
        <v/>
      </c>
      <c r="CC99" s="1039" t="str">
        <f t="shared" si="74"/>
        <v/>
      </c>
      <c r="CE99" s="1039" t="str">
        <f t="shared" si="75"/>
        <v/>
      </c>
    </row>
    <row r="100" spans="5:83">
      <c r="E100" s="1039" t="str">
        <f t="shared" si="38"/>
        <v/>
      </c>
      <c r="G100" s="1039" t="str">
        <f t="shared" si="38"/>
        <v/>
      </c>
      <c r="I100" s="1039" t="str">
        <f t="shared" si="39"/>
        <v/>
      </c>
      <c r="K100" s="1039" t="str">
        <f t="shared" si="40"/>
        <v/>
      </c>
      <c r="M100" s="1039" t="str">
        <f t="shared" si="41"/>
        <v/>
      </c>
      <c r="O100" s="1039" t="str">
        <f t="shared" si="42"/>
        <v/>
      </c>
      <c r="Q100" s="1039" t="str">
        <f t="shared" si="43"/>
        <v/>
      </c>
      <c r="S100" s="1039" t="str">
        <f t="shared" si="44"/>
        <v/>
      </c>
      <c r="U100" s="1039" t="str">
        <f t="shared" si="45"/>
        <v/>
      </c>
      <c r="W100" s="1039" t="str">
        <f t="shared" si="46"/>
        <v/>
      </c>
      <c r="Y100" s="1039" t="str">
        <f t="shared" si="47"/>
        <v/>
      </c>
      <c r="AA100" s="1039" t="str">
        <f t="shared" si="48"/>
        <v/>
      </c>
      <c r="AC100" s="1039" t="str">
        <f t="shared" si="49"/>
        <v/>
      </c>
      <c r="AE100" s="1039" t="str">
        <f t="shared" si="50"/>
        <v/>
      </c>
      <c r="AG100" s="1039" t="str">
        <f t="shared" si="51"/>
        <v/>
      </c>
      <c r="AI100" s="1039" t="str">
        <f t="shared" si="52"/>
        <v/>
      </c>
      <c r="AK100" s="1039" t="str">
        <f t="shared" si="53"/>
        <v/>
      </c>
      <c r="AM100" s="1039" t="str">
        <f t="shared" si="54"/>
        <v/>
      </c>
      <c r="AO100" s="1039" t="str">
        <f t="shared" si="55"/>
        <v/>
      </c>
      <c r="AQ100" s="1039" t="str">
        <f t="shared" si="56"/>
        <v/>
      </c>
      <c r="AS100" s="1039" t="str">
        <f t="shared" si="57"/>
        <v/>
      </c>
      <c r="AU100" s="1039" t="str">
        <f t="shared" si="57"/>
        <v/>
      </c>
      <c r="AW100" s="1039" t="str">
        <f t="shared" si="58"/>
        <v/>
      </c>
      <c r="AY100" s="1039" t="str">
        <f t="shared" si="59"/>
        <v/>
      </c>
      <c r="BA100" s="1039" t="str">
        <f t="shared" si="60"/>
        <v/>
      </c>
      <c r="BC100" s="1039" t="str">
        <f t="shared" si="61"/>
        <v/>
      </c>
      <c r="BE100" s="1039" t="str">
        <f t="shared" si="62"/>
        <v/>
      </c>
      <c r="BG100" s="1039" t="str">
        <f t="shared" si="63"/>
        <v/>
      </c>
      <c r="BI100" s="1039" t="str">
        <f t="shared" si="64"/>
        <v/>
      </c>
      <c r="BK100" s="1039" t="str">
        <f t="shared" si="65"/>
        <v/>
      </c>
      <c r="BM100" s="1039" t="str">
        <f t="shared" si="66"/>
        <v/>
      </c>
      <c r="BO100" s="1039" t="str">
        <f t="shared" si="67"/>
        <v/>
      </c>
      <c r="BQ100" s="1039" t="str">
        <f t="shared" si="68"/>
        <v/>
      </c>
      <c r="BS100" s="1039" t="str">
        <f t="shared" si="69"/>
        <v/>
      </c>
      <c r="BU100" s="1039" t="str">
        <f t="shared" si="70"/>
        <v/>
      </c>
      <c r="BW100" s="1039" t="str">
        <f t="shared" si="71"/>
        <v/>
      </c>
      <c r="BY100" s="1039" t="str">
        <f t="shared" si="72"/>
        <v/>
      </c>
      <c r="CA100" s="1039" t="str">
        <f t="shared" si="73"/>
        <v/>
      </c>
      <c r="CC100" s="1039" t="str">
        <f t="shared" si="74"/>
        <v/>
      </c>
      <c r="CE100" s="1039" t="str">
        <f t="shared" si="75"/>
        <v/>
      </c>
    </row>
    <row r="101" spans="5:83">
      <c r="E101" s="1039" t="str">
        <f t="shared" si="38"/>
        <v/>
      </c>
      <c r="G101" s="1039" t="str">
        <f t="shared" si="38"/>
        <v/>
      </c>
      <c r="I101" s="1039" t="str">
        <f t="shared" si="39"/>
        <v/>
      </c>
      <c r="K101" s="1039" t="str">
        <f t="shared" si="40"/>
        <v/>
      </c>
      <c r="M101" s="1039" t="str">
        <f t="shared" si="41"/>
        <v/>
      </c>
      <c r="O101" s="1039" t="str">
        <f t="shared" si="42"/>
        <v/>
      </c>
      <c r="Q101" s="1039" t="str">
        <f t="shared" si="43"/>
        <v/>
      </c>
      <c r="S101" s="1039" t="str">
        <f t="shared" si="44"/>
        <v/>
      </c>
      <c r="U101" s="1039" t="str">
        <f t="shared" si="45"/>
        <v/>
      </c>
      <c r="W101" s="1039" t="str">
        <f t="shared" si="46"/>
        <v/>
      </c>
      <c r="Y101" s="1039" t="str">
        <f t="shared" si="47"/>
        <v/>
      </c>
      <c r="AA101" s="1039" t="str">
        <f t="shared" si="48"/>
        <v/>
      </c>
      <c r="AC101" s="1039" t="str">
        <f t="shared" si="49"/>
        <v/>
      </c>
      <c r="AE101" s="1039" t="str">
        <f t="shared" si="50"/>
        <v/>
      </c>
      <c r="AG101" s="1039" t="str">
        <f t="shared" si="51"/>
        <v/>
      </c>
      <c r="AI101" s="1039" t="str">
        <f t="shared" si="52"/>
        <v/>
      </c>
      <c r="AK101" s="1039" t="str">
        <f t="shared" si="53"/>
        <v/>
      </c>
      <c r="AM101" s="1039" t="str">
        <f t="shared" si="54"/>
        <v/>
      </c>
      <c r="AO101" s="1039" t="str">
        <f t="shared" si="55"/>
        <v/>
      </c>
      <c r="AQ101" s="1039" t="str">
        <f t="shared" si="56"/>
        <v/>
      </c>
      <c r="AS101" s="1039" t="str">
        <f t="shared" si="57"/>
        <v/>
      </c>
      <c r="AU101" s="1039" t="str">
        <f t="shared" si="57"/>
        <v/>
      </c>
      <c r="AW101" s="1039" t="str">
        <f t="shared" si="58"/>
        <v/>
      </c>
      <c r="AY101" s="1039" t="str">
        <f t="shared" si="59"/>
        <v/>
      </c>
      <c r="BA101" s="1039" t="str">
        <f t="shared" si="60"/>
        <v/>
      </c>
      <c r="BC101" s="1039" t="str">
        <f t="shared" si="61"/>
        <v/>
      </c>
      <c r="BE101" s="1039" t="str">
        <f t="shared" si="62"/>
        <v/>
      </c>
      <c r="BG101" s="1039" t="str">
        <f t="shared" si="63"/>
        <v/>
      </c>
      <c r="BI101" s="1039" t="str">
        <f t="shared" si="64"/>
        <v/>
      </c>
      <c r="BK101" s="1039" t="str">
        <f t="shared" si="65"/>
        <v/>
      </c>
      <c r="BM101" s="1039" t="str">
        <f t="shared" si="66"/>
        <v/>
      </c>
      <c r="BO101" s="1039" t="str">
        <f t="shared" si="67"/>
        <v/>
      </c>
      <c r="BQ101" s="1039" t="str">
        <f t="shared" si="68"/>
        <v/>
      </c>
      <c r="BS101" s="1039" t="str">
        <f t="shared" si="69"/>
        <v/>
      </c>
      <c r="BU101" s="1039" t="str">
        <f t="shared" si="70"/>
        <v/>
      </c>
      <c r="BW101" s="1039" t="str">
        <f t="shared" si="71"/>
        <v/>
      </c>
      <c r="BY101" s="1039" t="str">
        <f t="shared" si="72"/>
        <v/>
      </c>
      <c r="CA101" s="1039" t="str">
        <f t="shared" si="73"/>
        <v/>
      </c>
      <c r="CC101" s="1039" t="str">
        <f t="shared" si="74"/>
        <v/>
      </c>
      <c r="CE101" s="1039" t="str">
        <f t="shared" si="75"/>
        <v/>
      </c>
    </row>
    <row r="102" spans="5:83">
      <c r="E102" s="1039" t="str">
        <f t="shared" si="38"/>
        <v/>
      </c>
      <c r="G102" s="1039" t="str">
        <f t="shared" si="38"/>
        <v/>
      </c>
      <c r="I102" s="1039" t="str">
        <f t="shared" si="39"/>
        <v/>
      </c>
      <c r="K102" s="1039" t="str">
        <f t="shared" si="40"/>
        <v/>
      </c>
      <c r="M102" s="1039" t="str">
        <f t="shared" si="41"/>
        <v/>
      </c>
      <c r="O102" s="1039" t="str">
        <f t="shared" si="42"/>
        <v/>
      </c>
      <c r="Q102" s="1039" t="str">
        <f t="shared" si="43"/>
        <v/>
      </c>
      <c r="S102" s="1039" t="str">
        <f t="shared" si="44"/>
        <v/>
      </c>
      <c r="U102" s="1039" t="str">
        <f t="shared" si="45"/>
        <v/>
      </c>
      <c r="W102" s="1039" t="str">
        <f t="shared" si="46"/>
        <v/>
      </c>
      <c r="Y102" s="1039" t="str">
        <f t="shared" si="47"/>
        <v/>
      </c>
      <c r="AA102" s="1039" t="str">
        <f t="shared" si="48"/>
        <v/>
      </c>
      <c r="AC102" s="1039" t="str">
        <f t="shared" si="49"/>
        <v/>
      </c>
      <c r="AE102" s="1039" t="str">
        <f t="shared" si="50"/>
        <v/>
      </c>
      <c r="AG102" s="1039" t="str">
        <f t="shared" si="51"/>
        <v/>
      </c>
      <c r="AI102" s="1039" t="str">
        <f t="shared" si="52"/>
        <v/>
      </c>
      <c r="AK102" s="1039" t="str">
        <f t="shared" si="53"/>
        <v/>
      </c>
      <c r="AM102" s="1039" t="str">
        <f t="shared" si="54"/>
        <v/>
      </c>
      <c r="AO102" s="1039" t="str">
        <f t="shared" si="55"/>
        <v/>
      </c>
      <c r="AQ102" s="1039" t="str">
        <f t="shared" si="56"/>
        <v/>
      </c>
      <c r="AS102" s="1039" t="str">
        <f t="shared" si="57"/>
        <v/>
      </c>
      <c r="AU102" s="1039" t="str">
        <f t="shared" si="57"/>
        <v/>
      </c>
      <c r="AW102" s="1039" t="str">
        <f t="shared" si="58"/>
        <v/>
      </c>
      <c r="AY102" s="1039" t="str">
        <f t="shared" si="59"/>
        <v/>
      </c>
      <c r="BA102" s="1039" t="str">
        <f t="shared" si="60"/>
        <v/>
      </c>
      <c r="BC102" s="1039" t="str">
        <f t="shared" si="61"/>
        <v/>
      </c>
      <c r="BE102" s="1039" t="str">
        <f t="shared" si="62"/>
        <v/>
      </c>
      <c r="BG102" s="1039" t="str">
        <f t="shared" si="63"/>
        <v/>
      </c>
      <c r="BI102" s="1039" t="str">
        <f t="shared" si="64"/>
        <v/>
      </c>
      <c r="BK102" s="1039" t="str">
        <f t="shared" si="65"/>
        <v/>
      </c>
      <c r="BM102" s="1039" t="str">
        <f t="shared" si="66"/>
        <v/>
      </c>
      <c r="BO102" s="1039" t="str">
        <f t="shared" si="67"/>
        <v/>
      </c>
      <c r="BQ102" s="1039" t="str">
        <f t="shared" si="68"/>
        <v/>
      </c>
      <c r="BS102" s="1039" t="str">
        <f t="shared" si="69"/>
        <v/>
      </c>
      <c r="BU102" s="1039" t="str">
        <f t="shared" si="70"/>
        <v/>
      </c>
      <c r="BW102" s="1039" t="str">
        <f t="shared" si="71"/>
        <v/>
      </c>
      <c r="BY102" s="1039" t="str">
        <f t="shared" si="72"/>
        <v/>
      </c>
      <c r="CA102" s="1039" t="str">
        <f t="shared" si="73"/>
        <v/>
      </c>
      <c r="CC102" s="1039" t="str">
        <f t="shared" si="74"/>
        <v/>
      </c>
      <c r="CE102" s="1039" t="str">
        <f t="shared" si="75"/>
        <v/>
      </c>
    </row>
    <row r="103" spans="5:83">
      <c r="E103" s="1039" t="str">
        <f t="shared" si="38"/>
        <v/>
      </c>
      <c r="G103" s="1039" t="str">
        <f t="shared" si="38"/>
        <v/>
      </c>
      <c r="I103" s="1039" t="str">
        <f t="shared" si="39"/>
        <v/>
      </c>
      <c r="K103" s="1039" t="str">
        <f t="shared" si="40"/>
        <v/>
      </c>
      <c r="M103" s="1039" t="str">
        <f t="shared" si="41"/>
        <v/>
      </c>
      <c r="O103" s="1039" t="str">
        <f t="shared" si="42"/>
        <v/>
      </c>
      <c r="Q103" s="1039" t="str">
        <f t="shared" si="43"/>
        <v/>
      </c>
      <c r="S103" s="1039" t="str">
        <f t="shared" si="44"/>
        <v/>
      </c>
      <c r="U103" s="1039" t="str">
        <f t="shared" si="45"/>
        <v/>
      </c>
      <c r="W103" s="1039" t="str">
        <f t="shared" si="46"/>
        <v/>
      </c>
      <c r="Y103" s="1039" t="str">
        <f t="shared" si="47"/>
        <v/>
      </c>
      <c r="AA103" s="1039" t="str">
        <f t="shared" si="48"/>
        <v/>
      </c>
      <c r="AC103" s="1039" t="str">
        <f t="shared" si="49"/>
        <v/>
      </c>
      <c r="AE103" s="1039" t="str">
        <f t="shared" si="50"/>
        <v/>
      </c>
      <c r="AG103" s="1039" t="str">
        <f t="shared" si="51"/>
        <v/>
      </c>
      <c r="AI103" s="1039" t="str">
        <f t="shared" si="52"/>
        <v/>
      </c>
      <c r="AK103" s="1039" t="str">
        <f t="shared" si="53"/>
        <v/>
      </c>
      <c r="AM103" s="1039" t="str">
        <f t="shared" si="54"/>
        <v/>
      </c>
      <c r="AO103" s="1039" t="str">
        <f t="shared" si="55"/>
        <v/>
      </c>
      <c r="AQ103" s="1039" t="str">
        <f t="shared" si="56"/>
        <v/>
      </c>
      <c r="AS103" s="1039" t="str">
        <f t="shared" si="57"/>
        <v/>
      </c>
      <c r="AU103" s="1039" t="str">
        <f t="shared" si="57"/>
        <v/>
      </c>
      <c r="AW103" s="1039" t="str">
        <f t="shared" si="58"/>
        <v/>
      </c>
      <c r="AY103" s="1039" t="str">
        <f t="shared" si="59"/>
        <v/>
      </c>
      <c r="BA103" s="1039" t="str">
        <f t="shared" si="60"/>
        <v/>
      </c>
      <c r="BC103" s="1039" t="str">
        <f t="shared" si="61"/>
        <v/>
      </c>
      <c r="BE103" s="1039" t="str">
        <f t="shared" si="62"/>
        <v/>
      </c>
      <c r="BG103" s="1039" t="str">
        <f t="shared" si="63"/>
        <v/>
      </c>
      <c r="BI103" s="1039" t="str">
        <f t="shared" si="64"/>
        <v/>
      </c>
      <c r="BK103" s="1039" t="str">
        <f t="shared" si="65"/>
        <v/>
      </c>
      <c r="BM103" s="1039" t="str">
        <f t="shared" si="66"/>
        <v/>
      </c>
      <c r="BO103" s="1039" t="str">
        <f t="shared" si="67"/>
        <v/>
      </c>
      <c r="BQ103" s="1039" t="str">
        <f t="shared" si="68"/>
        <v/>
      </c>
      <c r="BS103" s="1039" t="str">
        <f t="shared" si="69"/>
        <v/>
      </c>
      <c r="BU103" s="1039" t="str">
        <f t="shared" si="70"/>
        <v/>
      </c>
      <c r="BW103" s="1039" t="str">
        <f t="shared" si="71"/>
        <v/>
      </c>
      <c r="BY103" s="1039" t="str">
        <f t="shared" si="72"/>
        <v/>
      </c>
      <c r="CA103" s="1039" t="str">
        <f t="shared" si="73"/>
        <v/>
      </c>
      <c r="CC103" s="1039" t="str">
        <f t="shared" si="74"/>
        <v/>
      </c>
      <c r="CE103" s="1039" t="str">
        <f t="shared" si="75"/>
        <v/>
      </c>
    </row>
    <row r="104" spans="5:83">
      <c r="E104" s="1039" t="str">
        <f t="shared" si="38"/>
        <v/>
      </c>
      <c r="G104" s="1039" t="str">
        <f t="shared" si="38"/>
        <v/>
      </c>
      <c r="I104" s="1039" t="str">
        <f t="shared" si="39"/>
        <v/>
      </c>
      <c r="K104" s="1039" t="str">
        <f t="shared" si="40"/>
        <v/>
      </c>
      <c r="M104" s="1039" t="str">
        <f t="shared" si="41"/>
        <v/>
      </c>
      <c r="O104" s="1039" t="str">
        <f t="shared" si="42"/>
        <v/>
      </c>
      <c r="Q104" s="1039" t="str">
        <f t="shared" si="43"/>
        <v/>
      </c>
      <c r="S104" s="1039" t="str">
        <f t="shared" si="44"/>
        <v/>
      </c>
      <c r="U104" s="1039" t="str">
        <f t="shared" si="45"/>
        <v/>
      </c>
      <c r="W104" s="1039" t="str">
        <f t="shared" si="46"/>
        <v/>
      </c>
      <c r="Y104" s="1039" t="str">
        <f t="shared" si="47"/>
        <v/>
      </c>
      <c r="AA104" s="1039" t="str">
        <f t="shared" si="48"/>
        <v/>
      </c>
      <c r="AC104" s="1039" t="str">
        <f t="shared" si="49"/>
        <v/>
      </c>
      <c r="AE104" s="1039" t="str">
        <f t="shared" si="50"/>
        <v/>
      </c>
      <c r="AG104" s="1039" t="str">
        <f t="shared" si="51"/>
        <v/>
      </c>
      <c r="AI104" s="1039" t="str">
        <f t="shared" si="52"/>
        <v/>
      </c>
      <c r="AK104" s="1039" t="str">
        <f t="shared" si="53"/>
        <v/>
      </c>
      <c r="AM104" s="1039" t="str">
        <f t="shared" si="54"/>
        <v/>
      </c>
      <c r="AO104" s="1039" t="str">
        <f t="shared" si="55"/>
        <v/>
      </c>
      <c r="AQ104" s="1039" t="str">
        <f t="shared" si="56"/>
        <v/>
      </c>
      <c r="AS104" s="1039" t="str">
        <f t="shared" si="57"/>
        <v/>
      </c>
      <c r="AU104" s="1039" t="str">
        <f t="shared" si="57"/>
        <v/>
      </c>
      <c r="AW104" s="1039" t="str">
        <f t="shared" si="58"/>
        <v/>
      </c>
      <c r="AY104" s="1039" t="str">
        <f t="shared" si="59"/>
        <v/>
      </c>
      <c r="BA104" s="1039" t="str">
        <f t="shared" si="60"/>
        <v/>
      </c>
      <c r="BC104" s="1039" t="str">
        <f t="shared" si="61"/>
        <v/>
      </c>
      <c r="BE104" s="1039" t="str">
        <f t="shared" si="62"/>
        <v/>
      </c>
      <c r="BG104" s="1039" t="str">
        <f t="shared" si="63"/>
        <v/>
      </c>
      <c r="BI104" s="1039" t="str">
        <f t="shared" si="64"/>
        <v/>
      </c>
      <c r="BK104" s="1039" t="str">
        <f t="shared" si="65"/>
        <v/>
      </c>
      <c r="BM104" s="1039" t="str">
        <f t="shared" si="66"/>
        <v/>
      </c>
      <c r="BO104" s="1039" t="str">
        <f t="shared" si="67"/>
        <v/>
      </c>
      <c r="BQ104" s="1039" t="str">
        <f t="shared" si="68"/>
        <v/>
      </c>
      <c r="BS104" s="1039" t="str">
        <f t="shared" si="69"/>
        <v/>
      </c>
      <c r="BU104" s="1039" t="str">
        <f t="shared" si="70"/>
        <v/>
      </c>
      <c r="BW104" s="1039" t="str">
        <f t="shared" si="71"/>
        <v/>
      </c>
      <c r="BY104" s="1039" t="str">
        <f t="shared" si="72"/>
        <v/>
      </c>
      <c r="CA104" s="1039" t="str">
        <f t="shared" si="73"/>
        <v/>
      </c>
      <c r="CC104" s="1039" t="str">
        <f t="shared" si="74"/>
        <v/>
      </c>
      <c r="CE104" s="1039" t="str">
        <f t="shared" si="75"/>
        <v/>
      </c>
    </row>
    <row r="105" spans="5:83">
      <c r="E105" s="1039" t="str">
        <f t="shared" si="38"/>
        <v/>
      </c>
      <c r="G105" s="1039" t="str">
        <f t="shared" si="38"/>
        <v/>
      </c>
      <c r="I105" s="1039" t="str">
        <f t="shared" si="39"/>
        <v/>
      </c>
      <c r="K105" s="1039" t="str">
        <f t="shared" si="40"/>
        <v/>
      </c>
      <c r="M105" s="1039" t="str">
        <f t="shared" si="41"/>
        <v/>
      </c>
      <c r="O105" s="1039" t="str">
        <f t="shared" si="42"/>
        <v/>
      </c>
      <c r="Q105" s="1039" t="str">
        <f t="shared" si="43"/>
        <v/>
      </c>
      <c r="S105" s="1039" t="str">
        <f t="shared" si="44"/>
        <v/>
      </c>
      <c r="U105" s="1039" t="str">
        <f t="shared" si="45"/>
        <v/>
      </c>
      <c r="W105" s="1039" t="str">
        <f t="shared" si="46"/>
        <v/>
      </c>
      <c r="Y105" s="1039" t="str">
        <f t="shared" si="47"/>
        <v/>
      </c>
      <c r="AA105" s="1039" t="str">
        <f t="shared" si="48"/>
        <v/>
      </c>
      <c r="AC105" s="1039" t="str">
        <f t="shared" si="49"/>
        <v/>
      </c>
      <c r="AE105" s="1039" t="str">
        <f t="shared" si="50"/>
        <v/>
      </c>
      <c r="AG105" s="1039" t="str">
        <f t="shared" si="51"/>
        <v/>
      </c>
      <c r="AI105" s="1039" t="str">
        <f t="shared" si="52"/>
        <v/>
      </c>
      <c r="AK105" s="1039" t="str">
        <f t="shared" si="53"/>
        <v/>
      </c>
      <c r="AM105" s="1039" t="str">
        <f t="shared" si="54"/>
        <v/>
      </c>
      <c r="AO105" s="1039" t="str">
        <f t="shared" si="55"/>
        <v/>
      </c>
      <c r="AQ105" s="1039" t="str">
        <f t="shared" si="56"/>
        <v/>
      </c>
      <c r="AS105" s="1039" t="str">
        <f t="shared" si="57"/>
        <v/>
      </c>
      <c r="AU105" s="1039" t="str">
        <f t="shared" si="57"/>
        <v/>
      </c>
      <c r="AW105" s="1039" t="str">
        <f t="shared" si="58"/>
        <v/>
      </c>
      <c r="AY105" s="1039" t="str">
        <f t="shared" si="59"/>
        <v/>
      </c>
      <c r="BA105" s="1039" t="str">
        <f t="shared" si="60"/>
        <v/>
      </c>
      <c r="BC105" s="1039" t="str">
        <f t="shared" si="61"/>
        <v/>
      </c>
      <c r="BE105" s="1039" t="str">
        <f t="shared" si="62"/>
        <v/>
      </c>
      <c r="BG105" s="1039" t="str">
        <f t="shared" si="63"/>
        <v/>
      </c>
      <c r="BI105" s="1039" t="str">
        <f t="shared" si="64"/>
        <v/>
      </c>
      <c r="BK105" s="1039" t="str">
        <f t="shared" si="65"/>
        <v/>
      </c>
      <c r="BM105" s="1039" t="str">
        <f t="shared" si="66"/>
        <v/>
      </c>
      <c r="BO105" s="1039" t="str">
        <f t="shared" si="67"/>
        <v/>
      </c>
      <c r="BQ105" s="1039" t="str">
        <f t="shared" si="68"/>
        <v/>
      </c>
      <c r="BS105" s="1039" t="str">
        <f t="shared" si="69"/>
        <v/>
      </c>
      <c r="BU105" s="1039" t="str">
        <f t="shared" si="70"/>
        <v/>
      </c>
      <c r="BW105" s="1039" t="str">
        <f t="shared" si="71"/>
        <v/>
      </c>
      <c r="BY105" s="1039" t="str">
        <f t="shared" si="72"/>
        <v/>
      </c>
      <c r="CA105" s="1039" t="str">
        <f t="shared" si="73"/>
        <v/>
      </c>
      <c r="CC105" s="1039" t="str">
        <f t="shared" si="74"/>
        <v/>
      </c>
      <c r="CE105" s="1039" t="str">
        <f t="shared" si="75"/>
        <v/>
      </c>
    </row>
    <row r="106" spans="5:83">
      <c r="E106" s="1039" t="str">
        <f t="shared" si="38"/>
        <v/>
      </c>
      <c r="G106" s="1039" t="str">
        <f t="shared" si="38"/>
        <v/>
      </c>
      <c r="I106" s="1039" t="str">
        <f t="shared" si="39"/>
        <v/>
      </c>
      <c r="K106" s="1039" t="str">
        <f t="shared" si="40"/>
        <v/>
      </c>
      <c r="M106" s="1039" t="str">
        <f t="shared" si="41"/>
        <v/>
      </c>
      <c r="O106" s="1039" t="str">
        <f t="shared" si="42"/>
        <v/>
      </c>
      <c r="Q106" s="1039" t="str">
        <f t="shared" si="43"/>
        <v/>
      </c>
      <c r="S106" s="1039" t="str">
        <f t="shared" si="44"/>
        <v/>
      </c>
      <c r="U106" s="1039" t="str">
        <f t="shared" si="45"/>
        <v/>
      </c>
      <c r="W106" s="1039" t="str">
        <f t="shared" si="46"/>
        <v/>
      </c>
      <c r="Y106" s="1039" t="str">
        <f t="shared" si="47"/>
        <v/>
      </c>
      <c r="AA106" s="1039" t="str">
        <f t="shared" si="48"/>
        <v/>
      </c>
      <c r="AC106" s="1039" t="str">
        <f t="shared" si="49"/>
        <v/>
      </c>
      <c r="AE106" s="1039" t="str">
        <f t="shared" si="50"/>
        <v/>
      </c>
      <c r="AG106" s="1039" t="str">
        <f t="shared" si="51"/>
        <v/>
      </c>
      <c r="AI106" s="1039" t="str">
        <f t="shared" si="52"/>
        <v/>
      </c>
      <c r="AK106" s="1039" t="str">
        <f t="shared" si="53"/>
        <v/>
      </c>
      <c r="AM106" s="1039" t="str">
        <f t="shared" si="54"/>
        <v/>
      </c>
      <c r="AO106" s="1039" t="str">
        <f t="shared" si="55"/>
        <v/>
      </c>
      <c r="AQ106" s="1039" t="str">
        <f t="shared" si="56"/>
        <v/>
      </c>
      <c r="AS106" s="1039" t="str">
        <f t="shared" si="57"/>
        <v/>
      </c>
      <c r="AU106" s="1039" t="str">
        <f t="shared" si="57"/>
        <v/>
      </c>
      <c r="AW106" s="1039" t="str">
        <f t="shared" si="58"/>
        <v/>
      </c>
      <c r="AY106" s="1039" t="str">
        <f t="shared" si="59"/>
        <v/>
      </c>
      <c r="BA106" s="1039" t="str">
        <f t="shared" si="60"/>
        <v/>
      </c>
      <c r="BC106" s="1039" t="str">
        <f t="shared" si="61"/>
        <v/>
      </c>
      <c r="BE106" s="1039" t="str">
        <f t="shared" si="62"/>
        <v/>
      </c>
      <c r="BG106" s="1039" t="str">
        <f t="shared" si="63"/>
        <v/>
      </c>
      <c r="BI106" s="1039" t="str">
        <f t="shared" si="64"/>
        <v/>
      </c>
      <c r="BK106" s="1039" t="str">
        <f t="shared" si="65"/>
        <v/>
      </c>
      <c r="BM106" s="1039" t="str">
        <f t="shared" si="66"/>
        <v/>
      </c>
      <c r="BO106" s="1039" t="str">
        <f t="shared" si="67"/>
        <v/>
      </c>
      <c r="BQ106" s="1039" t="str">
        <f t="shared" si="68"/>
        <v/>
      </c>
      <c r="BS106" s="1039" t="str">
        <f t="shared" si="69"/>
        <v/>
      </c>
      <c r="BU106" s="1039" t="str">
        <f t="shared" si="70"/>
        <v/>
      </c>
      <c r="BW106" s="1039" t="str">
        <f t="shared" si="71"/>
        <v/>
      </c>
      <c r="BY106" s="1039" t="str">
        <f t="shared" si="72"/>
        <v/>
      </c>
      <c r="CA106" s="1039" t="str">
        <f t="shared" si="73"/>
        <v/>
      </c>
      <c r="CC106" s="1039" t="str">
        <f t="shared" si="74"/>
        <v/>
      </c>
      <c r="CE106" s="1039" t="str">
        <f t="shared" si="75"/>
        <v/>
      </c>
    </row>
    <row r="107" spans="5:83">
      <c r="E107" s="1039" t="str">
        <f t="shared" si="38"/>
        <v/>
      </c>
      <c r="G107" s="1039" t="str">
        <f t="shared" si="38"/>
        <v/>
      </c>
      <c r="I107" s="1039" t="str">
        <f t="shared" si="39"/>
        <v/>
      </c>
      <c r="K107" s="1039" t="str">
        <f t="shared" si="40"/>
        <v/>
      </c>
      <c r="M107" s="1039" t="str">
        <f t="shared" si="41"/>
        <v/>
      </c>
      <c r="O107" s="1039" t="str">
        <f t="shared" si="42"/>
        <v/>
      </c>
      <c r="Q107" s="1039" t="str">
        <f t="shared" si="43"/>
        <v/>
      </c>
      <c r="S107" s="1039" t="str">
        <f t="shared" si="44"/>
        <v/>
      </c>
      <c r="U107" s="1039" t="str">
        <f t="shared" si="45"/>
        <v/>
      </c>
      <c r="W107" s="1039" t="str">
        <f t="shared" si="46"/>
        <v/>
      </c>
      <c r="Y107" s="1039" t="str">
        <f t="shared" si="47"/>
        <v/>
      </c>
      <c r="AA107" s="1039" t="str">
        <f t="shared" si="48"/>
        <v/>
      </c>
      <c r="AC107" s="1039" t="str">
        <f t="shared" si="49"/>
        <v/>
      </c>
      <c r="AE107" s="1039" t="str">
        <f t="shared" si="50"/>
        <v/>
      </c>
      <c r="AG107" s="1039" t="str">
        <f t="shared" si="51"/>
        <v/>
      </c>
      <c r="AI107" s="1039" t="str">
        <f t="shared" si="52"/>
        <v/>
      </c>
      <c r="AK107" s="1039" t="str">
        <f t="shared" si="53"/>
        <v/>
      </c>
      <c r="AM107" s="1039" t="str">
        <f t="shared" si="54"/>
        <v/>
      </c>
      <c r="AO107" s="1039" t="str">
        <f t="shared" si="55"/>
        <v/>
      </c>
      <c r="AQ107" s="1039" t="str">
        <f t="shared" si="56"/>
        <v/>
      </c>
      <c r="AS107" s="1039" t="str">
        <f t="shared" si="57"/>
        <v/>
      </c>
      <c r="AU107" s="1039" t="str">
        <f t="shared" si="57"/>
        <v/>
      </c>
      <c r="AW107" s="1039" t="str">
        <f t="shared" si="58"/>
        <v/>
      </c>
      <c r="AY107" s="1039" t="str">
        <f t="shared" si="59"/>
        <v/>
      </c>
      <c r="BA107" s="1039" t="str">
        <f t="shared" si="60"/>
        <v/>
      </c>
      <c r="BC107" s="1039" t="str">
        <f t="shared" si="61"/>
        <v/>
      </c>
      <c r="BE107" s="1039" t="str">
        <f t="shared" si="62"/>
        <v/>
      </c>
      <c r="BG107" s="1039" t="str">
        <f t="shared" si="63"/>
        <v/>
      </c>
      <c r="BI107" s="1039" t="str">
        <f t="shared" si="64"/>
        <v/>
      </c>
      <c r="BK107" s="1039" t="str">
        <f t="shared" si="65"/>
        <v/>
      </c>
      <c r="BM107" s="1039" t="str">
        <f t="shared" si="66"/>
        <v/>
      </c>
      <c r="BO107" s="1039" t="str">
        <f t="shared" si="67"/>
        <v/>
      </c>
      <c r="BQ107" s="1039" t="str">
        <f t="shared" si="68"/>
        <v/>
      </c>
      <c r="BS107" s="1039" t="str">
        <f t="shared" si="69"/>
        <v/>
      </c>
      <c r="BU107" s="1039" t="str">
        <f t="shared" si="70"/>
        <v/>
      </c>
      <c r="BW107" s="1039" t="str">
        <f t="shared" si="71"/>
        <v/>
      </c>
      <c r="BY107" s="1039" t="str">
        <f t="shared" si="72"/>
        <v/>
      </c>
      <c r="CA107" s="1039" t="str">
        <f t="shared" si="73"/>
        <v/>
      </c>
      <c r="CC107" s="1039" t="str">
        <f t="shared" si="74"/>
        <v/>
      </c>
      <c r="CE107" s="1039" t="str">
        <f t="shared" si="75"/>
        <v/>
      </c>
    </row>
    <row r="108" spans="5:83">
      <c r="E108" s="1039" t="str">
        <f t="shared" si="38"/>
        <v/>
      </c>
      <c r="G108" s="1039" t="str">
        <f t="shared" si="38"/>
        <v/>
      </c>
      <c r="I108" s="1039" t="str">
        <f t="shared" si="39"/>
        <v/>
      </c>
      <c r="K108" s="1039" t="str">
        <f t="shared" si="40"/>
        <v/>
      </c>
      <c r="M108" s="1039" t="str">
        <f t="shared" si="41"/>
        <v/>
      </c>
      <c r="O108" s="1039" t="str">
        <f t="shared" si="42"/>
        <v/>
      </c>
      <c r="Q108" s="1039" t="str">
        <f t="shared" si="43"/>
        <v/>
      </c>
      <c r="S108" s="1039" t="str">
        <f t="shared" si="44"/>
        <v/>
      </c>
      <c r="U108" s="1039" t="str">
        <f t="shared" si="45"/>
        <v/>
      </c>
      <c r="W108" s="1039" t="str">
        <f t="shared" si="46"/>
        <v/>
      </c>
      <c r="Y108" s="1039" t="str">
        <f t="shared" si="47"/>
        <v/>
      </c>
      <c r="AA108" s="1039" t="str">
        <f t="shared" si="48"/>
        <v/>
      </c>
      <c r="AC108" s="1039" t="str">
        <f t="shared" si="49"/>
        <v/>
      </c>
      <c r="AE108" s="1039" t="str">
        <f t="shared" si="50"/>
        <v/>
      </c>
      <c r="AG108" s="1039" t="str">
        <f t="shared" si="51"/>
        <v/>
      </c>
      <c r="AI108" s="1039" t="str">
        <f t="shared" si="52"/>
        <v/>
      </c>
      <c r="AK108" s="1039" t="str">
        <f t="shared" si="53"/>
        <v/>
      </c>
      <c r="AM108" s="1039" t="str">
        <f t="shared" si="54"/>
        <v/>
      </c>
      <c r="AO108" s="1039" t="str">
        <f t="shared" si="55"/>
        <v/>
      </c>
      <c r="AQ108" s="1039" t="str">
        <f t="shared" si="56"/>
        <v/>
      </c>
      <c r="AS108" s="1039" t="str">
        <f t="shared" si="57"/>
        <v/>
      </c>
      <c r="AU108" s="1039" t="str">
        <f t="shared" si="57"/>
        <v/>
      </c>
      <c r="AW108" s="1039" t="str">
        <f t="shared" si="58"/>
        <v/>
      </c>
      <c r="AY108" s="1039" t="str">
        <f t="shared" si="59"/>
        <v/>
      </c>
      <c r="BA108" s="1039" t="str">
        <f t="shared" si="60"/>
        <v/>
      </c>
      <c r="BC108" s="1039" t="str">
        <f t="shared" si="61"/>
        <v/>
      </c>
      <c r="BE108" s="1039" t="str">
        <f t="shared" si="62"/>
        <v/>
      </c>
      <c r="BG108" s="1039" t="str">
        <f t="shared" si="63"/>
        <v/>
      </c>
      <c r="BI108" s="1039" t="str">
        <f t="shared" si="64"/>
        <v/>
      </c>
      <c r="BK108" s="1039" t="str">
        <f t="shared" si="65"/>
        <v/>
      </c>
      <c r="BM108" s="1039" t="str">
        <f t="shared" si="66"/>
        <v/>
      </c>
      <c r="BO108" s="1039" t="str">
        <f t="shared" si="67"/>
        <v/>
      </c>
      <c r="BQ108" s="1039" t="str">
        <f t="shared" si="68"/>
        <v/>
      </c>
      <c r="BS108" s="1039" t="str">
        <f t="shared" si="69"/>
        <v/>
      </c>
      <c r="BU108" s="1039" t="str">
        <f t="shared" si="70"/>
        <v/>
      </c>
      <c r="BW108" s="1039" t="str">
        <f t="shared" si="71"/>
        <v/>
      </c>
      <c r="BY108" s="1039" t="str">
        <f t="shared" si="72"/>
        <v/>
      </c>
      <c r="CA108" s="1039" t="str">
        <f t="shared" si="73"/>
        <v/>
      </c>
      <c r="CC108" s="1039" t="str">
        <f t="shared" si="74"/>
        <v/>
      </c>
      <c r="CE108" s="1039" t="str">
        <f t="shared" si="75"/>
        <v/>
      </c>
    </row>
    <row r="109" spans="5:83">
      <c r="E109" s="1039" t="str">
        <f t="shared" si="38"/>
        <v/>
      </c>
      <c r="G109" s="1039" t="str">
        <f t="shared" si="38"/>
        <v/>
      </c>
      <c r="I109" s="1039" t="str">
        <f t="shared" si="39"/>
        <v/>
      </c>
      <c r="K109" s="1039" t="str">
        <f t="shared" si="40"/>
        <v/>
      </c>
      <c r="M109" s="1039" t="str">
        <f t="shared" si="41"/>
        <v/>
      </c>
      <c r="O109" s="1039" t="str">
        <f t="shared" si="42"/>
        <v/>
      </c>
      <c r="Q109" s="1039" t="str">
        <f t="shared" si="43"/>
        <v/>
      </c>
      <c r="S109" s="1039" t="str">
        <f t="shared" si="44"/>
        <v/>
      </c>
      <c r="U109" s="1039" t="str">
        <f t="shared" si="45"/>
        <v/>
      </c>
      <c r="W109" s="1039" t="str">
        <f t="shared" si="46"/>
        <v/>
      </c>
      <c r="Y109" s="1039" t="str">
        <f t="shared" si="47"/>
        <v/>
      </c>
      <c r="AA109" s="1039" t="str">
        <f t="shared" si="48"/>
        <v/>
      </c>
      <c r="AC109" s="1039" t="str">
        <f t="shared" si="49"/>
        <v/>
      </c>
      <c r="AE109" s="1039" t="str">
        <f t="shared" si="50"/>
        <v/>
      </c>
      <c r="AG109" s="1039" t="str">
        <f t="shared" si="51"/>
        <v/>
      </c>
      <c r="AI109" s="1039" t="str">
        <f t="shared" si="52"/>
        <v/>
      </c>
      <c r="AK109" s="1039" t="str">
        <f t="shared" si="53"/>
        <v/>
      </c>
      <c r="AM109" s="1039" t="str">
        <f t="shared" si="54"/>
        <v/>
      </c>
      <c r="AO109" s="1039" t="str">
        <f t="shared" si="55"/>
        <v/>
      </c>
      <c r="AQ109" s="1039" t="str">
        <f t="shared" si="56"/>
        <v/>
      </c>
      <c r="AS109" s="1039" t="str">
        <f t="shared" si="57"/>
        <v/>
      </c>
      <c r="AU109" s="1039" t="str">
        <f t="shared" si="57"/>
        <v/>
      </c>
      <c r="AW109" s="1039" t="str">
        <f t="shared" si="58"/>
        <v/>
      </c>
      <c r="AY109" s="1039" t="str">
        <f t="shared" si="59"/>
        <v/>
      </c>
      <c r="BA109" s="1039" t="str">
        <f t="shared" si="60"/>
        <v/>
      </c>
      <c r="BC109" s="1039" t="str">
        <f t="shared" si="61"/>
        <v/>
      </c>
      <c r="BE109" s="1039" t="str">
        <f t="shared" si="62"/>
        <v/>
      </c>
      <c r="BG109" s="1039" t="str">
        <f t="shared" si="63"/>
        <v/>
      </c>
      <c r="BI109" s="1039" t="str">
        <f t="shared" si="64"/>
        <v/>
      </c>
      <c r="BK109" s="1039" t="str">
        <f t="shared" si="65"/>
        <v/>
      </c>
      <c r="BM109" s="1039" t="str">
        <f t="shared" si="66"/>
        <v/>
      </c>
      <c r="BO109" s="1039" t="str">
        <f t="shared" si="67"/>
        <v/>
      </c>
      <c r="BQ109" s="1039" t="str">
        <f t="shared" si="68"/>
        <v/>
      </c>
      <c r="BS109" s="1039" t="str">
        <f t="shared" si="69"/>
        <v/>
      </c>
      <c r="BU109" s="1039" t="str">
        <f t="shared" si="70"/>
        <v/>
      </c>
      <c r="BW109" s="1039" t="str">
        <f t="shared" si="71"/>
        <v/>
      </c>
      <c r="BY109" s="1039" t="str">
        <f t="shared" si="72"/>
        <v/>
      </c>
      <c r="CA109" s="1039" t="str">
        <f t="shared" si="73"/>
        <v/>
      </c>
      <c r="CC109" s="1039" t="str">
        <f t="shared" si="74"/>
        <v/>
      </c>
      <c r="CE109" s="1039" t="str">
        <f t="shared" si="75"/>
        <v/>
      </c>
    </row>
    <row r="110" spans="5:83">
      <c r="E110" s="1039" t="str">
        <f t="shared" si="38"/>
        <v/>
      </c>
      <c r="G110" s="1039" t="str">
        <f t="shared" si="38"/>
        <v/>
      </c>
      <c r="I110" s="1039" t="str">
        <f t="shared" si="39"/>
        <v/>
      </c>
      <c r="K110" s="1039" t="str">
        <f t="shared" si="40"/>
        <v/>
      </c>
      <c r="M110" s="1039" t="str">
        <f t="shared" si="41"/>
        <v/>
      </c>
      <c r="O110" s="1039" t="str">
        <f t="shared" si="42"/>
        <v/>
      </c>
      <c r="Q110" s="1039" t="str">
        <f t="shared" si="43"/>
        <v/>
      </c>
      <c r="S110" s="1039" t="str">
        <f t="shared" si="44"/>
        <v/>
      </c>
      <c r="U110" s="1039" t="str">
        <f t="shared" si="45"/>
        <v/>
      </c>
      <c r="W110" s="1039" t="str">
        <f t="shared" si="46"/>
        <v/>
      </c>
      <c r="Y110" s="1039" t="str">
        <f t="shared" si="47"/>
        <v/>
      </c>
      <c r="AA110" s="1039" t="str">
        <f t="shared" si="48"/>
        <v/>
      </c>
      <c r="AC110" s="1039" t="str">
        <f t="shared" si="49"/>
        <v/>
      </c>
      <c r="AE110" s="1039" t="str">
        <f t="shared" si="50"/>
        <v/>
      </c>
      <c r="AG110" s="1039" t="str">
        <f t="shared" si="51"/>
        <v/>
      </c>
      <c r="AI110" s="1039" t="str">
        <f t="shared" si="52"/>
        <v/>
      </c>
      <c r="AK110" s="1039" t="str">
        <f t="shared" si="53"/>
        <v/>
      </c>
      <c r="AM110" s="1039" t="str">
        <f t="shared" si="54"/>
        <v/>
      </c>
      <c r="AO110" s="1039" t="str">
        <f t="shared" si="55"/>
        <v/>
      </c>
      <c r="AQ110" s="1039" t="str">
        <f t="shared" si="56"/>
        <v/>
      </c>
      <c r="AS110" s="1039" t="str">
        <f t="shared" si="57"/>
        <v/>
      </c>
      <c r="AU110" s="1039" t="str">
        <f t="shared" si="57"/>
        <v/>
      </c>
      <c r="AW110" s="1039" t="str">
        <f t="shared" si="58"/>
        <v/>
      </c>
      <c r="AY110" s="1039" t="str">
        <f t="shared" si="59"/>
        <v/>
      </c>
      <c r="BA110" s="1039" t="str">
        <f t="shared" si="60"/>
        <v/>
      </c>
      <c r="BC110" s="1039" t="str">
        <f t="shared" si="61"/>
        <v/>
      </c>
      <c r="BE110" s="1039" t="str">
        <f t="shared" si="62"/>
        <v/>
      </c>
      <c r="BG110" s="1039" t="str">
        <f t="shared" si="63"/>
        <v/>
      </c>
      <c r="BI110" s="1039" t="str">
        <f t="shared" si="64"/>
        <v/>
      </c>
      <c r="BK110" s="1039" t="str">
        <f t="shared" si="65"/>
        <v/>
      </c>
      <c r="BM110" s="1039" t="str">
        <f t="shared" si="66"/>
        <v/>
      </c>
      <c r="BO110" s="1039" t="str">
        <f t="shared" si="67"/>
        <v/>
      </c>
      <c r="BQ110" s="1039" t="str">
        <f t="shared" si="68"/>
        <v/>
      </c>
      <c r="BS110" s="1039" t="str">
        <f t="shared" si="69"/>
        <v/>
      </c>
      <c r="BU110" s="1039" t="str">
        <f t="shared" si="70"/>
        <v/>
      </c>
      <c r="BW110" s="1039" t="str">
        <f t="shared" si="71"/>
        <v/>
      </c>
      <c r="BY110" s="1039" t="str">
        <f t="shared" si="72"/>
        <v/>
      </c>
      <c r="CA110" s="1039" t="str">
        <f t="shared" si="73"/>
        <v/>
      </c>
      <c r="CC110" s="1039" t="str">
        <f t="shared" si="74"/>
        <v/>
      </c>
      <c r="CE110" s="1039" t="str">
        <f t="shared" si="75"/>
        <v/>
      </c>
    </row>
    <row r="111" spans="5:83">
      <c r="E111" s="1039" t="str">
        <f t="shared" si="38"/>
        <v/>
      </c>
      <c r="G111" s="1039" t="str">
        <f t="shared" si="38"/>
        <v/>
      </c>
      <c r="I111" s="1039" t="str">
        <f t="shared" si="39"/>
        <v/>
      </c>
      <c r="K111" s="1039" t="str">
        <f t="shared" si="40"/>
        <v/>
      </c>
      <c r="M111" s="1039" t="str">
        <f t="shared" si="41"/>
        <v/>
      </c>
      <c r="O111" s="1039" t="str">
        <f t="shared" si="42"/>
        <v/>
      </c>
      <c r="Q111" s="1039" t="str">
        <f t="shared" si="43"/>
        <v/>
      </c>
      <c r="S111" s="1039" t="str">
        <f t="shared" si="44"/>
        <v/>
      </c>
      <c r="U111" s="1039" t="str">
        <f t="shared" si="45"/>
        <v/>
      </c>
      <c r="W111" s="1039" t="str">
        <f t="shared" si="46"/>
        <v/>
      </c>
      <c r="Y111" s="1039" t="str">
        <f t="shared" si="47"/>
        <v/>
      </c>
      <c r="AA111" s="1039" t="str">
        <f t="shared" si="48"/>
        <v/>
      </c>
      <c r="AC111" s="1039" t="str">
        <f t="shared" si="49"/>
        <v/>
      </c>
      <c r="AE111" s="1039" t="str">
        <f t="shared" si="50"/>
        <v/>
      </c>
      <c r="AG111" s="1039" t="str">
        <f t="shared" si="51"/>
        <v/>
      </c>
      <c r="AI111" s="1039" t="str">
        <f t="shared" si="52"/>
        <v/>
      </c>
      <c r="AK111" s="1039" t="str">
        <f t="shared" si="53"/>
        <v/>
      </c>
      <c r="AM111" s="1039" t="str">
        <f t="shared" si="54"/>
        <v/>
      </c>
      <c r="AO111" s="1039" t="str">
        <f t="shared" si="55"/>
        <v/>
      </c>
      <c r="AQ111" s="1039" t="str">
        <f t="shared" si="56"/>
        <v/>
      </c>
      <c r="AS111" s="1039" t="str">
        <f t="shared" si="57"/>
        <v/>
      </c>
      <c r="AU111" s="1039" t="str">
        <f t="shared" si="57"/>
        <v/>
      </c>
      <c r="AW111" s="1039" t="str">
        <f t="shared" si="58"/>
        <v/>
      </c>
      <c r="AY111" s="1039" t="str">
        <f t="shared" si="59"/>
        <v/>
      </c>
      <c r="BA111" s="1039" t="str">
        <f t="shared" si="60"/>
        <v/>
      </c>
      <c r="BC111" s="1039" t="str">
        <f t="shared" si="61"/>
        <v/>
      </c>
      <c r="BE111" s="1039" t="str">
        <f t="shared" si="62"/>
        <v/>
      </c>
      <c r="BG111" s="1039" t="str">
        <f t="shared" si="63"/>
        <v/>
      </c>
      <c r="BI111" s="1039" t="str">
        <f t="shared" si="64"/>
        <v/>
      </c>
      <c r="BK111" s="1039" t="str">
        <f t="shared" si="65"/>
        <v/>
      </c>
      <c r="BM111" s="1039" t="str">
        <f t="shared" si="66"/>
        <v/>
      </c>
      <c r="BO111" s="1039" t="str">
        <f t="shared" si="67"/>
        <v/>
      </c>
      <c r="BQ111" s="1039" t="str">
        <f t="shared" si="68"/>
        <v/>
      </c>
      <c r="BS111" s="1039" t="str">
        <f t="shared" si="69"/>
        <v/>
      </c>
      <c r="BU111" s="1039" t="str">
        <f t="shared" si="70"/>
        <v/>
      </c>
      <c r="BW111" s="1039" t="str">
        <f t="shared" si="71"/>
        <v/>
      </c>
      <c r="BY111" s="1039" t="str">
        <f t="shared" si="72"/>
        <v/>
      </c>
      <c r="CA111" s="1039" t="str">
        <f t="shared" si="73"/>
        <v/>
      </c>
      <c r="CC111" s="1039" t="str">
        <f t="shared" si="74"/>
        <v/>
      </c>
      <c r="CE111" s="1039" t="str">
        <f t="shared" si="75"/>
        <v/>
      </c>
    </row>
    <row r="112" spans="5:83">
      <c r="E112" s="1039" t="str">
        <f t="shared" si="38"/>
        <v/>
      </c>
      <c r="G112" s="1039" t="str">
        <f t="shared" si="38"/>
        <v/>
      </c>
      <c r="I112" s="1039" t="str">
        <f t="shared" si="39"/>
        <v/>
      </c>
      <c r="K112" s="1039" t="str">
        <f t="shared" si="40"/>
        <v/>
      </c>
      <c r="M112" s="1039" t="str">
        <f t="shared" si="41"/>
        <v/>
      </c>
      <c r="O112" s="1039" t="str">
        <f t="shared" si="42"/>
        <v/>
      </c>
      <c r="Q112" s="1039" t="str">
        <f t="shared" si="43"/>
        <v/>
      </c>
      <c r="S112" s="1039" t="str">
        <f t="shared" si="44"/>
        <v/>
      </c>
      <c r="U112" s="1039" t="str">
        <f t="shared" si="45"/>
        <v/>
      </c>
      <c r="W112" s="1039" t="str">
        <f t="shared" si="46"/>
        <v/>
      </c>
      <c r="Y112" s="1039" t="str">
        <f t="shared" si="47"/>
        <v/>
      </c>
      <c r="AA112" s="1039" t="str">
        <f t="shared" si="48"/>
        <v/>
      </c>
      <c r="AC112" s="1039" t="str">
        <f t="shared" si="49"/>
        <v/>
      </c>
      <c r="AE112" s="1039" t="str">
        <f t="shared" si="50"/>
        <v/>
      </c>
      <c r="AG112" s="1039" t="str">
        <f t="shared" si="51"/>
        <v/>
      </c>
      <c r="AI112" s="1039" t="str">
        <f t="shared" si="52"/>
        <v/>
      </c>
      <c r="AK112" s="1039" t="str">
        <f t="shared" si="53"/>
        <v/>
      </c>
      <c r="AM112" s="1039" t="str">
        <f t="shared" si="54"/>
        <v/>
      </c>
      <c r="AO112" s="1039" t="str">
        <f t="shared" si="55"/>
        <v/>
      </c>
      <c r="AQ112" s="1039" t="str">
        <f t="shared" si="56"/>
        <v/>
      </c>
      <c r="AS112" s="1039" t="str">
        <f t="shared" si="57"/>
        <v/>
      </c>
      <c r="AU112" s="1039" t="str">
        <f t="shared" si="57"/>
        <v/>
      </c>
      <c r="AW112" s="1039" t="str">
        <f t="shared" si="58"/>
        <v/>
      </c>
      <c r="AY112" s="1039" t="str">
        <f t="shared" si="59"/>
        <v/>
      </c>
      <c r="BA112" s="1039" t="str">
        <f t="shared" si="60"/>
        <v/>
      </c>
      <c r="BC112" s="1039" t="str">
        <f t="shared" si="61"/>
        <v/>
      </c>
      <c r="BE112" s="1039" t="str">
        <f t="shared" si="62"/>
        <v/>
      </c>
      <c r="BG112" s="1039" t="str">
        <f t="shared" si="63"/>
        <v/>
      </c>
      <c r="BI112" s="1039" t="str">
        <f t="shared" si="64"/>
        <v/>
      </c>
      <c r="BK112" s="1039" t="str">
        <f t="shared" si="65"/>
        <v/>
      </c>
      <c r="BM112" s="1039" t="str">
        <f t="shared" si="66"/>
        <v/>
      </c>
      <c r="BO112" s="1039" t="str">
        <f t="shared" si="67"/>
        <v/>
      </c>
      <c r="BQ112" s="1039" t="str">
        <f t="shared" si="68"/>
        <v/>
      </c>
      <c r="BS112" s="1039" t="str">
        <f t="shared" si="69"/>
        <v/>
      </c>
      <c r="BU112" s="1039" t="str">
        <f t="shared" si="70"/>
        <v/>
      </c>
      <c r="BW112" s="1039" t="str">
        <f t="shared" si="71"/>
        <v/>
      </c>
      <c r="BY112" s="1039" t="str">
        <f t="shared" si="72"/>
        <v/>
      </c>
      <c r="CA112" s="1039" t="str">
        <f t="shared" si="73"/>
        <v/>
      </c>
      <c r="CC112" s="1039" t="str">
        <f t="shared" si="74"/>
        <v/>
      </c>
      <c r="CE112" s="1039" t="str">
        <f t="shared" si="75"/>
        <v/>
      </c>
    </row>
    <row r="113" spans="5:83">
      <c r="E113" s="1039" t="str">
        <f t="shared" si="38"/>
        <v/>
      </c>
      <c r="G113" s="1039" t="str">
        <f t="shared" si="38"/>
        <v/>
      </c>
      <c r="I113" s="1039" t="str">
        <f t="shared" si="39"/>
        <v/>
      </c>
      <c r="K113" s="1039" t="str">
        <f t="shared" si="40"/>
        <v/>
      </c>
      <c r="M113" s="1039" t="str">
        <f t="shared" si="41"/>
        <v/>
      </c>
      <c r="O113" s="1039" t="str">
        <f t="shared" si="42"/>
        <v/>
      </c>
      <c r="Q113" s="1039" t="str">
        <f t="shared" si="43"/>
        <v/>
      </c>
      <c r="S113" s="1039" t="str">
        <f t="shared" si="44"/>
        <v/>
      </c>
      <c r="U113" s="1039" t="str">
        <f t="shared" si="45"/>
        <v/>
      </c>
      <c r="W113" s="1039" t="str">
        <f t="shared" si="46"/>
        <v/>
      </c>
      <c r="Y113" s="1039" t="str">
        <f t="shared" si="47"/>
        <v/>
      </c>
      <c r="AA113" s="1039" t="str">
        <f t="shared" si="48"/>
        <v/>
      </c>
      <c r="AC113" s="1039" t="str">
        <f t="shared" si="49"/>
        <v/>
      </c>
      <c r="AE113" s="1039" t="str">
        <f t="shared" si="50"/>
        <v/>
      </c>
      <c r="AG113" s="1039" t="str">
        <f t="shared" si="51"/>
        <v/>
      </c>
      <c r="AI113" s="1039" t="str">
        <f t="shared" si="52"/>
        <v/>
      </c>
      <c r="AK113" s="1039" t="str">
        <f t="shared" si="53"/>
        <v/>
      </c>
      <c r="AM113" s="1039" t="str">
        <f t="shared" si="54"/>
        <v/>
      </c>
      <c r="AO113" s="1039" t="str">
        <f t="shared" si="55"/>
        <v/>
      </c>
      <c r="AQ113" s="1039" t="str">
        <f t="shared" si="56"/>
        <v/>
      </c>
      <c r="AS113" s="1039" t="str">
        <f t="shared" si="57"/>
        <v/>
      </c>
      <c r="AU113" s="1039" t="str">
        <f t="shared" si="57"/>
        <v/>
      </c>
      <c r="AW113" s="1039" t="str">
        <f t="shared" si="58"/>
        <v/>
      </c>
      <c r="AY113" s="1039" t="str">
        <f t="shared" si="59"/>
        <v/>
      </c>
      <c r="BA113" s="1039" t="str">
        <f t="shared" si="60"/>
        <v/>
      </c>
      <c r="BC113" s="1039" t="str">
        <f t="shared" si="61"/>
        <v/>
      </c>
      <c r="BE113" s="1039" t="str">
        <f t="shared" si="62"/>
        <v/>
      </c>
      <c r="BG113" s="1039" t="str">
        <f t="shared" si="63"/>
        <v/>
      </c>
      <c r="BI113" s="1039" t="str">
        <f t="shared" si="64"/>
        <v/>
      </c>
      <c r="BK113" s="1039" t="str">
        <f t="shared" si="65"/>
        <v/>
      </c>
      <c r="BM113" s="1039" t="str">
        <f t="shared" si="66"/>
        <v/>
      </c>
      <c r="BO113" s="1039" t="str">
        <f t="shared" si="67"/>
        <v/>
      </c>
      <c r="BQ113" s="1039" t="str">
        <f t="shared" si="68"/>
        <v/>
      </c>
      <c r="BS113" s="1039" t="str">
        <f t="shared" si="69"/>
        <v/>
      </c>
      <c r="BU113" s="1039" t="str">
        <f t="shared" si="70"/>
        <v/>
      </c>
      <c r="BW113" s="1039" t="str">
        <f t="shared" si="71"/>
        <v/>
      </c>
      <c r="BY113" s="1039" t="str">
        <f t="shared" si="72"/>
        <v/>
      </c>
      <c r="CA113" s="1039" t="str">
        <f t="shared" si="73"/>
        <v/>
      </c>
      <c r="CC113" s="1039" t="str">
        <f t="shared" si="74"/>
        <v/>
      </c>
      <c r="CE113" s="1039" t="str">
        <f t="shared" si="75"/>
        <v/>
      </c>
    </row>
    <row r="114" spans="5:83">
      <c r="E114" s="1039" t="str">
        <f t="shared" si="38"/>
        <v/>
      </c>
      <c r="G114" s="1039" t="str">
        <f t="shared" si="38"/>
        <v/>
      </c>
      <c r="I114" s="1039" t="str">
        <f t="shared" si="39"/>
        <v/>
      </c>
      <c r="K114" s="1039" t="str">
        <f t="shared" si="40"/>
        <v/>
      </c>
      <c r="M114" s="1039" t="str">
        <f t="shared" si="41"/>
        <v/>
      </c>
      <c r="O114" s="1039" t="str">
        <f t="shared" si="42"/>
        <v/>
      </c>
      <c r="Q114" s="1039" t="str">
        <f t="shared" si="43"/>
        <v/>
      </c>
      <c r="S114" s="1039" t="str">
        <f t="shared" si="44"/>
        <v/>
      </c>
      <c r="U114" s="1039" t="str">
        <f t="shared" si="45"/>
        <v/>
      </c>
      <c r="W114" s="1039" t="str">
        <f t="shared" si="46"/>
        <v/>
      </c>
      <c r="Y114" s="1039" t="str">
        <f t="shared" si="47"/>
        <v/>
      </c>
      <c r="AA114" s="1039" t="str">
        <f t="shared" si="48"/>
        <v/>
      </c>
      <c r="AC114" s="1039" t="str">
        <f t="shared" si="49"/>
        <v/>
      </c>
      <c r="AE114" s="1039" t="str">
        <f t="shared" si="50"/>
        <v/>
      </c>
      <c r="AG114" s="1039" t="str">
        <f t="shared" si="51"/>
        <v/>
      </c>
      <c r="AI114" s="1039" t="str">
        <f t="shared" si="52"/>
        <v/>
      </c>
      <c r="AK114" s="1039" t="str">
        <f t="shared" si="53"/>
        <v/>
      </c>
      <c r="AM114" s="1039" t="str">
        <f t="shared" si="54"/>
        <v/>
      </c>
      <c r="AO114" s="1039" t="str">
        <f t="shared" si="55"/>
        <v/>
      </c>
      <c r="AQ114" s="1039" t="str">
        <f t="shared" si="56"/>
        <v/>
      </c>
      <c r="AS114" s="1039" t="str">
        <f t="shared" si="57"/>
        <v/>
      </c>
      <c r="AU114" s="1039" t="str">
        <f t="shared" si="57"/>
        <v/>
      </c>
      <c r="AW114" s="1039" t="str">
        <f t="shared" si="58"/>
        <v/>
      </c>
      <c r="AY114" s="1039" t="str">
        <f t="shared" si="59"/>
        <v/>
      </c>
      <c r="BA114" s="1039" t="str">
        <f t="shared" si="60"/>
        <v/>
      </c>
      <c r="BC114" s="1039" t="str">
        <f t="shared" si="61"/>
        <v/>
      </c>
      <c r="BE114" s="1039" t="str">
        <f t="shared" si="62"/>
        <v/>
      </c>
      <c r="BG114" s="1039" t="str">
        <f t="shared" si="63"/>
        <v/>
      </c>
      <c r="BI114" s="1039" t="str">
        <f t="shared" si="64"/>
        <v/>
      </c>
      <c r="BK114" s="1039" t="str">
        <f t="shared" si="65"/>
        <v/>
      </c>
      <c r="BM114" s="1039" t="str">
        <f t="shared" si="66"/>
        <v/>
      </c>
      <c r="BO114" s="1039" t="str">
        <f t="shared" si="67"/>
        <v/>
      </c>
      <c r="BQ114" s="1039" t="str">
        <f t="shared" si="68"/>
        <v/>
      </c>
      <c r="BS114" s="1039" t="str">
        <f t="shared" si="69"/>
        <v/>
      </c>
      <c r="BU114" s="1039" t="str">
        <f t="shared" si="70"/>
        <v/>
      </c>
      <c r="BW114" s="1039" t="str">
        <f t="shared" si="71"/>
        <v/>
      </c>
      <c r="BY114" s="1039" t="str">
        <f t="shared" si="72"/>
        <v/>
      </c>
      <c r="CA114" s="1039" t="str">
        <f t="shared" si="73"/>
        <v/>
      </c>
      <c r="CC114" s="1039" t="str">
        <f t="shared" si="74"/>
        <v/>
      </c>
      <c r="CE114" s="1039" t="str">
        <f t="shared" si="75"/>
        <v/>
      </c>
    </row>
    <row r="115" spans="5:83">
      <c r="E115" s="1039" t="str">
        <f t="shared" si="38"/>
        <v/>
      </c>
      <c r="G115" s="1039" t="str">
        <f t="shared" si="38"/>
        <v/>
      </c>
      <c r="I115" s="1039" t="str">
        <f t="shared" si="39"/>
        <v/>
      </c>
      <c r="K115" s="1039" t="str">
        <f t="shared" si="40"/>
        <v/>
      </c>
      <c r="M115" s="1039" t="str">
        <f t="shared" si="41"/>
        <v/>
      </c>
      <c r="O115" s="1039" t="str">
        <f t="shared" si="42"/>
        <v/>
      </c>
      <c r="Q115" s="1039" t="str">
        <f t="shared" si="43"/>
        <v/>
      </c>
      <c r="S115" s="1039" t="str">
        <f t="shared" si="44"/>
        <v/>
      </c>
      <c r="U115" s="1039" t="str">
        <f t="shared" si="45"/>
        <v/>
      </c>
      <c r="W115" s="1039" t="str">
        <f t="shared" si="46"/>
        <v/>
      </c>
      <c r="Y115" s="1039" t="str">
        <f t="shared" si="47"/>
        <v/>
      </c>
      <c r="AA115" s="1039" t="str">
        <f t="shared" si="48"/>
        <v/>
      </c>
      <c r="AC115" s="1039" t="str">
        <f t="shared" si="49"/>
        <v/>
      </c>
      <c r="AE115" s="1039" t="str">
        <f t="shared" si="50"/>
        <v/>
      </c>
      <c r="AG115" s="1039" t="str">
        <f t="shared" si="51"/>
        <v/>
      </c>
      <c r="AI115" s="1039" t="str">
        <f t="shared" si="52"/>
        <v/>
      </c>
      <c r="AK115" s="1039" t="str">
        <f t="shared" si="53"/>
        <v/>
      </c>
      <c r="AM115" s="1039" t="str">
        <f t="shared" si="54"/>
        <v/>
      </c>
      <c r="AO115" s="1039" t="str">
        <f t="shared" si="55"/>
        <v/>
      </c>
      <c r="AQ115" s="1039" t="str">
        <f t="shared" si="56"/>
        <v/>
      </c>
      <c r="AS115" s="1039" t="str">
        <f t="shared" si="57"/>
        <v/>
      </c>
      <c r="AU115" s="1039" t="str">
        <f t="shared" si="57"/>
        <v/>
      </c>
      <c r="AW115" s="1039" t="str">
        <f t="shared" si="58"/>
        <v/>
      </c>
      <c r="AY115" s="1039" t="str">
        <f t="shared" si="59"/>
        <v/>
      </c>
      <c r="BA115" s="1039" t="str">
        <f t="shared" si="60"/>
        <v/>
      </c>
      <c r="BC115" s="1039" t="str">
        <f t="shared" si="61"/>
        <v/>
      </c>
      <c r="BE115" s="1039" t="str">
        <f t="shared" si="62"/>
        <v/>
      </c>
      <c r="BG115" s="1039" t="str">
        <f t="shared" si="63"/>
        <v/>
      </c>
      <c r="BI115" s="1039" t="str">
        <f t="shared" si="64"/>
        <v/>
      </c>
      <c r="BK115" s="1039" t="str">
        <f t="shared" si="65"/>
        <v/>
      </c>
      <c r="BM115" s="1039" t="str">
        <f t="shared" si="66"/>
        <v/>
      </c>
      <c r="BO115" s="1039" t="str">
        <f t="shared" si="67"/>
        <v/>
      </c>
      <c r="BQ115" s="1039" t="str">
        <f t="shared" si="68"/>
        <v/>
      </c>
      <c r="BS115" s="1039" t="str">
        <f t="shared" si="69"/>
        <v/>
      </c>
      <c r="BU115" s="1039" t="str">
        <f t="shared" si="70"/>
        <v/>
      </c>
      <c r="BW115" s="1039" t="str">
        <f t="shared" si="71"/>
        <v/>
      </c>
      <c r="BY115" s="1039" t="str">
        <f t="shared" si="72"/>
        <v/>
      </c>
      <c r="CA115" s="1039" t="str">
        <f t="shared" si="73"/>
        <v/>
      </c>
      <c r="CC115" s="1039" t="str">
        <f t="shared" si="74"/>
        <v/>
      </c>
      <c r="CE115" s="1039" t="str">
        <f t="shared" si="75"/>
        <v/>
      </c>
    </row>
    <row r="116" spans="5:83">
      <c r="E116" s="1039" t="str">
        <f t="shared" si="38"/>
        <v/>
      </c>
      <c r="G116" s="1039" t="str">
        <f t="shared" si="38"/>
        <v/>
      </c>
      <c r="I116" s="1039" t="str">
        <f t="shared" si="39"/>
        <v/>
      </c>
      <c r="K116" s="1039" t="str">
        <f t="shared" si="40"/>
        <v/>
      </c>
      <c r="M116" s="1039" t="str">
        <f t="shared" si="41"/>
        <v/>
      </c>
      <c r="O116" s="1039" t="str">
        <f t="shared" si="42"/>
        <v/>
      </c>
      <c r="Q116" s="1039" t="str">
        <f t="shared" si="43"/>
        <v/>
      </c>
      <c r="S116" s="1039" t="str">
        <f t="shared" si="44"/>
        <v/>
      </c>
      <c r="U116" s="1039" t="str">
        <f t="shared" si="45"/>
        <v/>
      </c>
      <c r="W116" s="1039" t="str">
        <f t="shared" si="46"/>
        <v/>
      </c>
      <c r="Y116" s="1039" t="str">
        <f t="shared" si="47"/>
        <v/>
      </c>
      <c r="AA116" s="1039" t="str">
        <f t="shared" si="48"/>
        <v/>
      </c>
      <c r="AC116" s="1039" t="str">
        <f t="shared" si="49"/>
        <v/>
      </c>
      <c r="AE116" s="1039" t="str">
        <f t="shared" si="50"/>
        <v/>
      </c>
      <c r="AG116" s="1039" t="str">
        <f t="shared" si="51"/>
        <v/>
      </c>
      <c r="AI116" s="1039" t="str">
        <f t="shared" si="52"/>
        <v/>
      </c>
      <c r="AK116" s="1039" t="str">
        <f t="shared" si="53"/>
        <v/>
      </c>
      <c r="AM116" s="1039" t="str">
        <f t="shared" si="54"/>
        <v/>
      </c>
      <c r="AO116" s="1039" t="str">
        <f t="shared" si="55"/>
        <v/>
      </c>
      <c r="AQ116" s="1039" t="str">
        <f t="shared" si="56"/>
        <v/>
      </c>
      <c r="AS116" s="1039" t="str">
        <f t="shared" si="57"/>
        <v/>
      </c>
      <c r="AU116" s="1039" t="str">
        <f t="shared" si="57"/>
        <v/>
      </c>
      <c r="AW116" s="1039" t="str">
        <f t="shared" si="58"/>
        <v/>
      </c>
      <c r="AY116" s="1039" t="str">
        <f t="shared" si="59"/>
        <v/>
      </c>
      <c r="BA116" s="1039" t="str">
        <f t="shared" si="60"/>
        <v/>
      </c>
      <c r="BC116" s="1039" t="str">
        <f t="shared" si="61"/>
        <v/>
      </c>
      <c r="BE116" s="1039" t="str">
        <f t="shared" si="62"/>
        <v/>
      </c>
      <c r="BG116" s="1039" t="str">
        <f t="shared" si="63"/>
        <v/>
      </c>
      <c r="BI116" s="1039" t="str">
        <f t="shared" si="64"/>
        <v/>
      </c>
      <c r="BK116" s="1039" t="str">
        <f t="shared" si="65"/>
        <v/>
      </c>
      <c r="BM116" s="1039" t="str">
        <f t="shared" si="66"/>
        <v/>
      </c>
      <c r="BO116" s="1039" t="str">
        <f t="shared" si="67"/>
        <v/>
      </c>
      <c r="BQ116" s="1039" t="str">
        <f t="shared" si="68"/>
        <v/>
      </c>
      <c r="BS116" s="1039" t="str">
        <f t="shared" si="69"/>
        <v/>
      </c>
      <c r="BU116" s="1039" t="str">
        <f t="shared" si="70"/>
        <v/>
      </c>
      <c r="BW116" s="1039" t="str">
        <f t="shared" si="71"/>
        <v/>
      </c>
      <c r="BY116" s="1039" t="str">
        <f t="shared" si="72"/>
        <v/>
      </c>
      <c r="CA116" s="1039" t="str">
        <f t="shared" si="73"/>
        <v/>
      </c>
      <c r="CC116" s="1039" t="str">
        <f t="shared" si="74"/>
        <v/>
      </c>
      <c r="CE116" s="1039" t="str">
        <f t="shared" si="75"/>
        <v/>
      </c>
    </row>
    <row r="117" spans="5:83">
      <c r="E117" s="1039" t="str">
        <f t="shared" si="38"/>
        <v/>
      </c>
      <c r="G117" s="1039" t="str">
        <f t="shared" si="38"/>
        <v/>
      </c>
      <c r="I117" s="1039" t="str">
        <f t="shared" si="39"/>
        <v/>
      </c>
      <c r="K117" s="1039" t="str">
        <f t="shared" si="40"/>
        <v/>
      </c>
      <c r="M117" s="1039" t="str">
        <f t="shared" si="41"/>
        <v/>
      </c>
      <c r="O117" s="1039" t="str">
        <f t="shared" si="42"/>
        <v/>
      </c>
      <c r="Q117" s="1039" t="str">
        <f t="shared" si="43"/>
        <v/>
      </c>
      <c r="S117" s="1039" t="str">
        <f t="shared" si="44"/>
        <v/>
      </c>
      <c r="U117" s="1039" t="str">
        <f t="shared" si="45"/>
        <v/>
      </c>
      <c r="W117" s="1039" t="str">
        <f t="shared" si="46"/>
        <v/>
      </c>
      <c r="Y117" s="1039" t="str">
        <f t="shared" si="47"/>
        <v/>
      </c>
      <c r="AA117" s="1039" t="str">
        <f t="shared" si="48"/>
        <v/>
      </c>
      <c r="AC117" s="1039" t="str">
        <f t="shared" si="49"/>
        <v/>
      </c>
      <c r="AE117" s="1039" t="str">
        <f t="shared" si="50"/>
        <v/>
      </c>
      <c r="AG117" s="1039" t="str">
        <f t="shared" si="51"/>
        <v/>
      </c>
      <c r="AI117" s="1039" t="str">
        <f t="shared" si="52"/>
        <v/>
      </c>
      <c r="AK117" s="1039" t="str">
        <f t="shared" si="53"/>
        <v/>
      </c>
      <c r="AM117" s="1039" t="str">
        <f t="shared" si="54"/>
        <v/>
      </c>
      <c r="AO117" s="1039" t="str">
        <f t="shared" si="55"/>
        <v/>
      </c>
      <c r="AQ117" s="1039" t="str">
        <f t="shared" si="56"/>
        <v/>
      </c>
      <c r="AS117" s="1039" t="str">
        <f t="shared" si="57"/>
        <v/>
      </c>
      <c r="AU117" s="1039" t="str">
        <f t="shared" si="57"/>
        <v/>
      </c>
      <c r="AW117" s="1039" t="str">
        <f t="shared" si="58"/>
        <v/>
      </c>
      <c r="AY117" s="1039" t="str">
        <f t="shared" si="59"/>
        <v/>
      </c>
      <c r="BA117" s="1039" t="str">
        <f t="shared" si="60"/>
        <v/>
      </c>
      <c r="BC117" s="1039" t="str">
        <f t="shared" si="61"/>
        <v/>
      </c>
      <c r="BE117" s="1039" t="str">
        <f t="shared" si="62"/>
        <v/>
      </c>
      <c r="BG117" s="1039" t="str">
        <f t="shared" si="63"/>
        <v/>
      </c>
      <c r="BI117" s="1039" t="str">
        <f t="shared" si="64"/>
        <v/>
      </c>
      <c r="BK117" s="1039" t="str">
        <f t="shared" si="65"/>
        <v/>
      </c>
      <c r="BM117" s="1039" t="str">
        <f t="shared" si="66"/>
        <v/>
      </c>
      <c r="BO117" s="1039" t="str">
        <f t="shared" si="67"/>
        <v/>
      </c>
      <c r="BQ117" s="1039" t="str">
        <f t="shared" si="68"/>
        <v/>
      </c>
      <c r="BS117" s="1039" t="str">
        <f t="shared" si="69"/>
        <v/>
      </c>
      <c r="BU117" s="1039" t="str">
        <f t="shared" si="70"/>
        <v/>
      </c>
      <c r="BW117" s="1039" t="str">
        <f t="shared" si="71"/>
        <v/>
      </c>
      <c r="BY117" s="1039" t="str">
        <f t="shared" si="72"/>
        <v/>
      </c>
      <c r="CA117" s="1039" t="str">
        <f t="shared" si="73"/>
        <v/>
      </c>
      <c r="CC117" s="1039" t="str">
        <f t="shared" si="74"/>
        <v/>
      </c>
      <c r="CE117" s="1039" t="str">
        <f t="shared" si="75"/>
        <v/>
      </c>
    </row>
    <row r="118" spans="5:83">
      <c r="E118" s="1039" t="str">
        <f t="shared" si="38"/>
        <v/>
      </c>
      <c r="G118" s="1039" t="str">
        <f t="shared" si="38"/>
        <v/>
      </c>
      <c r="I118" s="1039" t="str">
        <f t="shared" si="39"/>
        <v/>
      </c>
      <c r="K118" s="1039" t="str">
        <f t="shared" si="40"/>
        <v/>
      </c>
      <c r="M118" s="1039" t="str">
        <f t="shared" si="41"/>
        <v/>
      </c>
      <c r="O118" s="1039" t="str">
        <f t="shared" si="42"/>
        <v/>
      </c>
      <c r="Q118" s="1039" t="str">
        <f t="shared" si="43"/>
        <v/>
      </c>
      <c r="S118" s="1039" t="str">
        <f t="shared" si="44"/>
        <v/>
      </c>
      <c r="U118" s="1039" t="str">
        <f t="shared" si="45"/>
        <v/>
      </c>
      <c r="W118" s="1039" t="str">
        <f t="shared" si="46"/>
        <v/>
      </c>
      <c r="Y118" s="1039" t="str">
        <f t="shared" si="47"/>
        <v/>
      </c>
      <c r="AA118" s="1039" t="str">
        <f t="shared" si="48"/>
        <v/>
      </c>
      <c r="AC118" s="1039" t="str">
        <f t="shared" si="49"/>
        <v/>
      </c>
      <c r="AE118" s="1039" t="str">
        <f t="shared" si="50"/>
        <v/>
      </c>
      <c r="AG118" s="1039" t="str">
        <f t="shared" si="51"/>
        <v/>
      </c>
      <c r="AI118" s="1039" t="str">
        <f t="shared" si="52"/>
        <v/>
      </c>
      <c r="AK118" s="1039" t="str">
        <f t="shared" si="53"/>
        <v/>
      </c>
      <c r="AM118" s="1039" t="str">
        <f t="shared" si="54"/>
        <v/>
      </c>
      <c r="AO118" s="1039" t="str">
        <f t="shared" si="55"/>
        <v/>
      </c>
      <c r="AQ118" s="1039" t="str">
        <f t="shared" si="56"/>
        <v/>
      </c>
      <c r="AS118" s="1039" t="str">
        <f t="shared" si="57"/>
        <v/>
      </c>
      <c r="AU118" s="1039" t="str">
        <f t="shared" si="57"/>
        <v/>
      </c>
      <c r="AW118" s="1039" t="str">
        <f t="shared" si="58"/>
        <v/>
      </c>
      <c r="AY118" s="1039" t="str">
        <f t="shared" si="59"/>
        <v/>
      </c>
      <c r="BA118" s="1039" t="str">
        <f t="shared" si="60"/>
        <v/>
      </c>
      <c r="BC118" s="1039" t="str">
        <f t="shared" si="61"/>
        <v/>
      </c>
      <c r="BE118" s="1039" t="str">
        <f t="shared" si="62"/>
        <v/>
      </c>
      <c r="BG118" s="1039" t="str">
        <f t="shared" si="63"/>
        <v/>
      </c>
      <c r="BI118" s="1039" t="str">
        <f t="shared" si="64"/>
        <v/>
      </c>
      <c r="BK118" s="1039" t="str">
        <f t="shared" si="65"/>
        <v/>
      </c>
      <c r="BM118" s="1039" t="str">
        <f t="shared" si="66"/>
        <v/>
      </c>
      <c r="BO118" s="1039" t="str">
        <f t="shared" si="67"/>
        <v/>
      </c>
      <c r="BQ118" s="1039" t="str">
        <f t="shared" si="68"/>
        <v/>
      </c>
      <c r="BS118" s="1039" t="str">
        <f t="shared" si="69"/>
        <v/>
      </c>
      <c r="BU118" s="1039" t="str">
        <f t="shared" si="70"/>
        <v/>
      </c>
      <c r="BW118" s="1039" t="str">
        <f t="shared" si="71"/>
        <v/>
      </c>
      <c r="BY118" s="1039" t="str">
        <f t="shared" si="72"/>
        <v/>
      </c>
      <c r="CA118" s="1039" t="str">
        <f t="shared" si="73"/>
        <v/>
      </c>
      <c r="CC118" s="1039" t="str">
        <f t="shared" si="74"/>
        <v/>
      </c>
      <c r="CE118" s="1039" t="str">
        <f t="shared" si="75"/>
        <v/>
      </c>
    </row>
    <row r="119" spans="5:83">
      <c r="E119" s="1039" t="str">
        <f t="shared" si="38"/>
        <v/>
      </c>
      <c r="G119" s="1039" t="str">
        <f t="shared" si="38"/>
        <v/>
      </c>
      <c r="I119" s="1039" t="str">
        <f t="shared" si="39"/>
        <v/>
      </c>
      <c r="K119" s="1039" t="str">
        <f t="shared" si="40"/>
        <v/>
      </c>
      <c r="M119" s="1039" t="str">
        <f t="shared" si="41"/>
        <v/>
      </c>
      <c r="O119" s="1039" t="str">
        <f t="shared" si="42"/>
        <v/>
      </c>
      <c r="Q119" s="1039" t="str">
        <f t="shared" si="43"/>
        <v/>
      </c>
      <c r="S119" s="1039" t="str">
        <f t="shared" si="44"/>
        <v/>
      </c>
      <c r="U119" s="1039" t="str">
        <f t="shared" si="45"/>
        <v/>
      </c>
      <c r="W119" s="1039" t="str">
        <f t="shared" si="46"/>
        <v/>
      </c>
      <c r="Y119" s="1039" t="str">
        <f t="shared" si="47"/>
        <v/>
      </c>
      <c r="AA119" s="1039" t="str">
        <f t="shared" si="48"/>
        <v/>
      </c>
      <c r="AC119" s="1039" t="str">
        <f t="shared" si="49"/>
        <v/>
      </c>
      <c r="AE119" s="1039" t="str">
        <f t="shared" si="50"/>
        <v/>
      </c>
      <c r="AG119" s="1039" t="str">
        <f t="shared" si="51"/>
        <v/>
      </c>
      <c r="AI119" s="1039" t="str">
        <f t="shared" si="52"/>
        <v/>
      </c>
      <c r="AK119" s="1039" t="str">
        <f t="shared" si="53"/>
        <v/>
      </c>
      <c r="AM119" s="1039" t="str">
        <f t="shared" si="54"/>
        <v/>
      </c>
      <c r="AO119" s="1039" t="str">
        <f t="shared" si="55"/>
        <v/>
      </c>
      <c r="AQ119" s="1039" t="str">
        <f t="shared" si="56"/>
        <v/>
      </c>
      <c r="AS119" s="1039" t="str">
        <f t="shared" si="57"/>
        <v/>
      </c>
      <c r="AU119" s="1039" t="str">
        <f t="shared" si="57"/>
        <v/>
      </c>
      <c r="AW119" s="1039" t="str">
        <f t="shared" si="58"/>
        <v/>
      </c>
      <c r="AY119" s="1039" t="str">
        <f t="shared" si="59"/>
        <v/>
      </c>
      <c r="BA119" s="1039" t="str">
        <f t="shared" si="60"/>
        <v/>
      </c>
      <c r="BC119" s="1039" t="str">
        <f t="shared" si="61"/>
        <v/>
      </c>
      <c r="BE119" s="1039" t="str">
        <f t="shared" si="62"/>
        <v/>
      </c>
      <c r="BG119" s="1039" t="str">
        <f t="shared" si="63"/>
        <v/>
      </c>
      <c r="BI119" s="1039" t="str">
        <f t="shared" si="64"/>
        <v/>
      </c>
      <c r="BK119" s="1039" t="str">
        <f t="shared" si="65"/>
        <v/>
      </c>
      <c r="BM119" s="1039" t="str">
        <f t="shared" si="66"/>
        <v/>
      </c>
      <c r="BO119" s="1039" t="str">
        <f t="shared" si="67"/>
        <v/>
      </c>
      <c r="BQ119" s="1039" t="str">
        <f t="shared" si="68"/>
        <v/>
      </c>
      <c r="BS119" s="1039" t="str">
        <f t="shared" si="69"/>
        <v/>
      </c>
      <c r="BU119" s="1039" t="str">
        <f t="shared" si="70"/>
        <v/>
      </c>
      <c r="BW119" s="1039" t="str">
        <f t="shared" si="71"/>
        <v/>
      </c>
      <c r="BY119" s="1039" t="str">
        <f t="shared" si="72"/>
        <v/>
      </c>
      <c r="CA119" s="1039" t="str">
        <f t="shared" si="73"/>
        <v/>
      </c>
      <c r="CC119" s="1039" t="str">
        <f t="shared" si="74"/>
        <v/>
      </c>
      <c r="CE119" s="1039" t="str">
        <f t="shared" si="75"/>
        <v/>
      </c>
    </row>
    <row r="120" spans="5:83">
      <c r="E120" s="1039" t="str">
        <f t="shared" si="38"/>
        <v/>
      </c>
      <c r="G120" s="1039" t="str">
        <f t="shared" si="38"/>
        <v/>
      </c>
      <c r="I120" s="1039" t="str">
        <f t="shared" si="39"/>
        <v/>
      </c>
      <c r="K120" s="1039" t="str">
        <f t="shared" si="40"/>
        <v/>
      </c>
      <c r="M120" s="1039" t="str">
        <f t="shared" si="41"/>
        <v/>
      </c>
      <c r="O120" s="1039" t="str">
        <f t="shared" si="42"/>
        <v/>
      </c>
      <c r="Q120" s="1039" t="str">
        <f t="shared" si="43"/>
        <v/>
      </c>
      <c r="S120" s="1039" t="str">
        <f t="shared" si="44"/>
        <v/>
      </c>
      <c r="U120" s="1039" t="str">
        <f t="shared" si="45"/>
        <v/>
      </c>
      <c r="W120" s="1039" t="str">
        <f t="shared" si="46"/>
        <v/>
      </c>
      <c r="Y120" s="1039" t="str">
        <f t="shared" si="47"/>
        <v/>
      </c>
      <c r="AA120" s="1039" t="str">
        <f t="shared" si="48"/>
        <v/>
      </c>
      <c r="AC120" s="1039" t="str">
        <f t="shared" si="49"/>
        <v/>
      </c>
      <c r="AE120" s="1039" t="str">
        <f t="shared" si="50"/>
        <v/>
      </c>
      <c r="AG120" s="1039" t="str">
        <f t="shared" si="51"/>
        <v/>
      </c>
      <c r="AI120" s="1039" t="str">
        <f t="shared" si="52"/>
        <v/>
      </c>
      <c r="AK120" s="1039" t="str">
        <f t="shared" si="53"/>
        <v/>
      </c>
      <c r="AM120" s="1039" t="str">
        <f t="shared" si="54"/>
        <v/>
      </c>
      <c r="AO120" s="1039" t="str">
        <f t="shared" si="55"/>
        <v/>
      </c>
      <c r="AQ120" s="1039" t="str">
        <f t="shared" si="56"/>
        <v/>
      </c>
      <c r="AS120" s="1039" t="str">
        <f t="shared" si="57"/>
        <v/>
      </c>
      <c r="AU120" s="1039" t="str">
        <f t="shared" si="57"/>
        <v/>
      </c>
      <c r="AW120" s="1039" t="str">
        <f t="shared" si="58"/>
        <v/>
      </c>
      <c r="AY120" s="1039" t="str">
        <f t="shared" si="59"/>
        <v/>
      </c>
      <c r="BA120" s="1039" t="str">
        <f t="shared" si="60"/>
        <v/>
      </c>
      <c r="BC120" s="1039" t="str">
        <f t="shared" si="61"/>
        <v/>
      </c>
      <c r="BE120" s="1039" t="str">
        <f t="shared" si="62"/>
        <v/>
      </c>
      <c r="BG120" s="1039" t="str">
        <f t="shared" si="63"/>
        <v/>
      </c>
      <c r="BI120" s="1039" t="str">
        <f t="shared" si="64"/>
        <v/>
      </c>
      <c r="BK120" s="1039" t="str">
        <f t="shared" si="65"/>
        <v/>
      </c>
      <c r="BM120" s="1039" t="str">
        <f t="shared" si="66"/>
        <v/>
      </c>
      <c r="BO120" s="1039" t="str">
        <f t="shared" si="67"/>
        <v/>
      </c>
      <c r="BQ120" s="1039" t="str">
        <f t="shared" si="68"/>
        <v/>
      </c>
      <c r="BS120" s="1039" t="str">
        <f t="shared" si="69"/>
        <v/>
      </c>
      <c r="BU120" s="1039" t="str">
        <f t="shared" si="70"/>
        <v/>
      </c>
      <c r="BW120" s="1039" t="str">
        <f t="shared" si="71"/>
        <v/>
      </c>
      <c r="BY120" s="1039" t="str">
        <f t="shared" si="72"/>
        <v/>
      </c>
      <c r="CA120" s="1039" t="str">
        <f t="shared" si="73"/>
        <v/>
      </c>
      <c r="CC120" s="1039" t="str">
        <f t="shared" si="74"/>
        <v/>
      </c>
      <c r="CE120" s="1039" t="str">
        <f t="shared" si="75"/>
        <v/>
      </c>
    </row>
    <row r="121" spans="5:83">
      <c r="E121" s="1039" t="str">
        <f t="shared" si="38"/>
        <v/>
      </c>
      <c r="G121" s="1039" t="str">
        <f t="shared" si="38"/>
        <v/>
      </c>
      <c r="I121" s="1039" t="str">
        <f t="shared" si="39"/>
        <v/>
      </c>
      <c r="K121" s="1039" t="str">
        <f t="shared" si="40"/>
        <v/>
      </c>
      <c r="M121" s="1039" t="str">
        <f t="shared" si="41"/>
        <v/>
      </c>
      <c r="O121" s="1039" t="str">
        <f t="shared" si="42"/>
        <v/>
      </c>
      <c r="Q121" s="1039" t="str">
        <f t="shared" si="43"/>
        <v/>
      </c>
      <c r="S121" s="1039" t="str">
        <f t="shared" si="44"/>
        <v/>
      </c>
      <c r="U121" s="1039" t="str">
        <f t="shared" si="45"/>
        <v/>
      </c>
      <c r="W121" s="1039" t="str">
        <f t="shared" si="46"/>
        <v/>
      </c>
      <c r="Y121" s="1039" t="str">
        <f t="shared" si="47"/>
        <v/>
      </c>
      <c r="AA121" s="1039" t="str">
        <f t="shared" si="48"/>
        <v/>
      </c>
      <c r="AC121" s="1039" t="str">
        <f t="shared" si="49"/>
        <v/>
      </c>
      <c r="AE121" s="1039" t="str">
        <f t="shared" si="50"/>
        <v/>
      </c>
      <c r="AG121" s="1039" t="str">
        <f t="shared" si="51"/>
        <v/>
      </c>
      <c r="AI121" s="1039" t="str">
        <f t="shared" si="52"/>
        <v/>
      </c>
      <c r="AK121" s="1039" t="str">
        <f t="shared" si="53"/>
        <v/>
      </c>
      <c r="AM121" s="1039" t="str">
        <f t="shared" si="54"/>
        <v/>
      </c>
      <c r="AO121" s="1039" t="str">
        <f t="shared" si="55"/>
        <v/>
      </c>
      <c r="AQ121" s="1039" t="str">
        <f t="shared" si="56"/>
        <v/>
      </c>
      <c r="AS121" s="1039" t="str">
        <f t="shared" si="57"/>
        <v/>
      </c>
      <c r="AU121" s="1039" t="str">
        <f t="shared" si="57"/>
        <v/>
      </c>
      <c r="AW121" s="1039" t="str">
        <f t="shared" si="58"/>
        <v/>
      </c>
      <c r="AY121" s="1039" t="str">
        <f t="shared" si="59"/>
        <v/>
      </c>
      <c r="BA121" s="1039" t="str">
        <f t="shared" si="60"/>
        <v/>
      </c>
      <c r="BC121" s="1039" t="str">
        <f t="shared" si="61"/>
        <v/>
      </c>
      <c r="BE121" s="1039" t="str">
        <f t="shared" si="62"/>
        <v/>
      </c>
      <c r="BG121" s="1039" t="str">
        <f t="shared" si="63"/>
        <v/>
      </c>
      <c r="BI121" s="1039" t="str">
        <f t="shared" si="64"/>
        <v/>
      </c>
      <c r="BK121" s="1039" t="str">
        <f t="shared" si="65"/>
        <v/>
      </c>
      <c r="BM121" s="1039" t="str">
        <f t="shared" si="66"/>
        <v/>
      </c>
      <c r="BO121" s="1039" t="str">
        <f t="shared" si="67"/>
        <v/>
      </c>
      <c r="BQ121" s="1039" t="str">
        <f t="shared" si="68"/>
        <v/>
      </c>
      <c r="BS121" s="1039" t="str">
        <f t="shared" si="69"/>
        <v/>
      </c>
      <c r="BU121" s="1039" t="str">
        <f t="shared" si="70"/>
        <v/>
      </c>
      <c r="BW121" s="1039" t="str">
        <f t="shared" si="71"/>
        <v/>
      </c>
      <c r="BY121" s="1039" t="str">
        <f t="shared" si="72"/>
        <v/>
      </c>
      <c r="CA121" s="1039" t="str">
        <f t="shared" si="73"/>
        <v/>
      </c>
      <c r="CC121" s="1039" t="str">
        <f t="shared" si="74"/>
        <v/>
      </c>
      <c r="CE121" s="1039" t="str">
        <f t="shared" si="75"/>
        <v/>
      </c>
    </row>
    <row r="122" spans="5:83">
      <c r="E122" s="1039" t="str">
        <f t="shared" si="38"/>
        <v/>
      </c>
      <c r="G122" s="1039" t="str">
        <f t="shared" si="38"/>
        <v/>
      </c>
      <c r="I122" s="1039" t="str">
        <f t="shared" si="39"/>
        <v/>
      </c>
      <c r="K122" s="1039" t="str">
        <f t="shared" si="40"/>
        <v/>
      </c>
      <c r="M122" s="1039" t="str">
        <f t="shared" si="41"/>
        <v/>
      </c>
      <c r="O122" s="1039" t="str">
        <f t="shared" si="42"/>
        <v/>
      </c>
      <c r="Q122" s="1039" t="str">
        <f t="shared" si="43"/>
        <v/>
      </c>
      <c r="S122" s="1039" t="str">
        <f t="shared" si="44"/>
        <v/>
      </c>
      <c r="U122" s="1039" t="str">
        <f t="shared" si="45"/>
        <v/>
      </c>
      <c r="W122" s="1039" t="str">
        <f t="shared" si="46"/>
        <v/>
      </c>
      <c r="Y122" s="1039" t="str">
        <f t="shared" si="47"/>
        <v/>
      </c>
      <c r="AA122" s="1039" t="str">
        <f t="shared" si="48"/>
        <v/>
      </c>
      <c r="AC122" s="1039" t="str">
        <f t="shared" si="49"/>
        <v/>
      </c>
      <c r="AE122" s="1039" t="str">
        <f t="shared" si="50"/>
        <v/>
      </c>
      <c r="AG122" s="1039" t="str">
        <f t="shared" si="51"/>
        <v/>
      </c>
      <c r="AI122" s="1039" t="str">
        <f t="shared" si="52"/>
        <v/>
      </c>
      <c r="AK122" s="1039" t="str">
        <f t="shared" si="53"/>
        <v/>
      </c>
      <c r="AM122" s="1039" t="str">
        <f t="shared" si="54"/>
        <v/>
      </c>
      <c r="AO122" s="1039" t="str">
        <f t="shared" si="55"/>
        <v/>
      </c>
      <c r="AQ122" s="1039" t="str">
        <f t="shared" si="56"/>
        <v/>
      </c>
      <c r="AS122" s="1039" t="str">
        <f t="shared" si="57"/>
        <v/>
      </c>
      <c r="AU122" s="1039" t="str">
        <f t="shared" si="57"/>
        <v/>
      </c>
      <c r="AW122" s="1039" t="str">
        <f t="shared" si="58"/>
        <v/>
      </c>
      <c r="AY122" s="1039" t="str">
        <f t="shared" si="59"/>
        <v/>
      </c>
      <c r="BA122" s="1039" t="str">
        <f t="shared" si="60"/>
        <v/>
      </c>
      <c r="BC122" s="1039" t="str">
        <f t="shared" si="61"/>
        <v/>
      </c>
      <c r="BE122" s="1039" t="str">
        <f t="shared" si="62"/>
        <v/>
      </c>
      <c r="BG122" s="1039" t="str">
        <f t="shared" si="63"/>
        <v/>
      </c>
      <c r="BI122" s="1039" t="str">
        <f t="shared" si="64"/>
        <v/>
      </c>
      <c r="BK122" s="1039" t="str">
        <f t="shared" si="65"/>
        <v/>
      </c>
      <c r="BM122" s="1039" t="str">
        <f t="shared" si="66"/>
        <v/>
      </c>
      <c r="BO122" s="1039" t="str">
        <f t="shared" si="67"/>
        <v/>
      </c>
      <c r="BQ122" s="1039" t="str">
        <f t="shared" si="68"/>
        <v/>
      </c>
      <c r="BS122" s="1039" t="str">
        <f t="shared" si="69"/>
        <v/>
      </c>
      <c r="BU122" s="1039" t="str">
        <f t="shared" si="70"/>
        <v/>
      </c>
      <c r="BW122" s="1039" t="str">
        <f t="shared" si="71"/>
        <v/>
      </c>
      <c r="BY122" s="1039" t="str">
        <f t="shared" si="72"/>
        <v/>
      </c>
      <c r="CA122" s="1039" t="str">
        <f t="shared" si="73"/>
        <v/>
      </c>
      <c r="CC122" s="1039" t="str">
        <f t="shared" si="74"/>
        <v/>
      </c>
      <c r="CE122" s="1039" t="str">
        <f t="shared" si="75"/>
        <v/>
      </c>
    </row>
    <row r="123" spans="5:83">
      <c r="E123" s="1039" t="str">
        <f t="shared" si="38"/>
        <v/>
      </c>
      <c r="G123" s="1039" t="str">
        <f t="shared" si="38"/>
        <v/>
      </c>
      <c r="I123" s="1039" t="str">
        <f t="shared" si="39"/>
        <v/>
      </c>
      <c r="K123" s="1039" t="str">
        <f t="shared" si="40"/>
        <v/>
      </c>
      <c r="M123" s="1039" t="str">
        <f t="shared" si="41"/>
        <v/>
      </c>
      <c r="O123" s="1039" t="str">
        <f t="shared" si="42"/>
        <v/>
      </c>
      <c r="Q123" s="1039" t="str">
        <f t="shared" si="43"/>
        <v/>
      </c>
      <c r="S123" s="1039" t="str">
        <f t="shared" si="44"/>
        <v/>
      </c>
      <c r="U123" s="1039" t="str">
        <f t="shared" si="45"/>
        <v/>
      </c>
      <c r="W123" s="1039" t="str">
        <f t="shared" si="46"/>
        <v/>
      </c>
      <c r="Y123" s="1039" t="str">
        <f t="shared" si="47"/>
        <v/>
      </c>
      <c r="AA123" s="1039" t="str">
        <f t="shared" si="48"/>
        <v/>
      </c>
      <c r="AC123" s="1039" t="str">
        <f t="shared" si="49"/>
        <v/>
      </c>
      <c r="AE123" s="1039" t="str">
        <f t="shared" si="50"/>
        <v/>
      </c>
      <c r="AG123" s="1039" t="str">
        <f t="shared" si="51"/>
        <v/>
      </c>
      <c r="AI123" s="1039" t="str">
        <f t="shared" si="52"/>
        <v/>
      </c>
      <c r="AK123" s="1039" t="str">
        <f t="shared" si="53"/>
        <v/>
      </c>
      <c r="AM123" s="1039" t="str">
        <f t="shared" si="54"/>
        <v/>
      </c>
      <c r="AO123" s="1039" t="str">
        <f t="shared" si="55"/>
        <v/>
      </c>
      <c r="AQ123" s="1039" t="str">
        <f t="shared" si="56"/>
        <v/>
      </c>
      <c r="AS123" s="1039" t="str">
        <f t="shared" si="57"/>
        <v/>
      </c>
      <c r="AU123" s="1039" t="str">
        <f t="shared" si="57"/>
        <v/>
      </c>
      <c r="AW123" s="1039" t="str">
        <f t="shared" si="58"/>
        <v/>
      </c>
      <c r="AY123" s="1039" t="str">
        <f t="shared" si="59"/>
        <v/>
      </c>
      <c r="BA123" s="1039" t="str">
        <f t="shared" si="60"/>
        <v/>
      </c>
      <c r="BC123" s="1039" t="str">
        <f t="shared" si="61"/>
        <v/>
      </c>
      <c r="BE123" s="1039" t="str">
        <f t="shared" si="62"/>
        <v/>
      </c>
      <c r="BG123" s="1039" t="str">
        <f t="shared" si="63"/>
        <v/>
      </c>
      <c r="BI123" s="1039" t="str">
        <f t="shared" si="64"/>
        <v/>
      </c>
      <c r="BK123" s="1039" t="str">
        <f t="shared" si="65"/>
        <v/>
      </c>
      <c r="BM123" s="1039" t="str">
        <f t="shared" si="66"/>
        <v/>
      </c>
      <c r="BO123" s="1039" t="str">
        <f t="shared" si="67"/>
        <v/>
      </c>
      <c r="BQ123" s="1039" t="str">
        <f t="shared" si="68"/>
        <v/>
      </c>
      <c r="BS123" s="1039" t="str">
        <f t="shared" si="69"/>
        <v/>
      </c>
      <c r="BU123" s="1039" t="str">
        <f t="shared" si="70"/>
        <v/>
      </c>
      <c r="BW123" s="1039" t="str">
        <f t="shared" si="71"/>
        <v/>
      </c>
      <c r="BY123" s="1039" t="str">
        <f t="shared" si="72"/>
        <v/>
      </c>
      <c r="CA123" s="1039" t="str">
        <f t="shared" si="73"/>
        <v/>
      </c>
      <c r="CC123" s="1039" t="str">
        <f t="shared" si="74"/>
        <v/>
      </c>
      <c r="CE123" s="1039" t="str">
        <f t="shared" si="75"/>
        <v/>
      </c>
    </row>
    <row r="124" spans="5:83">
      <c r="E124" s="1039" t="str">
        <f t="shared" si="38"/>
        <v/>
      </c>
      <c r="G124" s="1039" t="str">
        <f t="shared" si="38"/>
        <v/>
      </c>
      <c r="I124" s="1039" t="str">
        <f t="shared" si="39"/>
        <v/>
      </c>
      <c r="K124" s="1039" t="str">
        <f t="shared" si="40"/>
        <v/>
      </c>
      <c r="M124" s="1039" t="str">
        <f t="shared" si="41"/>
        <v/>
      </c>
      <c r="O124" s="1039" t="str">
        <f t="shared" si="42"/>
        <v/>
      </c>
      <c r="Q124" s="1039" t="str">
        <f t="shared" si="43"/>
        <v/>
      </c>
      <c r="S124" s="1039" t="str">
        <f t="shared" si="44"/>
        <v/>
      </c>
      <c r="U124" s="1039" t="str">
        <f t="shared" si="45"/>
        <v/>
      </c>
      <c r="W124" s="1039" t="str">
        <f t="shared" si="46"/>
        <v/>
      </c>
      <c r="Y124" s="1039" t="str">
        <f t="shared" si="47"/>
        <v/>
      </c>
      <c r="AA124" s="1039" t="str">
        <f t="shared" si="48"/>
        <v/>
      </c>
      <c r="AC124" s="1039" t="str">
        <f t="shared" si="49"/>
        <v/>
      </c>
      <c r="AE124" s="1039" t="str">
        <f t="shared" si="50"/>
        <v/>
      </c>
      <c r="AG124" s="1039" t="str">
        <f t="shared" si="51"/>
        <v/>
      </c>
      <c r="AI124" s="1039" t="str">
        <f t="shared" si="52"/>
        <v/>
      </c>
      <c r="AK124" s="1039" t="str">
        <f t="shared" si="53"/>
        <v/>
      </c>
      <c r="AM124" s="1039" t="str">
        <f t="shared" si="54"/>
        <v/>
      </c>
      <c r="AO124" s="1039" t="str">
        <f t="shared" si="55"/>
        <v/>
      </c>
      <c r="AQ124" s="1039" t="str">
        <f t="shared" si="56"/>
        <v/>
      </c>
      <c r="AS124" s="1039" t="str">
        <f t="shared" si="57"/>
        <v/>
      </c>
      <c r="AU124" s="1039" t="str">
        <f t="shared" si="57"/>
        <v/>
      </c>
      <c r="AW124" s="1039" t="str">
        <f t="shared" si="58"/>
        <v/>
      </c>
      <c r="AY124" s="1039" t="str">
        <f t="shared" si="59"/>
        <v/>
      </c>
      <c r="BA124" s="1039" t="str">
        <f t="shared" si="60"/>
        <v/>
      </c>
      <c r="BC124" s="1039" t="str">
        <f t="shared" si="61"/>
        <v/>
      </c>
      <c r="BE124" s="1039" t="str">
        <f t="shared" si="62"/>
        <v/>
      </c>
      <c r="BG124" s="1039" t="str">
        <f t="shared" si="63"/>
        <v/>
      </c>
      <c r="BI124" s="1039" t="str">
        <f t="shared" si="64"/>
        <v/>
      </c>
      <c r="BK124" s="1039" t="str">
        <f t="shared" si="65"/>
        <v/>
      </c>
      <c r="BM124" s="1039" t="str">
        <f t="shared" si="66"/>
        <v/>
      </c>
      <c r="BO124" s="1039" t="str">
        <f t="shared" si="67"/>
        <v/>
      </c>
      <c r="BQ124" s="1039" t="str">
        <f t="shared" si="68"/>
        <v/>
      </c>
      <c r="BS124" s="1039" t="str">
        <f t="shared" si="69"/>
        <v/>
      </c>
      <c r="BU124" s="1039" t="str">
        <f t="shared" si="70"/>
        <v/>
      </c>
      <c r="BW124" s="1039" t="str">
        <f t="shared" si="71"/>
        <v/>
      </c>
      <c r="BY124" s="1039" t="str">
        <f t="shared" si="72"/>
        <v/>
      </c>
      <c r="CA124" s="1039" t="str">
        <f t="shared" si="73"/>
        <v/>
      </c>
      <c r="CC124" s="1039" t="str">
        <f t="shared" si="74"/>
        <v/>
      </c>
      <c r="CE124" s="1039" t="str">
        <f t="shared" si="75"/>
        <v/>
      </c>
    </row>
    <row r="125" spans="5:83">
      <c r="E125" s="1039" t="str">
        <f t="shared" si="38"/>
        <v/>
      </c>
      <c r="G125" s="1039" t="str">
        <f t="shared" si="38"/>
        <v/>
      </c>
      <c r="I125" s="1039" t="str">
        <f t="shared" si="39"/>
        <v/>
      </c>
      <c r="K125" s="1039" t="str">
        <f t="shared" si="40"/>
        <v/>
      </c>
      <c r="M125" s="1039" t="str">
        <f t="shared" si="41"/>
        <v/>
      </c>
      <c r="O125" s="1039" t="str">
        <f t="shared" si="42"/>
        <v/>
      </c>
      <c r="Q125" s="1039" t="str">
        <f t="shared" si="43"/>
        <v/>
      </c>
      <c r="S125" s="1039" t="str">
        <f t="shared" si="44"/>
        <v/>
      </c>
      <c r="U125" s="1039" t="str">
        <f t="shared" si="45"/>
        <v/>
      </c>
      <c r="W125" s="1039" t="str">
        <f t="shared" si="46"/>
        <v/>
      </c>
      <c r="Y125" s="1039" t="str">
        <f t="shared" si="47"/>
        <v/>
      </c>
      <c r="AA125" s="1039" t="str">
        <f t="shared" si="48"/>
        <v/>
      </c>
      <c r="AC125" s="1039" t="str">
        <f t="shared" si="49"/>
        <v/>
      </c>
      <c r="AE125" s="1039" t="str">
        <f t="shared" si="50"/>
        <v/>
      </c>
      <c r="AG125" s="1039" t="str">
        <f t="shared" si="51"/>
        <v/>
      </c>
      <c r="AI125" s="1039" t="str">
        <f t="shared" si="52"/>
        <v/>
      </c>
      <c r="AK125" s="1039" t="str">
        <f t="shared" si="53"/>
        <v/>
      </c>
      <c r="AM125" s="1039" t="str">
        <f t="shared" si="54"/>
        <v/>
      </c>
      <c r="AO125" s="1039" t="str">
        <f t="shared" si="55"/>
        <v/>
      </c>
      <c r="AQ125" s="1039" t="str">
        <f t="shared" si="56"/>
        <v/>
      </c>
      <c r="AS125" s="1039" t="str">
        <f t="shared" si="57"/>
        <v/>
      </c>
      <c r="AU125" s="1039" t="str">
        <f t="shared" si="57"/>
        <v/>
      </c>
      <c r="AW125" s="1039" t="str">
        <f t="shared" si="58"/>
        <v/>
      </c>
      <c r="AY125" s="1039" t="str">
        <f t="shared" si="59"/>
        <v/>
      </c>
      <c r="BA125" s="1039" t="str">
        <f t="shared" si="60"/>
        <v/>
      </c>
      <c r="BC125" s="1039" t="str">
        <f t="shared" si="61"/>
        <v/>
      </c>
      <c r="BE125" s="1039" t="str">
        <f t="shared" si="62"/>
        <v/>
      </c>
      <c r="BG125" s="1039" t="str">
        <f t="shared" si="63"/>
        <v/>
      </c>
      <c r="BI125" s="1039" t="str">
        <f t="shared" si="64"/>
        <v/>
      </c>
      <c r="BK125" s="1039" t="str">
        <f t="shared" si="65"/>
        <v/>
      </c>
      <c r="BM125" s="1039" t="str">
        <f t="shared" si="66"/>
        <v/>
      </c>
      <c r="BO125" s="1039" t="str">
        <f t="shared" si="67"/>
        <v/>
      </c>
      <c r="BQ125" s="1039" t="str">
        <f t="shared" si="68"/>
        <v/>
      </c>
      <c r="BS125" s="1039" t="str">
        <f t="shared" si="69"/>
        <v/>
      </c>
      <c r="BU125" s="1039" t="str">
        <f t="shared" si="70"/>
        <v/>
      </c>
      <c r="BW125" s="1039" t="str">
        <f t="shared" si="71"/>
        <v/>
      </c>
      <c r="BY125" s="1039" t="str">
        <f t="shared" si="72"/>
        <v/>
      </c>
      <c r="CA125" s="1039" t="str">
        <f t="shared" si="73"/>
        <v/>
      </c>
      <c r="CC125" s="1039" t="str">
        <f t="shared" si="74"/>
        <v/>
      </c>
      <c r="CE125" s="1039" t="str">
        <f t="shared" si="75"/>
        <v/>
      </c>
    </row>
    <row r="126" spans="5:83">
      <c r="E126" s="1039" t="str">
        <f t="shared" si="38"/>
        <v/>
      </c>
      <c r="G126" s="1039" t="str">
        <f t="shared" si="38"/>
        <v/>
      </c>
      <c r="I126" s="1039" t="str">
        <f t="shared" si="39"/>
        <v/>
      </c>
      <c r="K126" s="1039" t="str">
        <f t="shared" si="40"/>
        <v/>
      </c>
      <c r="M126" s="1039" t="str">
        <f t="shared" si="41"/>
        <v/>
      </c>
      <c r="O126" s="1039" t="str">
        <f t="shared" si="42"/>
        <v/>
      </c>
      <c r="Q126" s="1039" t="str">
        <f t="shared" si="43"/>
        <v/>
      </c>
      <c r="S126" s="1039" t="str">
        <f t="shared" si="44"/>
        <v/>
      </c>
      <c r="U126" s="1039" t="str">
        <f t="shared" si="45"/>
        <v/>
      </c>
      <c r="W126" s="1039" t="str">
        <f t="shared" si="46"/>
        <v/>
      </c>
      <c r="Y126" s="1039" t="str">
        <f t="shared" si="47"/>
        <v/>
      </c>
      <c r="AA126" s="1039" t="str">
        <f t="shared" si="48"/>
        <v/>
      </c>
      <c r="AC126" s="1039" t="str">
        <f t="shared" si="49"/>
        <v/>
      </c>
      <c r="AE126" s="1039" t="str">
        <f t="shared" si="50"/>
        <v/>
      </c>
      <c r="AG126" s="1039" t="str">
        <f t="shared" si="51"/>
        <v/>
      </c>
      <c r="AI126" s="1039" t="str">
        <f t="shared" si="52"/>
        <v/>
      </c>
      <c r="AK126" s="1039" t="str">
        <f t="shared" si="53"/>
        <v/>
      </c>
      <c r="AM126" s="1039" t="str">
        <f t="shared" si="54"/>
        <v/>
      </c>
      <c r="AO126" s="1039" t="str">
        <f t="shared" si="55"/>
        <v/>
      </c>
      <c r="AQ126" s="1039" t="str">
        <f t="shared" si="56"/>
        <v/>
      </c>
      <c r="AS126" s="1039" t="str">
        <f t="shared" si="57"/>
        <v/>
      </c>
      <c r="AU126" s="1039" t="str">
        <f t="shared" si="57"/>
        <v/>
      </c>
      <c r="AW126" s="1039" t="str">
        <f t="shared" si="58"/>
        <v/>
      </c>
      <c r="AY126" s="1039" t="str">
        <f t="shared" si="59"/>
        <v/>
      </c>
      <c r="BA126" s="1039" t="str">
        <f t="shared" si="60"/>
        <v/>
      </c>
      <c r="BC126" s="1039" t="str">
        <f t="shared" si="61"/>
        <v/>
      </c>
      <c r="BE126" s="1039" t="str">
        <f t="shared" si="62"/>
        <v/>
      </c>
      <c r="BG126" s="1039" t="str">
        <f t="shared" si="63"/>
        <v/>
      </c>
      <c r="BI126" s="1039" t="str">
        <f t="shared" si="64"/>
        <v/>
      </c>
      <c r="BK126" s="1039" t="str">
        <f t="shared" si="65"/>
        <v/>
      </c>
      <c r="BM126" s="1039" t="str">
        <f t="shared" si="66"/>
        <v/>
      </c>
      <c r="BO126" s="1039" t="str">
        <f t="shared" si="67"/>
        <v/>
      </c>
      <c r="BQ126" s="1039" t="str">
        <f t="shared" si="68"/>
        <v/>
      </c>
      <c r="BS126" s="1039" t="str">
        <f t="shared" si="69"/>
        <v/>
      </c>
      <c r="BU126" s="1039" t="str">
        <f t="shared" si="70"/>
        <v/>
      </c>
      <c r="BW126" s="1039" t="str">
        <f t="shared" si="71"/>
        <v/>
      </c>
      <c r="BY126" s="1039" t="str">
        <f t="shared" si="72"/>
        <v/>
      </c>
      <c r="CA126" s="1039" t="str">
        <f t="shared" si="73"/>
        <v/>
      </c>
      <c r="CC126" s="1039" t="str">
        <f t="shared" si="74"/>
        <v/>
      </c>
      <c r="CE126" s="1039" t="str">
        <f t="shared" si="75"/>
        <v/>
      </c>
    </row>
    <row r="127" spans="5:83">
      <c r="E127" s="1039" t="str">
        <f t="shared" si="38"/>
        <v/>
      </c>
      <c r="G127" s="1039" t="str">
        <f t="shared" si="38"/>
        <v/>
      </c>
      <c r="I127" s="1039" t="str">
        <f t="shared" si="39"/>
        <v/>
      </c>
      <c r="K127" s="1039" t="str">
        <f t="shared" si="40"/>
        <v/>
      </c>
      <c r="M127" s="1039" t="str">
        <f t="shared" si="41"/>
        <v/>
      </c>
      <c r="O127" s="1039" t="str">
        <f t="shared" si="42"/>
        <v/>
      </c>
      <c r="Q127" s="1039" t="str">
        <f t="shared" si="43"/>
        <v/>
      </c>
      <c r="S127" s="1039" t="str">
        <f t="shared" si="44"/>
        <v/>
      </c>
      <c r="U127" s="1039" t="str">
        <f t="shared" si="45"/>
        <v/>
      </c>
      <c r="W127" s="1039" t="str">
        <f t="shared" si="46"/>
        <v/>
      </c>
      <c r="Y127" s="1039" t="str">
        <f t="shared" si="47"/>
        <v/>
      </c>
      <c r="AA127" s="1039" t="str">
        <f t="shared" si="48"/>
        <v/>
      </c>
      <c r="AC127" s="1039" t="str">
        <f t="shared" si="49"/>
        <v/>
      </c>
      <c r="AE127" s="1039" t="str">
        <f t="shared" si="50"/>
        <v/>
      </c>
      <c r="AG127" s="1039" t="str">
        <f t="shared" si="51"/>
        <v/>
      </c>
      <c r="AI127" s="1039" t="str">
        <f t="shared" si="52"/>
        <v/>
      </c>
      <c r="AK127" s="1039" t="str">
        <f t="shared" si="53"/>
        <v/>
      </c>
      <c r="AM127" s="1039" t="str">
        <f t="shared" si="54"/>
        <v/>
      </c>
      <c r="AO127" s="1039" t="str">
        <f t="shared" si="55"/>
        <v/>
      </c>
      <c r="AQ127" s="1039" t="str">
        <f t="shared" si="56"/>
        <v/>
      </c>
      <c r="AS127" s="1039" t="str">
        <f t="shared" si="57"/>
        <v/>
      </c>
      <c r="AU127" s="1039" t="str">
        <f t="shared" si="57"/>
        <v/>
      </c>
      <c r="AW127" s="1039" t="str">
        <f t="shared" si="58"/>
        <v/>
      </c>
      <c r="AY127" s="1039" t="str">
        <f t="shared" si="59"/>
        <v/>
      </c>
      <c r="BA127" s="1039" t="str">
        <f t="shared" si="60"/>
        <v/>
      </c>
      <c r="BC127" s="1039" t="str">
        <f t="shared" si="61"/>
        <v/>
      </c>
      <c r="BE127" s="1039" t="str">
        <f t="shared" si="62"/>
        <v/>
      </c>
      <c r="BG127" s="1039" t="str">
        <f t="shared" si="63"/>
        <v/>
      </c>
      <c r="BI127" s="1039" t="str">
        <f t="shared" si="64"/>
        <v/>
      </c>
      <c r="BK127" s="1039" t="str">
        <f t="shared" si="65"/>
        <v/>
      </c>
      <c r="BM127" s="1039" t="str">
        <f t="shared" si="66"/>
        <v/>
      </c>
      <c r="BO127" s="1039" t="str">
        <f t="shared" si="67"/>
        <v/>
      </c>
      <c r="BQ127" s="1039" t="str">
        <f t="shared" si="68"/>
        <v/>
      </c>
      <c r="BS127" s="1039" t="str">
        <f t="shared" si="69"/>
        <v/>
      </c>
      <c r="BU127" s="1039" t="str">
        <f t="shared" si="70"/>
        <v/>
      </c>
      <c r="BW127" s="1039" t="str">
        <f t="shared" si="71"/>
        <v/>
      </c>
      <c r="BY127" s="1039" t="str">
        <f t="shared" si="72"/>
        <v/>
      </c>
      <c r="CA127" s="1039" t="str">
        <f t="shared" si="73"/>
        <v/>
      </c>
      <c r="CC127" s="1039" t="str">
        <f t="shared" si="74"/>
        <v/>
      </c>
      <c r="CE127" s="1039" t="str">
        <f t="shared" si="75"/>
        <v/>
      </c>
    </row>
    <row r="128" spans="5:83">
      <c r="E128" s="1039" t="str">
        <f t="shared" si="38"/>
        <v/>
      </c>
      <c r="G128" s="1039" t="str">
        <f t="shared" si="38"/>
        <v/>
      </c>
      <c r="I128" s="1039" t="str">
        <f t="shared" si="39"/>
        <v/>
      </c>
      <c r="K128" s="1039" t="str">
        <f t="shared" si="40"/>
        <v/>
      </c>
      <c r="M128" s="1039" t="str">
        <f t="shared" si="41"/>
        <v/>
      </c>
      <c r="O128" s="1039" t="str">
        <f t="shared" si="42"/>
        <v/>
      </c>
      <c r="Q128" s="1039" t="str">
        <f t="shared" si="43"/>
        <v/>
      </c>
      <c r="S128" s="1039" t="str">
        <f t="shared" si="44"/>
        <v/>
      </c>
      <c r="U128" s="1039" t="str">
        <f t="shared" si="45"/>
        <v/>
      </c>
      <c r="W128" s="1039" t="str">
        <f t="shared" si="46"/>
        <v/>
      </c>
      <c r="Y128" s="1039" t="str">
        <f t="shared" si="47"/>
        <v/>
      </c>
      <c r="AA128" s="1039" t="str">
        <f t="shared" si="48"/>
        <v/>
      </c>
      <c r="AC128" s="1039" t="str">
        <f t="shared" si="49"/>
        <v/>
      </c>
      <c r="AE128" s="1039" t="str">
        <f t="shared" si="50"/>
        <v/>
      </c>
      <c r="AG128" s="1039" t="str">
        <f t="shared" si="51"/>
        <v/>
      </c>
      <c r="AI128" s="1039" t="str">
        <f t="shared" si="52"/>
        <v/>
      </c>
      <c r="AK128" s="1039" t="str">
        <f t="shared" si="53"/>
        <v/>
      </c>
      <c r="AM128" s="1039" t="str">
        <f t="shared" si="54"/>
        <v/>
      </c>
      <c r="AO128" s="1039" t="str">
        <f t="shared" si="55"/>
        <v/>
      </c>
      <c r="AQ128" s="1039" t="str">
        <f t="shared" si="56"/>
        <v/>
      </c>
      <c r="AS128" s="1039" t="str">
        <f t="shared" si="57"/>
        <v/>
      </c>
      <c r="AU128" s="1039" t="str">
        <f t="shared" si="57"/>
        <v/>
      </c>
      <c r="AW128" s="1039" t="str">
        <f t="shared" si="58"/>
        <v/>
      </c>
      <c r="AY128" s="1039" t="str">
        <f t="shared" si="59"/>
        <v/>
      </c>
      <c r="BA128" s="1039" t="str">
        <f t="shared" si="60"/>
        <v/>
      </c>
      <c r="BC128" s="1039" t="str">
        <f t="shared" si="61"/>
        <v/>
      </c>
      <c r="BE128" s="1039" t="str">
        <f t="shared" si="62"/>
        <v/>
      </c>
      <c r="BG128" s="1039" t="str">
        <f t="shared" si="63"/>
        <v/>
      </c>
      <c r="BI128" s="1039" t="str">
        <f t="shared" si="64"/>
        <v/>
      </c>
      <c r="BK128" s="1039" t="str">
        <f t="shared" si="65"/>
        <v/>
      </c>
      <c r="BM128" s="1039" t="str">
        <f t="shared" si="66"/>
        <v/>
      </c>
      <c r="BO128" s="1039" t="str">
        <f t="shared" si="67"/>
        <v/>
      </c>
      <c r="BQ128" s="1039" t="str">
        <f t="shared" si="68"/>
        <v/>
      </c>
      <c r="BS128" s="1039" t="str">
        <f t="shared" si="69"/>
        <v/>
      </c>
      <c r="BU128" s="1039" t="str">
        <f t="shared" si="70"/>
        <v/>
      </c>
      <c r="BW128" s="1039" t="str">
        <f t="shared" si="71"/>
        <v/>
      </c>
      <c r="BY128" s="1039" t="str">
        <f t="shared" si="72"/>
        <v/>
      </c>
      <c r="CA128" s="1039" t="str">
        <f t="shared" si="73"/>
        <v/>
      </c>
      <c r="CC128" s="1039" t="str">
        <f t="shared" si="74"/>
        <v/>
      </c>
      <c r="CE128" s="1039" t="str">
        <f t="shared" si="75"/>
        <v/>
      </c>
    </row>
    <row r="129" spans="5:83">
      <c r="E129" s="1039" t="str">
        <f t="shared" si="38"/>
        <v/>
      </c>
      <c r="G129" s="1039" t="str">
        <f t="shared" si="38"/>
        <v/>
      </c>
      <c r="I129" s="1039" t="str">
        <f t="shared" si="39"/>
        <v/>
      </c>
      <c r="K129" s="1039" t="str">
        <f t="shared" si="40"/>
        <v/>
      </c>
      <c r="M129" s="1039" t="str">
        <f t="shared" si="41"/>
        <v/>
      </c>
      <c r="O129" s="1039" t="str">
        <f t="shared" si="42"/>
        <v/>
      </c>
      <c r="Q129" s="1039" t="str">
        <f t="shared" si="43"/>
        <v/>
      </c>
      <c r="S129" s="1039" t="str">
        <f t="shared" si="44"/>
        <v/>
      </c>
      <c r="U129" s="1039" t="str">
        <f t="shared" si="45"/>
        <v/>
      </c>
      <c r="W129" s="1039" t="str">
        <f t="shared" si="46"/>
        <v/>
      </c>
      <c r="Y129" s="1039" t="str">
        <f t="shared" si="47"/>
        <v/>
      </c>
      <c r="AA129" s="1039" t="str">
        <f t="shared" si="48"/>
        <v/>
      </c>
      <c r="AC129" s="1039" t="str">
        <f t="shared" si="49"/>
        <v/>
      </c>
      <c r="AE129" s="1039" t="str">
        <f t="shared" si="50"/>
        <v/>
      </c>
      <c r="AG129" s="1039" t="str">
        <f t="shared" si="51"/>
        <v/>
      </c>
      <c r="AI129" s="1039" t="str">
        <f t="shared" si="52"/>
        <v/>
      </c>
      <c r="AK129" s="1039" t="str">
        <f t="shared" si="53"/>
        <v/>
      </c>
      <c r="AM129" s="1039" t="str">
        <f t="shared" si="54"/>
        <v/>
      </c>
      <c r="AO129" s="1039" t="str">
        <f t="shared" si="55"/>
        <v/>
      </c>
      <c r="AQ129" s="1039" t="str">
        <f t="shared" si="56"/>
        <v/>
      </c>
      <c r="AS129" s="1039" t="str">
        <f t="shared" si="57"/>
        <v/>
      </c>
      <c r="AU129" s="1039" t="str">
        <f t="shared" si="57"/>
        <v/>
      </c>
      <c r="AW129" s="1039" t="str">
        <f t="shared" si="58"/>
        <v/>
      </c>
      <c r="AY129" s="1039" t="str">
        <f t="shared" si="59"/>
        <v/>
      </c>
      <c r="BA129" s="1039" t="str">
        <f t="shared" si="60"/>
        <v/>
      </c>
      <c r="BC129" s="1039" t="str">
        <f t="shared" si="61"/>
        <v/>
      </c>
      <c r="BE129" s="1039" t="str">
        <f t="shared" si="62"/>
        <v/>
      </c>
      <c r="BG129" s="1039" t="str">
        <f t="shared" si="63"/>
        <v/>
      </c>
      <c r="BI129" s="1039" t="str">
        <f t="shared" si="64"/>
        <v/>
      </c>
      <c r="BK129" s="1039" t="str">
        <f t="shared" si="65"/>
        <v/>
      </c>
      <c r="BM129" s="1039" t="str">
        <f t="shared" si="66"/>
        <v/>
      </c>
      <c r="BO129" s="1039" t="str">
        <f t="shared" si="67"/>
        <v/>
      </c>
      <c r="BQ129" s="1039" t="str">
        <f t="shared" si="68"/>
        <v/>
      </c>
      <c r="BS129" s="1039" t="str">
        <f t="shared" si="69"/>
        <v/>
      </c>
      <c r="BU129" s="1039" t="str">
        <f t="shared" si="70"/>
        <v/>
      </c>
      <c r="BW129" s="1039" t="str">
        <f t="shared" si="71"/>
        <v/>
      </c>
      <c r="BY129" s="1039" t="str">
        <f t="shared" si="72"/>
        <v/>
      </c>
      <c r="CA129" s="1039" t="str">
        <f t="shared" si="73"/>
        <v/>
      </c>
      <c r="CC129" s="1039" t="str">
        <f t="shared" si="74"/>
        <v/>
      </c>
      <c r="CE129" s="1039" t="str">
        <f t="shared" si="75"/>
        <v/>
      </c>
    </row>
    <row r="130" spans="5:83">
      <c r="E130" s="1039" t="str">
        <f t="shared" si="38"/>
        <v/>
      </c>
      <c r="G130" s="1039" t="str">
        <f t="shared" si="38"/>
        <v/>
      </c>
      <c r="I130" s="1039" t="str">
        <f t="shared" si="39"/>
        <v/>
      </c>
      <c r="K130" s="1039" t="str">
        <f t="shared" si="40"/>
        <v/>
      </c>
      <c r="M130" s="1039" t="str">
        <f t="shared" si="41"/>
        <v/>
      </c>
      <c r="O130" s="1039" t="str">
        <f t="shared" si="42"/>
        <v/>
      </c>
      <c r="Q130" s="1039" t="str">
        <f t="shared" si="43"/>
        <v/>
      </c>
      <c r="S130" s="1039" t="str">
        <f t="shared" si="44"/>
        <v/>
      </c>
      <c r="U130" s="1039" t="str">
        <f t="shared" si="45"/>
        <v/>
      </c>
      <c r="W130" s="1039" t="str">
        <f t="shared" si="46"/>
        <v/>
      </c>
      <c r="Y130" s="1039" t="str">
        <f t="shared" si="47"/>
        <v/>
      </c>
      <c r="AA130" s="1039" t="str">
        <f t="shared" si="48"/>
        <v/>
      </c>
      <c r="AC130" s="1039" t="str">
        <f t="shared" si="49"/>
        <v/>
      </c>
      <c r="AE130" s="1039" t="str">
        <f t="shared" si="50"/>
        <v/>
      </c>
      <c r="AG130" s="1039" t="str">
        <f t="shared" si="51"/>
        <v/>
      </c>
      <c r="AI130" s="1039" t="str">
        <f t="shared" si="52"/>
        <v/>
      </c>
      <c r="AK130" s="1039" t="str">
        <f t="shared" si="53"/>
        <v/>
      </c>
      <c r="AM130" s="1039" t="str">
        <f t="shared" si="54"/>
        <v/>
      </c>
      <c r="AO130" s="1039" t="str">
        <f t="shared" si="55"/>
        <v/>
      </c>
      <c r="AQ130" s="1039" t="str">
        <f t="shared" si="56"/>
        <v/>
      </c>
      <c r="AS130" s="1039" t="str">
        <f t="shared" si="57"/>
        <v/>
      </c>
      <c r="AU130" s="1039" t="str">
        <f t="shared" si="57"/>
        <v/>
      </c>
      <c r="AW130" s="1039" t="str">
        <f t="shared" si="58"/>
        <v/>
      </c>
      <c r="AY130" s="1039" t="str">
        <f t="shared" si="59"/>
        <v/>
      </c>
      <c r="BA130" s="1039" t="str">
        <f t="shared" si="60"/>
        <v/>
      </c>
      <c r="BC130" s="1039" t="str">
        <f t="shared" si="61"/>
        <v/>
      </c>
      <c r="BE130" s="1039" t="str">
        <f t="shared" si="62"/>
        <v/>
      </c>
      <c r="BG130" s="1039" t="str">
        <f t="shared" si="63"/>
        <v/>
      </c>
      <c r="BI130" s="1039" t="str">
        <f t="shared" si="64"/>
        <v/>
      </c>
      <c r="BK130" s="1039" t="str">
        <f t="shared" si="65"/>
        <v/>
      </c>
      <c r="BM130" s="1039" t="str">
        <f t="shared" si="66"/>
        <v/>
      </c>
      <c r="BO130" s="1039" t="str">
        <f t="shared" si="67"/>
        <v/>
      </c>
      <c r="BQ130" s="1039" t="str">
        <f t="shared" si="68"/>
        <v/>
      </c>
      <c r="BS130" s="1039" t="str">
        <f t="shared" si="69"/>
        <v/>
      </c>
      <c r="BU130" s="1039" t="str">
        <f t="shared" si="70"/>
        <v/>
      </c>
      <c r="BW130" s="1039" t="str">
        <f t="shared" si="71"/>
        <v/>
      </c>
      <c r="BY130" s="1039" t="str">
        <f t="shared" si="72"/>
        <v/>
      </c>
      <c r="CA130" s="1039" t="str">
        <f t="shared" si="73"/>
        <v/>
      </c>
      <c r="CC130" s="1039" t="str">
        <f t="shared" si="74"/>
        <v/>
      </c>
      <c r="CE130" s="1039" t="str">
        <f t="shared" si="75"/>
        <v/>
      </c>
    </row>
    <row r="131" spans="5:83">
      <c r="E131" s="1039" t="str">
        <f t="shared" si="38"/>
        <v/>
      </c>
      <c r="G131" s="1039" t="str">
        <f t="shared" si="38"/>
        <v/>
      </c>
      <c r="I131" s="1039" t="str">
        <f t="shared" si="39"/>
        <v/>
      </c>
      <c r="K131" s="1039" t="str">
        <f t="shared" si="40"/>
        <v/>
      </c>
      <c r="M131" s="1039" t="str">
        <f t="shared" si="41"/>
        <v/>
      </c>
      <c r="O131" s="1039" t="str">
        <f t="shared" si="42"/>
        <v/>
      </c>
      <c r="Q131" s="1039" t="str">
        <f t="shared" si="43"/>
        <v/>
      </c>
      <c r="S131" s="1039" t="str">
        <f t="shared" si="44"/>
        <v/>
      </c>
      <c r="U131" s="1039" t="str">
        <f t="shared" si="45"/>
        <v/>
      </c>
      <c r="W131" s="1039" t="str">
        <f t="shared" si="46"/>
        <v/>
      </c>
      <c r="Y131" s="1039" t="str">
        <f t="shared" si="47"/>
        <v/>
      </c>
      <c r="AA131" s="1039" t="str">
        <f t="shared" si="48"/>
        <v/>
      </c>
      <c r="AC131" s="1039" t="str">
        <f t="shared" si="49"/>
        <v/>
      </c>
      <c r="AE131" s="1039" t="str">
        <f t="shared" si="50"/>
        <v/>
      </c>
      <c r="AG131" s="1039" t="str">
        <f t="shared" si="51"/>
        <v/>
      </c>
      <c r="AI131" s="1039" t="str">
        <f t="shared" si="52"/>
        <v/>
      </c>
      <c r="AK131" s="1039" t="str">
        <f t="shared" si="53"/>
        <v/>
      </c>
      <c r="AM131" s="1039" t="str">
        <f t="shared" si="54"/>
        <v/>
      </c>
      <c r="AO131" s="1039" t="str">
        <f t="shared" si="55"/>
        <v/>
      </c>
      <c r="AQ131" s="1039" t="str">
        <f t="shared" si="56"/>
        <v/>
      </c>
      <c r="AS131" s="1039" t="str">
        <f t="shared" si="57"/>
        <v/>
      </c>
      <c r="AU131" s="1039" t="str">
        <f t="shared" si="57"/>
        <v/>
      </c>
      <c r="AW131" s="1039" t="str">
        <f t="shared" si="58"/>
        <v/>
      </c>
      <c r="AY131" s="1039" t="str">
        <f t="shared" si="59"/>
        <v/>
      </c>
      <c r="BA131" s="1039" t="str">
        <f t="shared" si="60"/>
        <v/>
      </c>
      <c r="BC131" s="1039" t="str">
        <f t="shared" si="61"/>
        <v/>
      </c>
      <c r="BE131" s="1039" t="str">
        <f t="shared" si="62"/>
        <v/>
      </c>
      <c r="BG131" s="1039" t="str">
        <f t="shared" si="63"/>
        <v/>
      </c>
      <c r="BI131" s="1039" t="str">
        <f t="shared" si="64"/>
        <v/>
      </c>
      <c r="BK131" s="1039" t="str">
        <f t="shared" si="65"/>
        <v/>
      </c>
      <c r="BM131" s="1039" t="str">
        <f t="shared" si="66"/>
        <v/>
      </c>
      <c r="BO131" s="1039" t="str">
        <f t="shared" si="67"/>
        <v/>
      </c>
      <c r="BQ131" s="1039" t="str">
        <f t="shared" si="68"/>
        <v/>
      </c>
      <c r="BS131" s="1039" t="str">
        <f t="shared" si="69"/>
        <v/>
      </c>
      <c r="BU131" s="1039" t="str">
        <f t="shared" si="70"/>
        <v/>
      </c>
      <c r="BW131" s="1039" t="str">
        <f t="shared" si="71"/>
        <v/>
      </c>
      <c r="BY131" s="1039" t="str">
        <f t="shared" si="72"/>
        <v/>
      </c>
      <c r="CA131" s="1039" t="str">
        <f t="shared" si="73"/>
        <v/>
      </c>
      <c r="CC131" s="1039" t="str">
        <f t="shared" si="74"/>
        <v/>
      </c>
      <c r="CE131" s="1039" t="str">
        <f t="shared" si="75"/>
        <v/>
      </c>
    </row>
    <row r="132" spans="5:83">
      <c r="E132" s="1039" t="str">
        <f t="shared" si="38"/>
        <v/>
      </c>
      <c r="G132" s="1039" t="str">
        <f t="shared" si="38"/>
        <v/>
      </c>
      <c r="I132" s="1039" t="str">
        <f t="shared" si="39"/>
        <v/>
      </c>
      <c r="K132" s="1039" t="str">
        <f t="shared" si="40"/>
        <v/>
      </c>
      <c r="M132" s="1039" t="str">
        <f t="shared" si="41"/>
        <v/>
      </c>
      <c r="O132" s="1039" t="str">
        <f t="shared" si="42"/>
        <v/>
      </c>
      <c r="Q132" s="1039" t="str">
        <f t="shared" si="43"/>
        <v/>
      </c>
      <c r="S132" s="1039" t="str">
        <f t="shared" si="44"/>
        <v/>
      </c>
      <c r="U132" s="1039" t="str">
        <f t="shared" si="45"/>
        <v/>
      </c>
      <c r="W132" s="1039" t="str">
        <f t="shared" si="46"/>
        <v/>
      </c>
      <c r="Y132" s="1039" t="str">
        <f t="shared" si="47"/>
        <v/>
      </c>
      <c r="AA132" s="1039" t="str">
        <f t="shared" si="48"/>
        <v/>
      </c>
      <c r="AC132" s="1039" t="str">
        <f t="shared" si="49"/>
        <v/>
      </c>
      <c r="AE132" s="1039" t="str">
        <f t="shared" si="50"/>
        <v/>
      </c>
      <c r="AG132" s="1039" t="str">
        <f t="shared" si="51"/>
        <v/>
      </c>
      <c r="AI132" s="1039" t="str">
        <f t="shared" si="52"/>
        <v/>
      </c>
      <c r="AK132" s="1039" t="str">
        <f t="shared" si="53"/>
        <v/>
      </c>
      <c r="AM132" s="1039" t="str">
        <f t="shared" si="54"/>
        <v/>
      </c>
      <c r="AO132" s="1039" t="str">
        <f t="shared" si="55"/>
        <v/>
      </c>
      <c r="AQ132" s="1039" t="str">
        <f t="shared" si="56"/>
        <v/>
      </c>
      <c r="AS132" s="1039" t="str">
        <f t="shared" si="57"/>
        <v/>
      </c>
      <c r="AU132" s="1039" t="str">
        <f t="shared" si="57"/>
        <v/>
      </c>
      <c r="AW132" s="1039" t="str">
        <f t="shared" si="58"/>
        <v/>
      </c>
      <c r="AY132" s="1039" t="str">
        <f t="shared" si="59"/>
        <v/>
      </c>
      <c r="BA132" s="1039" t="str">
        <f t="shared" si="60"/>
        <v/>
      </c>
      <c r="BC132" s="1039" t="str">
        <f t="shared" si="61"/>
        <v/>
      </c>
      <c r="BE132" s="1039" t="str">
        <f t="shared" si="62"/>
        <v/>
      </c>
      <c r="BG132" s="1039" t="str">
        <f t="shared" si="63"/>
        <v/>
      </c>
      <c r="BI132" s="1039" t="str">
        <f t="shared" si="64"/>
        <v/>
      </c>
      <c r="BK132" s="1039" t="str">
        <f t="shared" si="65"/>
        <v/>
      </c>
      <c r="BM132" s="1039" t="str">
        <f t="shared" si="66"/>
        <v/>
      </c>
      <c r="BO132" s="1039" t="str">
        <f t="shared" si="67"/>
        <v/>
      </c>
      <c r="BQ132" s="1039" t="str">
        <f t="shared" si="68"/>
        <v/>
      </c>
      <c r="BS132" s="1039" t="str">
        <f t="shared" si="69"/>
        <v/>
      </c>
      <c r="BU132" s="1039" t="str">
        <f t="shared" si="70"/>
        <v/>
      </c>
      <c r="BW132" s="1039" t="str">
        <f t="shared" si="71"/>
        <v/>
      </c>
      <c r="BY132" s="1039" t="str">
        <f t="shared" si="72"/>
        <v/>
      </c>
      <c r="CA132" s="1039" t="str">
        <f t="shared" si="73"/>
        <v/>
      </c>
      <c r="CC132" s="1039" t="str">
        <f t="shared" si="74"/>
        <v/>
      </c>
      <c r="CE132" s="1039" t="str">
        <f t="shared" si="75"/>
        <v/>
      </c>
    </row>
    <row r="133" spans="5:83">
      <c r="E133" s="1039" t="str">
        <f t="shared" si="38"/>
        <v/>
      </c>
      <c r="G133" s="1039" t="str">
        <f t="shared" si="38"/>
        <v/>
      </c>
      <c r="I133" s="1039" t="str">
        <f t="shared" si="39"/>
        <v/>
      </c>
      <c r="K133" s="1039" t="str">
        <f t="shared" si="40"/>
        <v/>
      </c>
      <c r="M133" s="1039" t="str">
        <f t="shared" si="41"/>
        <v/>
      </c>
      <c r="O133" s="1039" t="str">
        <f t="shared" si="42"/>
        <v/>
      </c>
      <c r="Q133" s="1039" t="str">
        <f t="shared" si="43"/>
        <v/>
      </c>
      <c r="S133" s="1039" t="str">
        <f t="shared" si="44"/>
        <v/>
      </c>
      <c r="U133" s="1039" t="str">
        <f t="shared" si="45"/>
        <v/>
      </c>
      <c r="W133" s="1039" t="str">
        <f t="shared" si="46"/>
        <v/>
      </c>
      <c r="Y133" s="1039" t="str">
        <f t="shared" si="47"/>
        <v/>
      </c>
      <c r="AA133" s="1039" t="str">
        <f t="shared" si="48"/>
        <v/>
      </c>
      <c r="AC133" s="1039" t="str">
        <f t="shared" si="49"/>
        <v/>
      </c>
      <c r="AE133" s="1039" t="str">
        <f t="shared" si="50"/>
        <v/>
      </c>
      <c r="AG133" s="1039" t="str">
        <f t="shared" si="51"/>
        <v/>
      </c>
      <c r="AI133" s="1039" t="str">
        <f t="shared" si="52"/>
        <v/>
      </c>
      <c r="AK133" s="1039" t="str">
        <f t="shared" si="53"/>
        <v/>
      </c>
      <c r="AM133" s="1039" t="str">
        <f t="shared" si="54"/>
        <v/>
      </c>
      <c r="AO133" s="1039" t="str">
        <f t="shared" si="55"/>
        <v/>
      </c>
      <c r="AQ133" s="1039" t="str">
        <f t="shared" si="56"/>
        <v/>
      </c>
      <c r="AS133" s="1039" t="str">
        <f t="shared" si="57"/>
        <v/>
      </c>
      <c r="AU133" s="1039" t="str">
        <f t="shared" si="57"/>
        <v/>
      </c>
      <c r="AW133" s="1039" t="str">
        <f t="shared" si="58"/>
        <v/>
      </c>
      <c r="AY133" s="1039" t="str">
        <f t="shared" si="59"/>
        <v/>
      </c>
      <c r="BA133" s="1039" t="str">
        <f t="shared" si="60"/>
        <v/>
      </c>
      <c r="BC133" s="1039" t="str">
        <f t="shared" si="61"/>
        <v/>
      </c>
      <c r="BE133" s="1039" t="str">
        <f t="shared" si="62"/>
        <v/>
      </c>
      <c r="BG133" s="1039" t="str">
        <f t="shared" si="63"/>
        <v/>
      </c>
      <c r="BI133" s="1039" t="str">
        <f t="shared" si="64"/>
        <v/>
      </c>
      <c r="BK133" s="1039" t="str">
        <f t="shared" si="65"/>
        <v/>
      </c>
      <c r="BM133" s="1039" t="str">
        <f t="shared" si="66"/>
        <v/>
      </c>
      <c r="BO133" s="1039" t="str">
        <f t="shared" si="67"/>
        <v/>
      </c>
      <c r="BQ133" s="1039" t="str">
        <f t="shared" si="68"/>
        <v/>
      </c>
      <c r="BS133" s="1039" t="str">
        <f t="shared" si="69"/>
        <v/>
      </c>
      <c r="BU133" s="1039" t="str">
        <f t="shared" si="70"/>
        <v/>
      </c>
      <c r="BW133" s="1039" t="str">
        <f t="shared" si="71"/>
        <v/>
      </c>
      <c r="BY133" s="1039" t="str">
        <f t="shared" si="72"/>
        <v/>
      </c>
      <c r="CA133" s="1039" t="str">
        <f t="shared" si="73"/>
        <v/>
      </c>
      <c r="CC133" s="1039" t="str">
        <f t="shared" si="74"/>
        <v/>
      </c>
      <c r="CE133" s="1039" t="str">
        <f t="shared" si="75"/>
        <v/>
      </c>
    </row>
    <row r="134" spans="5:83">
      <c r="E134" s="1039" t="str">
        <f t="shared" si="38"/>
        <v/>
      </c>
      <c r="G134" s="1039" t="str">
        <f t="shared" si="38"/>
        <v/>
      </c>
      <c r="I134" s="1039" t="str">
        <f t="shared" si="39"/>
        <v/>
      </c>
      <c r="K134" s="1039" t="str">
        <f t="shared" si="40"/>
        <v/>
      </c>
      <c r="M134" s="1039" t="str">
        <f t="shared" si="41"/>
        <v/>
      </c>
      <c r="O134" s="1039" t="str">
        <f t="shared" si="42"/>
        <v/>
      </c>
      <c r="Q134" s="1039" t="str">
        <f t="shared" si="43"/>
        <v/>
      </c>
      <c r="S134" s="1039" t="str">
        <f t="shared" si="44"/>
        <v/>
      </c>
      <c r="U134" s="1039" t="str">
        <f t="shared" si="45"/>
        <v/>
      </c>
      <c r="W134" s="1039" t="str">
        <f t="shared" si="46"/>
        <v/>
      </c>
      <c r="Y134" s="1039" t="str">
        <f t="shared" si="47"/>
        <v/>
      </c>
      <c r="AA134" s="1039" t="str">
        <f t="shared" si="48"/>
        <v/>
      </c>
      <c r="AC134" s="1039" t="str">
        <f t="shared" si="49"/>
        <v/>
      </c>
      <c r="AE134" s="1039" t="str">
        <f t="shared" si="50"/>
        <v/>
      </c>
      <c r="AG134" s="1039" t="str">
        <f t="shared" si="51"/>
        <v/>
      </c>
      <c r="AI134" s="1039" t="str">
        <f t="shared" si="52"/>
        <v/>
      </c>
      <c r="AK134" s="1039" t="str">
        <f t="shared" si="53"/>
        <v/>
      </c>
      <c r="AM134" s="1039" t="str">
        <f t="shared" si="54"/>
        <v/>
      </c>
      <c r="AO134" s="1039" t="str">
        <f t="shared" si="55"/>
        <v/>
      </c>
      <c r="AQ134" s="1039" t="str">
        <f t="shared" si="56"/>
        <v/>
      </c>
      <c r="AS134" s="1039" t="str">
        <f t="shared" si="57"/>
        <v/>
      </c>
      <c r="AU134" s="1039" t="str">
        <f t="shared" si="57"/>
        <v/>
      </c>
      <c r="AW134" s="1039" t="str">
        <f t="shared" si="58"/>
        <v/>
      </c>
      <c r="AY134" s="1039" t="str">
        <f t="shared" si="59"/>
        <v/>
      </c>
      <c r="BA134" s="1039" t="str">
        <f t="shared" si="60"/>
        <v/>
      </c>
      <c r="BC134" s="1039" t="str">
        <f t="shared" si="61"/>
        <v/>
      </c>
      <c r="BE134" s="1039" t="str">
        <f t="shared" si="62"/>
        <v/>
      </c>
      <c r="BG134" s="1039" t="str">
        <f t="shared" si="63"/>
        <v/>
      </c>
      <c r="BI134" s="1039" t="str">
        <f t="shared" si="64"/>
        <v/>
      </c>
      <c r="BK134" s="1039" t="str">
        <f t="shared" si="65"/>
        <v/>
      </c>
      <c r="BM134" s="1039" t="str">
        <f t="shared" si="66"/>
        <v/>
      </c>
      <c r="BO134" s="1039" t="str">
        <f t="shared" si="67"/>
        <v/>
      </c>
      <c r="BQ134" s="1039" t="str">
        <f t="shared" si="68"/>
        <v/>
      </c>
      <c r="BS134" s="1039" t="str">
        <f t="shared" si="69"/>
        <v/>
      </c>
      <c r="BU134" s="1039" t="str">
        <f t="shared" si="70"/>
        <v/>
      </c>
      <c r="BW134" s="1039" t="str">
        <f t="shared" si="71"/>
        <v/>
      </c>
      <c r="BY134" s="1039" t="str">
        <f t="shared" si="72"/>
        <v/>
      </c>
      <c r="CA134" s="1039" t="str">
        <f t="shared" si="73"/>
        <v/>
      </c>
      <c r="CC134" s="1039" t="str">
        <f t="shared" si="74"/>
        <v/>
      </c>
      <c r="CE134" s="1039" t="str">
        <f t="shared" si="75"/>
        <v/>
      </c>
    </row>
    <row r="135" spans="5:83">
      <c r="E135" s="1039" t="str">
        <f t="shared" si="38"/>
        <v/>
      </c>
      <c r="G135" s="1039" t="str">
        <f t="shared" si="38"/>
        <v/>
      </c>
      <c r="I135" s="1039" t="str">
        <f t="shared" si="39"/>
        <v/>
      </c>
      <c r="K135" s="1039" t="str">
        <f t="shared" si="40"/>
        <v/>
      </c>
      <c r="M135" s="1039" t="str">
        <f t="shared" si="41"/>
        <v/>
      </c>
      <c r="O135" s="1039" t="str">
        <f t="shared" si="42"/>
        <v/>
      </c>
      <c r="Q135" s="1039" t="str">
        <f t="shared" si="43"/>
        <v/>
      </c>
      <c r="S135" s="1039" t="str">
        <f t="shared" si="44"/>
        <v/>
      </c>
      <c r="U135" s="1039" t="str">
        <f t="shared" si="45"/>
        <v/>
      </c>
      <c r="W135" s="1039" t="str">
        <f t="shared" si="46"/>
        <v/>
      </c>
      <c r="Y135" s="1039" t="str">
        <f t="shared" si="47"/>
        <v/>
      </c>
      <c r="AA135" s="1039" t="str">
        <f t="shared" si="48"/>
        <v/>
      </c>
      <c r="AC135" s="1039" t="str">
        <f t="shared" si="49"/>
        <v/>
      </c>
      <c r="AE135" s="1039" t="str">
        <f t="shared" si="50"/>
        <v/>
      </c>
      <c r="AG135" s="1039" t="str">
        <f t="shared" si="51"/>
        <v/>
      </c>
      <c r="AI135" s="1039" t="str">
        <f t="shared" si="52"/>
        <v/>
      </c>
      <c r="AK135" s="1039" t="str">
        <f t="shared" si="53"/>
        <v/>
      </c>
      <c r="AM135" s="1039" t="str">
        <f t="shared" si="54"/>
        <v/>
      </c>
      <c r="AO135" s="1039" t="str">
        <f t="shared" si="55"/>
        <v/>
      </c>
      <c r="AQ135" s="1039" t="str">
        <f t="shared" si="56"/>
        <v/>
      </c>
      <c r="AS135" s="1039" t="str">
        <f t="shared" si="57"/>
        <v/>
      </c>
      <c r="AU135" s="1039" t="str">
        <f t="shared" si="57"/>
        <v/>
      </c>
      <c r="AW135" s="1039" t="str">
        <f t="shared" si="58"/>
        <v/>
      </c>
      <c r="AY135" s="1039" t="str">
        <f t="shared" si="59"/>
        <v/>
      </c>
      <c r="BA135" s="1039" t="str">
        <f t="shared" si="60"/>
        <v/>
      </c>
      <c r="BC135" s="1039" t="str">
        <f t="shared" si="61"/>
        <v/>
      </c>
      <c r="BE135" s="1039" t="str">
        <f t="shared" si="62"/>
        <v/>
      </c>
      <c r="BG135" s="1039" t="str">
        <f t="shared" si="63"/>
        <v/>
      </c>
      <c r="BI135" s="1039" t="str">
        <f t="shared" si="64"/>
        <v/>
      </c>
      <c r="BK135" s="1039" t="str">
        <f t="shared" si="65"/>
        <v/>
      </c>
      <c r="BM135" s="1039" t="str">
        <f t="shared" si="66"/>
        <v/>
      </c>
      <c r="BO135" s="1039" t="str">
        <f t="shared" si="67"/>
        <v/>
      </c>
      <c r="BQ135" s="1039" t="str">
        <f t="shared" si="68"/>
        <v/>
      </c>
      <c r="BS135" s="1039" t="str">
        <f t="shared" si="69"/>
        <v/>
      </c>
      <c r="BU135" s="1039" t="str">
        <f t="shared" si="70"/>
        <v/>
      </c>
      <c r="BW135" s="1039" t="str">
        <f t="shared" si="71"/>
        <v/>
      </c>
      <c r="BY135" s="1039" t="str">
        <f t="shared" si="72"/>
        <v/>
      </c>
      <c r="CA135" s="1039" t="str">
        <f t="shared" si="73"/>
        <v/>
      </c>
      <c r="CC135" s="1039" t="str">
        <f t="shared" si="74"/>
        <v/>
      </c>
      <c r="CE135" s="1039" t="str">
        <f t="shared" si="75"/>
        <v/>
      </c>
    </row>
    <row r="136" spans="5:83">
      <c r="E136" s="1039" t="str">
        <f t="shared" si="38"/>
        <v/>
      </c>
      <c r="G136" s="1039" t="str">
        <f t="shared" si="38"/>
        <v/>
      </c>
      <c r="I136" s="1039" t="str">
        <f t="shared" si="39"/>
        <v/>
      </c>
      <c r="K136" s="1039" t="str">
        <f t="shared" si="40"/>
        <v/>
      </c>
      <c r="M136" s="1039" t="str">
        <f t="shared" si="41"/>
        <v/>
      </c>
      <c r="O136" s="1039" t="str">
        <f t="shared" si="42"/>
        <v/>
      </c>
      <c r="Q136" s="1039" t="str">
        <f t="shared" si="43"/>
        <v/>
      </c>
      <c r="S136" s="1039" t="str">
        <f t="shared" si="44"/>
        <v/>
      </c>
      <c r="U136" s="1039" t="str">
        <f t="shared" si="45"/>
        <v/>
      </c>
      <c r="W136" s="1039" t="str">
        <f t="shared" si="46"/>
        <v/>
      </c>
      <c r="Y136" s="1039" t="str">
        <f t="shared" si="47"/>
        <v/>
      </c>
      <c r="AA136" s="1039" t="str">
        <f t="shared" si="48"/>
        <v/>
      </c>
      <c r="AC136" s="1039" t="str">
        <f t="shared" si="49"/>
        <v/>
      </c>
      <c r="AE136" s="1039" t="str">
        <f t="shared" si="50"/>
        <v/>
      </c>
      <c r="AG136" s="1039" t="str">
        <f t="shared" si="51"/>
        <v/>
      </c>
      <c r="AI136" s="1039" t="str">
        <f t="shared" si="52"/>
        <v/>
      </c>
      <c r="AK136" s="1039" t="str">
        <f t="shared" si="53"/>
        <v/>
      </c>
      <c r="AM136" s="1039" t="str">
        <f t="shared" si="54"/>
        <v/>
      </c>
      <c r="AO136" s="1039" t="str">
        <f t="shared" si="55"/>
        <v/>
      </c>
      <c r="AQ136" s="1039" t="str">
        <f t="shared" si="56"/>
        <v/>
      </c>
      <c r="AS136" s="1039" t="str">
        <f t="shared" si="57"/>
        <v/>
      </c>
      <c r="AU136" s="1039" t="str">
        <f t="shared" si="57"/>
        <v/>
      </c>
      <c r="AW136" s="1039" t="str">
        <f t="shared" si="58"/>
        <v/>
      </c>
      <c r="AY136" s="1039" t="str">
        <f t="shared" si="59"/>
        <v/>
      </c>
      <c r="BA136" s="1039" t="str">
        <f t="shared" si="60"/>
        <v/>
      </c>
      <c r="BC136" s="1039" t="str">
        <f t="shared" si="61"/>
        <v/>
      </c>
      <c r="BE136" s="1039" t="str">
        <f t="shared" si="62"/>
        <v/>
      </c>
      <c r="BG136" s="1039" t="str">
        <f t="shared" si="63"/>
        <v/>
      </c>
      <c r="BI136" s="1039" t="str">
        <f t="shared" si="64"/>
        <v/>
      </c>
      <c r="BK136" s="1039" t="str">
        <f t="shared" si="65"/>
        <v/>
      </c>
      <c r="BM136" s="1039" t="str">
        <f t="shared" si="66"/>
        <v/>
      </c>
      <c r="BO136" s="1039" t="str">
        <f t="shared" si="67"/>
        <v/>
      </c>
      <c r="BQ136" s="1039" t="str">
        <f t="shared" si="68"/>
        <v/>
      </c>
      <c r="BS136" s="1039" t="str">
        <f t="shared" si="69"/>
        <v/>
      </c>
      <c r="BU136" s="1039" t="str">
        <f t="shared" si="70"/>
        <v/>
      </c>
      <c r="BW136" s="1039" t="str">
        <f t="shared" si="71"/>
        <v/>
      </c>
      <c r="BY136" s="1039" t="str">
        <f t="shared" si="72"/>
        <v/>
      </c>
      <c r="CA136" s="1039" t="str">
        <f t="shared" si="73"/>
        <v/>
      </c>
      <c r="CC136" s="1039" t="str">
        <f t="shared" si="74"/>
        <v/>
      </c>
      <c r="CE136" s="1039" t="str">
        <f t="shared" si="75"/>
        <v/>
      </c>
    </row>
    <row r="137" spans="5:83">
      <c r="E137" s="1039" t="str">
        <f t="shared" si="38"/>
        <v/>
      </c>
      <c r="G137" s="1039" t="str">
        <f t="shared" si="38"/>
        <v/>
      </c>
      <c r="I137" s="1039" t="str">
        <f t="shared" si="39"/>
        <v/>
      </c>
      <c r="K137" s="1039" t="str">
        <f t="shared" si="40"/>
        <v/>
      </c>
      <c r="M137" s="1039" t="str">
        <f t="shared" si="41"/>
        <v/>
      </c>
      <c r="O137" s="1039" t="str">
        <f t="shared" si="42"/>
        <v/>
      </c>
      <c r="Q137" s="1039" t="str">
        <f t="shared" si="43"/>
        <v/>
      </c>
      <c r="S137" s="1039" t="str">
        <f t="shared" si="44"/>
        <v/>
      </c>
      <c r="U137" s="1039" t="str">
        <f t="shared" si="45"/>
        <v/>
      </c>
      <c r="W137" s="1039" t="str">
        <f t="shared" si="46"/>
        <v/>
      </c>
      <c r="Y137" s="1039" t="str">
        <f t="shared" si="47"/>
        <v/>
      </c>
      <c r="AA137" s="1039" t="str">
        <f t="shared" si="48"/>
        <v/>
      </c>
      <c r="AC137" s="1039" t="str">
        <f t="shared" si="49"/>
        <v/>
      </c>
      <c r="AE137" s="1039" t="str">
        <f t="shared" si="50"/>
        <v/>
      </c>
      <c r="AG137" s="1039" t="str">
        <f t="shared" si="51"/>
        <v/>
      </c>
      <c r="AI137" s="1039" t="str">
        <f t="shared" si="52"/>
        <v/>
      </c>
      <c r="AK137" s="1039" t="str">
        <f t="shared" si="53"/>
        <v/>
      </c>
      <c r="AM137" s="1039" t="str">
        <f t="shared" si="54"/>
        <v/>
      </c>
      <c r="AO137" s="1039" t="str">
        <f t="shared" si="55"/>
        <v/>
      </c>
      <c r="AQ137" s="1039" t="str">
        <f t="shared" si="56"/>
        <v/>
      </c>
      <c r="AS137" s="1039" t="str">
        <f t="shared" si="57"/>
        <v/>
      </c>
      <c r="AU137" s="1039" t="str">
        <f t="shared" si="57"/>
        <v/>
      </c>
      <c r="AW137" s="1039" t="str">
        <f t="shared" si="58"/>
        <v/>
      </c>
      <c r="AY137" s="1039" t="str">
        <f t="shared" si="59"/>
        <v/>
      </c>
      <c r="BA137" s="1039" t="str">
        <f t="shared" si="60"/>
        <v/>
      </c>
      <c r="BC137" s="1039" t="str">
        <f t="shared" si="61"/>
        <v/>
      </c>
      <c r="BE137" s="1039" t="str">
        <f t="shared" si="62"/>
        <v/>
      </c>
      <c r="BG137" s="1039" t="str">
        <f t="shared" si="63"/>
        <v/>
      </c>
      <c r="BI137" s="1039" t="str">
        <f t="shared" si="64"/>
        <v/>
      </c>
      <c r="BK137" s="1039" t="str">
        <f t="shared" si="65"/>
        <v/>
      </c>
      <c r="BM137" s="1039" t="str">
        <f t="shared" si="66"/>
        <v/>
      </c>
      <c r="BO137" s="1039" t="str">
        <f t="shared" si="67"/>
        <v/>
      </c>
      <c r="BQ137" s="1039" t="str">
        <f t="shared" si="68"/>
        <v/>
      </c>
      <c r="BS137" s="1039" t="str">
        <f t="shared" si="69"/>
        <v/>
      </c>
      <c r="BU137" s="1039" t="str">
        <f t="shared" si="70"/>
        <v/>
      </c>
      <c r="BW137" s="1039" t="str">
        <f t="shared" si="71"/>
        <v/>
      </c>
      <c r="BY137" s="1039" t="str">
        <f t="shared" si="72"/>
        <v/>
      </c>
      <c r="CA137" s="1039" t="str">
        <f t="shared" si="73"/>
        <v/>
      </c>
      <c r="CC137" s="1039" t="str">
        <f t="shared" si="74"/>
        <v/>
      </c>
      <c r="CE137" s="1039" t="str">
        <f t="shared" si="75"/>
        <v/>
      </c>
    </row>
    <row r="138" spans="5:83">
      <c r="E138" s="1039" t="str">
        <f t="shared" si="38"/>
        <v/>
      </c>
      <c r="G138" s="1039" t="str">
        <f t="shared" si="38"/>
        <v/>
      </c>
      <c r="I138" s="1039" t="str">
        <f t="shared" si="39"/>
        <v/>
      </c>
      <c r="K138" s="1039" t="str">
        <f t="shared" si="40"/>
        <v/>
      </c>
      <c r="M138" s="1039" t="str">
        <f t="shared" si="41"/>
        <v/>
      </c>
      <c r="O138" s="1039" t="str">
        <f t="shared" si="42"/>
        <v/>
      </c>
      <c r="Q138" s="1039" t="str">
        <f t="shared" si="43"/>
        <v/>
      </c>
      <c r="S138" s="1039" t="str">
        <f t="shared" si="44"/>
        <v/>
      </c>
      <c r="U138" s="1039" t="str">
        <f t="shared" si="45"/>
        <v/>
      </c>
      <c r="W138" s="1039" t="str">
        <f t="shared" si="46"/>
        <v/>
      </c>
      <c r="Y138" s="1039" t="str">
        <f t="shared" si="47"/>
        <v/>
      </c>
      <c r="AA138" s="1039" t="str">
        <f t="shared" si="48"/>
        <v/>
      </c>
      <c r="AC138" s="1039" t="str">
        <f t="shared" si="49"/>
        <v/>
      </c>
      <c r="AE138" s="1039" t="str">
        <f t="shared" si="50"/>
        <v/>
      </c>
      <c r="AG138" s="1039" t="str">
        <f t="shared" si="51"/>
        <v/>
      </c>
      <c r="AI138" s="1039" t="str">
        <f t="shared" si="52"/>
        <v/>
      </c>
      <c r="AK138" s="1039" t="str">
        <f t="shared" si="53"/>
        <v/>
      </c>
      <c r="AM138" s="1039" t="str">
        <f t="shared" si="54"/>
        <v/>
      </c>
      <c r="AO138" s="1039" t="str">
        <f t="shared" si="55"/>
        <v/>
      </c>
      <c r="AQ138" s="1039" t="str">
        <f t="shared" si="56"/>
        <v/>
      </c>
      <c r="AS138" s="1039" t="str">
        <f t="shared" si="57"/>
        <v/>
      </c>
      <c r="AU138" s="1039" t="str">
        <f t="shared" si="57"/>
        <v/>
      </c>
      <c r="AW138" s="1039" t="str">
        <f t="shared" si="58"/>
        <v/>
      </c>
      <c r="AY138" s="1039" t="str">
        <f t="shared" si="59"/>
        <v/>
      </c>
      <c r="BA138" s="1039" t="str">
        <f t="shared" si="60"/>
        <v/>
      </c>
      <c r="BC138" s="1039" t="str">
        <f t="shared" si="61"/>
        <v/>
      </c>
      <c r="BE138" s="1039" t="str">
        <f t="shared" si="62"/>
        <v/>
      </c>
      <c r="BG138" s="1039" t="str">
        <f t="shared" si="63"/>
        <v/>
      </c>
      <c r="BI138" s="1039" t="str">
        <f t="shared" si="64"/>
        <v/>
      </c>
      <c r="BK138" s="1039" t="str">
        <f t="shared" si="65"/>
        <v/>
      </c>
      <c r="BM138" s="1039" t="str">
        <f t="shared" si="66"/>
        <v/>
      </c>
      <c r="BO138" s="1039" t="str">
        <f t="shared" si="67"/>
        <v/>
      </c>
      <c r="BQ138" s="1039" t="str">
        <f t="shared" si="68"/>
        <v/>
      </c>
      <c r="BS138" s="1039" t="str">
        <f t="shared" si="69"/>
        <v/>
      </c>
      <c r="BU138" s="1039" t="str">
        <f t="shared" si="70"/>
        <v/>
      </c>
      <c r="BW138" s="1039" t="str">
        <f t="shared" si="71"/>
        <v/>
      </c>
      <c r="BY138" s="1039" t="str">
        <f t="shared" si="72"/>
        <v/>
      </c>
      <c r="CA138" s="1039" t="str">
        <f t="shared" si="73"/>
        <v/>
      </c>
      <c r="CC138" s="1039" t="str">
        <f t="shared" si="74"/>
        <v/>
      </c>
      <c r="CE138" s="1039" t="str">
        <f t="shared" si="75"/>
        <v/>
      </c>
    </row>
    <row r="139" spans="5:83">
      <c r="E139" s="1039" t="str">
        <f t="shared" si="38"/>
        <v/>
      </c>
      <c r="G139" s="1039" t="str">
        <f t="shared" si="38"/>
        <v/>
      </c>
      <c r="I139" s="1039" t="str">
        <f t="shared" si="39"/>
        <v/>
      </c>
      <c r="K139" s="1039" t="str">
        <f t="shared" si="40"/>
        <v/>
      </c>
      <c r="M139" s="1039" t="str">
        <f t="shared" si="41"/>
        <v/>
      </c>
      <c r="O139" s="1039" t="str">
        <f t="shared" si="42"/>
        <v/>
      </c>
      <c r="Q139" s="1039" t="str">
        <f t="shared" si="43"/>
        <v/>
      </c>
      <c r="S139" s="1039" t="str">
        <f t="shared" si="44"/>
        <v/>
      </c>
      <c r="U139" s="1039" t="str">
        <f t="shared" si="45"/>
        <v/>
      </c>
      <c r="W139" s="1039" t="str">
        <f t="shared" si="46"/>
        <v/>
      </c>
      <c r="Y139" s="1039" t="str">
        <f t="shared" si="47"/>
        <v/>
      </c>
      <c r="AA139" s="1039" t="str">
        <f t="shared" si="48"/>
        <v/>
      </c>
      <c r="AC139" s="1039" t="str">
        <f t="shared" si="49"/>
        <v/>
      </c>
      <c r="AE139" s="1039" t="str">
        <f t="shared" si="50"/>
        <v/>
      </c>
      <c r="AG139" s="1039" t="str">
        <f t="shared" si="51"/>
        <v/>
      </c>
      <c r="AI139" s="1039" t="str">
        <f t="shared" si="52"/>
        <v/>
      </c>
      <c r="AK139" s="1039" t="str">
        <f t="shared" si="53"/>
        <v/>
      </c>
      <c r="AM139" s="1039" t="str">
        <f t="shared" si="54"/>
        <v/>
      </c>
      <c r="AO139" s="1039" t="str">
        <f t="shared" si="55"/>
        <v/>
      </c>
      <c r="AQ139" s="1039" t="str">
        <f t="shared" si="56"/>
        <v/>
      </c>
      <c r="AS139" s="1039" t="str">
        <f t="shared" si="57"/>
        <v/>
      </c>
      <c r="AU139" s="1039" t="str">
        <f t="shared" si="57"/>
        <v/>
      </c>
      <c r="AW139" s="1039" t="str">
        <f t="shared" si="58"/>
        <v/>
      </c>
      <c r="AY139" s="1039" t="str">
        <f t="shared" si="59"/>
        <v/>
      </c>
      <c r="BA139" s="1039" t="str">
        <f t="shared" si="60"/>
        <v/>
      </c>
      <c r="BC139" s="1039" t="str">
        <f t="shared" si="61"/>
        <v/>
      </c>
      <c r="BE139" s="1039" t="str">
        <f t="shared" si="62"/>
        <v/>
      </c>
      <c r="BG139" s="1039" t="str">
        <f t="shared" si="63"/>
        <v/>
      </c>
      <c r="BI139" s="1039" t="str">
        <f t="shared" si="64"/>
        <v/>
      </c>
      <c r="BK139" s="1039" t="str">
        <f t="shared" si="65"/>
        <v/>
      </c>
      <c r="BM139" s="1039" t="str">
        <f t="shared" si="66"/>
        <v/>
      </c>
      <c r="BO139" s="1039" t="str">
        <f t="shared" si="67"/>
        <v/>
      </c>
      <c r="BQ139" s="1039" t="str">
        <f t="shared" si="68"/>
        <v/>
      </c>
      <c r="BS139" s="1039" t="str">
        <f t="shared" si="69"/>
        <v/>
      </c>
      <c r="BU139" s="1039" t="str">
        <f t="shared" si="70"/>
        <v/>
      </c>
      <c r="BW139" s="1039" t="str">
        <f t="shared" si="71"/>
        <v/>
      </c>
      <c r="BY139" s="1039" t="str">
        <f t="shared" si="72"/>
        <v/>
      </c>
      <c r="CA139" s="1039" t="str">
        <f t="shared" si="73"/>
        <v/>
      </c>
      <c r="CC139" s="1039" t="str">
        <f t="shared" si="74"/>
        <v/>
      </c>
      <c r="CE139" s="1039" t="str">
        <f t="shared" si="75"/>
        <v/>
      </c>
    </row>
    <row r="140" spans="5:83">
      <c r="E140" s="1039" t="str">
        <f t="shared" si="38"/>
        <v/>
      </c>
      <c r="G140" s="1039" t="str">
        <f t="shared" si="38"/>
        <v/>
      </c>
      <c r="I140" s="1039" t="str">
        <f t="shared" si="39"/>
        <v/>
      </c>
      <c r="K140" s="1039" t="str">
        <f t="shared" si="40"/>
        <v/>
      </c>
      <c r="M140" s="1039" t="str">
        <f t="shared" si="41"/>
        <v/>
      </c>
      <c r="O140" s="1039" t="str">
        <f t="shared" si="42"/>
        <v/>
      </c>
      <c r="Q140" s="1039" t="str">
        <f t="shared" si="43"/>
        <v/>
      </c>
      <c r="S140" s="1039" t="str">
        <f t="shared" si="44"/>
        <v/>
      </c>
      <c r="U140" s="1039" t="str">
        <f t="shared" si="45"/>
        <v/>
      </c>
      <c r="W140" s="1039" t="str">
        <f t="shared" si="46"/>
        <v/>
      </c>
      <c r="Y140" s="1039" t="str">
        <f t="shared" si="47"/>
        <v/>
      </c>
      <c r="AA140" s="1039" t="str">
        <f t="shared" si="48"/>
        <v/>
      </c>
      <c r="AC140" s="1039" t="str">
        <f t="shared" si="49"/>
        <v/>
      </c>
      <c r="AE140" s="1039" t="str">
        <f t="shared" si="50"/>
        <v/>
      </c>
      <c r="AG140" s="1039" t="str">
        <f t="shared" si="51"/>
        <v/>
      </c>
      <c r="AI140" s="1039" t="str">
        <f t="shared" si="52"/>
        <v/>
      </c>
      <c r="AK140" s="1039" t="str">
        <f t="shared" si="53"/>
        <v/>
      </c>
      <c r="AM140" s="1039" t="str">
        <f t="shared" si="54"/>
        <v/>
      </c>
      <c r="AO140" s="1039" t="str">
        <f t="shared" si="55"/>
        <v/>
      </c>
      <c r="AQ140" s="1039" t="str">
        <f t="shared" si="56"/>
        <v/>
      </c>
      <c r="AS140" s="1039" t="str">
        <f t="shared" si="57"/>
        <v/>
      </c>
      <c r="AU140" s="1039" t="str">
        <f t="shared" si="57"/>
        <v/>
      </c>
      <c r="AW140" s="1039" t="str">
        <f t="shared" si="58"/>
        <v/>
      </c>
      <c r="AY140" s="1039" t="str">
        <f t="shared" si="59"/>
        <v/>
      </c>
      <c r="BA140" s="1039" t="str">
        <f t="shared" si="60"/>
        <v/>
      </c>
      <c r="BC140" s="1039" t="str">
        <f t="shared" si="61"/>
        <v/>
      </c>
      <c r="BE140" s="1039" t="str">
        <f t="shared" si="62"/>
        <v/>
      </c>
      <c r="BG140" s="1039" t="str">
        <f t="shared" si="63"/>
        <v/>
      </c>
      <c r="BI140" s="1039" t="str">
        <f t="shared" si="64"/>
        <v/>
      </c>
      <c r="BK140" s="1039" t="str">
        <f t="shared" si="65"/>
        <v/>
      </c>
      <c r="BM140" s="1039" t="str">
        <f t="shared" si="66"/>
        <v/>
      </c>
      <c r="BO140" s="1039" t="str">
        <f t="shared" si="67"/>
        <v/>
      </c>
      <c r="BQ140" s="1039" t="str">
        <f t="shared" si="68"/>
        <v/>
      </c>
      <c r="BS140" s="1039" t="str">
        <f t="shared" si="69"/>
        <v/>
      </c>
      <c r="BU140" s="1039" t="str">
        <f t="shared" si="70"/>
        <v/>
      </c>
      <c r="BW140" s="1039" t="str">
        <f t="shared" si="71"/>
        <v/>
      </c>
      <c r="BY140" s="1039" t="str">
        <f t="shared" si="72"/>
        <v/>
      </c>
      <c r="CA140" s="1039" t="str">
        <f t="shared" si="73"/>
        <v/>
      </c>
      <c r="CC140" s="1039" t="str">
        <f t="shared" si="74"/>
        <v/>
      </c>
      <c r="CE140" s="1039" t="str">
        <f t="shared" si="75"/>
        <v/>
      </c>
    </row>
    <row r="141" spans="5:83">
      <c r="E141" s="1039" t="str">
        <f t="shared" ref="E141:G204" si="76">IF(OR($B141=0,D141=0),"",D141/$B141)</f>
        <v/>
      </c>
      <c r="G141" s="1039" t="str">
        <f t="shared" si="76"/>
        <v/>
      </c>
      <c r="I141" s="1039" t="str">
        <f t="shared" ref="I141:I204" si="77">IF(OR($B141=0,H141=0),"",H141/$B141)</f>
        <v/>
      </c>
      <c r="K141" s="1039" t="str">
        <f t="shared" ref="K141:K204" si="78">IF(OR($B141=0,J141=0),"",J141/$B141)</f>
        <v/>
      </c>
      <c r="M141" s="1039" t="str">
        <f t="shared" ref="M141:M204" si="79">IF(OR($B141=0,L141=0),"",L141/$B141)</f>
        <v/>
      </c>
      <c r="O141" s="1039" t="str">
        <f t="shared" ref="O141:O204" si="80">IF(OR($B141=0,N141=0),"",N141/$B141)</f>
        <v/>
      </c>
      <c r="Q141" s="1039" t="str">
        <f t="shared" ref="Q141:Q204" si="81">IF(OR($B141=0,P141=0),"",P141/$B141)</f>
        <v/>
      </c>
      <c r="S141" s="1039" t="str">
        <f t="shared" ref="S141:S204" si="82">IF(OR($B141=0,R141=0),"",R141/$B141)</f>
        <v/>
      </c>
      <c r="U141" s="1039" t="str">
        <f t="shared" ref="U141:U204" si="83">IF(OR($B141=0,T141=0),"",T141/$B141)</f>
        <v/>
      </c>
      <c r="W141" s="1039" t="str">
        <f t="shared" ref="W141:W204" si="84">IF(OR($B141=0,V141=0),"",V141/$B141)</f>
        <v/>
      </c>
      <c r="Y141" s="1039" t="str">
        <f t="shared" ref="Y141:Y204" si="85">IF(OR($B141=0,X141=0),"",X141/$B141)</f>
        <v/>
      </c>
      <c r="AA141" s="1039" t="str">
        <f t="shared" ref="AA141:AA204" si="86">IF(OR($B141=0,Z141=0),"",Z141/$B141)</f>
        <v/>
      </c>
      <c r="AC141" s="1039" t="str">
        <f t="shared" ref="AC141:AC204" si="87">IF(OR($B141=0,AB141=0),"",AB141/$B141)</f>
        <v/>
      </c>
      <c r="AE141" s="1039" t="str">
        <f t="shared" ref="AE141:AE204" si="88">IF(OR($B141=0,AD141=0),"",AD141/$B141)</f>
        <v/>
      </c>
      <c r="AG141" s="1039" t="str">
        <f t="shared" ref="AG141:AG204" si="89">IF(OR($B141=0,AF141=0),"",AF141/$B141)</f>
        <v/>
      </c>
      <c r="AI141" s="1039" t="str">
        <f t="shared" ref="AI141:AI204" si="90">IF(OR($B141=0,AH141=0),"",AH141/$B141)</f>
        <v/>
      </c>
      <c r="AK141" s="1039" t="str">
        <f t="shared" ref="AK141:AK204" si="91">IF(OR($B141=0,AJ141=0),"",AJ141/$B141)</f>
        <v/>
      </c>
      <c r="AM141" s="1039" t="str">
        <f t="shared" ref="AM141:AM204" si="92">IF(OR($B141=0,AL141=0),"",AL141/$B141)</f>
        <v/>
      </c>
      <c r="AO141" s="1039" t="str">
        <f t="shared" ref="AO141:AO204" si="93">IF(OR($B141=0,AN141=0),"",AN141/$B141)</f>
        <v/>
      </c>
      <c r="AQ141" s="1039" t="str">
        <f t="shared" ref="AQ141:AQ204" si="94">IF(OR($B141=0,AP141=0),"",AP141/$B141)</f>
        <v/>
      </c>
      <c r="AS141" s="1039" t="str">
        <f t="shared" ref="AS141:AU204" si="95">IF(OR($B141=0,AR141=0),"",AR141/$B141)</f>
        <v/>
      </c>
      <c r="AU141" s="1039" t="str">
        <f t="shared" si="95"/>
        <v/>
      </c>
      <c r="AW141" s="1039" t="str">
        <f t="shared" ref="AW141:AW204" si="96">IF(OR($B141=0,AV141=0),"",AV141/$B141)</f>
        <v/>
      </c>
      <c r="AY141" s="1039" t="str">
        <f t="shared" ref="AY141:AY204" si="97">IF(OR($B141=0,AX141=0),"",AX141/$B141)</f>
        <v/>
      </c>
      <c r="BA141" s="1039" t="str">
        <f t="shared" ref="BA141:BA204" si="98">IF(OR($B141=0,AZ141=0),"",AZ141/$B141)</f>
        <v/>
      </c>
      <c r="BC141" s="1039" t="str">
        <f t="shared" ref="BC141:BC204" si="99">IF(OR($B141=0,BB141=0),"",BB141/$B141)</f>
        <v/>
      </c>
      <c r="BE141" s="1039" t="str">
        <f t="shared" ref="BE141:BE204" si="100">IF(OR($B141=0,BD141=0),"",BD141/$B141)</f>
        <v/>
      </c>
      <c r="BG141" s="1039" t="str">
        <f t="shared" ref="BG141:BG204" si="101">IF(OR($B141=0,BF141=0),"",BF141/$B141)</f>
        <v/>
      </c>
      <c r="BI141" s="1039" t="str">
        <f t="shared" ref="BI141:BI204" si="102">IF(OR($B141=0,BH141=0),"",BH141/$B141)</f>
        <v/>
      </c>
      <c r="BK141" s="1039" t="str">
        <f t="shared" ref="BK141:BK204" si="103">IF(OR($B141=0,BJ141=0),"",BJ141/$B141)</f>
        <v/>
      </c>
      <c r="BM141" s="1039" t="str">
        <f t="shared" ref="BM141:BM204" si="104">IF(OR($B141=0,BL141=0),"",BL141/$B141)</f>
        <v/>
      </c>
      <c r="BO141" s="1039" t="str">
        <f t="shared" ref="BO141:BO204" si="105">IF(OR($B141=0,BN141=0),"",BN141/$B141)</f>
        <v/>
      </c>
      <c r="BQ141" s="1039" t="str">
        <f t="shared" ref="BQ141:BQ204" si="106">IF(OR($B141=0,BP141=0),"",BP141/$B141)</f>
        <v/>
      </c>
      <c r="BS141" s="1039" t="str">
        <f t="shared" ref="BS141:BS204" si="107">IF(OR($B141=0,BR141=0),"",BR141/$B141)</f>
        <v/>
      </c>
      <c r="BU141" s="1039" t="str">
        <f t="shared" ref="BU141:BU204" si="108">IF(OR($B141=0,BT141=0),"",BT141/$B141)</f>
        <v/>
      </c>
      <c r="BW141" s="1039" t="str">
        <f t="shared" ref="BW141:BW204" si="109">IF(OR($B141=0,BV141=0),"",BV141/$B141)</f>
        <v/>
      </c>
      <c r="BY141" s="1039" t="str">
        <f t="shared" ref="BY141:BY204" si="110">IF(OR($B141=0,BX141=0),"",BX141/$B141)</f>
        <v/>
      </c>
      <c r="CA141" s="1039" t="str">
        <f t="shared" ref="CA141:CA204" si="111">IF(OR($B141=0,BZ141=0),"",BZ141/$B141)</f>
        <v/>
      </c>
      <c r="CC141" s="1039" t="str">
        <f t="shared" ref="CC141:CC204" si="112">IF(OR($B141=0,CB141=0),"",CB141/$B141)</f>
        <v/>
      </c>
      <c r="CE141" s="1039" t="str">
        <f t="shared" ref="CE141:CE204" si="113">IF(OR($B141=0,CD141=0),"",CD141/$B141)</f>
        <v/>
      </c>
    </row>
    <row r="142" spans="5:83">
      <c r="E142" s="1039" t="str">
        <f t="shared" si="76"/>
        <v/>
      </c>
      <c r="G142" s="1039" t="str">
        <f t="shared" si="76"/>
        <v/>
      </c>
      <c r="I142" s="1039" t="str">
        <f t="shared" si="77"/>
        <v/>
      </c>
      <c r="K142" s="1039" t="str">
        <f t="shared" si="78"/>
        <v/>
      </c>
      <c r="M142" s="1039" t="str">
        <f t="shared" si="79"/>
        <v/>
      </c>
      <c r="O142" s="1039" t="str">
        <f t="shared" si="80"/>
        <v/>
      </c>
      <c r="Q142" s="1039" t="str">
        <f t="shared" si="81"/>
        <v/>
      </c>
      <c r="S142" s="1039" t="str">
        <f t="shared" si="82"/>
        <v/>
      </c>
      <c r="U142" s="1039" t="str">
        <f t="shared" si="83"/>
        <v/>
      </c>
      <c r="W142" s="1039" t="str">
        <f t="shared" si="84"/>
        <v/>
      </c>
      <c r="Y142" s="1039" t="str">
        <f t="shared" si="85"/>
        <v/>
      </c>
      <c r="AA142" s="1039" t="str">
        <f t="shared" si="86"/>
        <v/>
      </c>
      <c r="AC142" s="1039" t="str">
        <f t="shared" si="87"/>
        <v/>
      </c>
      <c r="AE142" s="1039" t="str">
        <f t="shared" si="88"/>
        <v/>
      </c>
      <c r="AG142" s="1039" t="str">
        <f t="shared" si="89"/>
        <v/>
      </c>
      <c r="AI142" s="1039" t="str">
        <f t="shared" si="90"/>
        <v/>
      </c>
      <c r="AK142" s="1039" t="str">
        <f t="shared" si="91"/>
        <v/>
      </c>
      <c r="AM142" s="1039" t="str">
        <f t="shared" si="92"/>
        <v/>
      </c>
      <c r="AO142" s="1039" t="str">
        <f t="shared" si="93"/>
        <v/>
      </c>
      <c r="AQ142" s="1039" t="str">
        <f t="shared" si="94"/>
        <v/>
      </c>
      <c r="AS142" s="1039" t="str">
        <f t="shared" si="95"/>
        <v/>
      </c>
      <c r="AU142" s="1039" t="str">
        <f t="shared" si="95"/>
        <v/>
      </c>
      <c r="AW142" s="1039" t="str">
        <f t="shared" si="96"/>
        <v/>
      </c>
      <c r="AY142" s="1039" t="str">
        <f t="shared" si="97"/>
        <v/>
      </c>
      <c r="BA142" s="1039" t="str">
        <f t="shared" si="98"/>
        <v/>
      </c>
      <c r="BC142" s="1039" t="str">
        <f t="shared" si="99"/>
        <v/>
      </c>
      <c r="BE142" s="1039" t="str">
        <f t="shared" si="100"/>
        <v/>
      </c>
      <c r="BG142" s="1039" t="str">
        <f t="shared" si="101"/>
        <v/>
      </c>
      <c r="BI142" s="1039" t="str">
        <f t="shared" si="102"/>
        <v/>
      </c>
      <c r="BK142" s="1039" t="str">
        <f t="shared" si="103"/>
        <v/>
      </c>
      <c r="BM142" s="1039" t="str">
        <f t="shared" si="104"/>
        <v/>
      </c>
      <c r="BO142" s="1039" t="str">
        <f t="shared" si="105"/>
        <v/>
      </c>
      <c r="BQ142" s="1039" t="str">
        <f t="shared" si="106"/>
        <v/>
      </c>
      <c r="BS142" s="1039" t="str">
        <f t="shared" si="107"/>
        <v/>
      </c>
      <c r="BU142" s="1039" t="str">
        <f t="shared" si="108"/>
        <v/>
      </c>
      <c r="BW142" s="1039" t="str">
        <f t="shared" si="109"/>
        <v/>
      </c>
      <c r="BY142" s="1039" t="str">
        <f t="shared" si="110"/>
        <v/>
      </c>
      <c r="CA142" s="1039" t="str">
        <f t="shared" si="111"/>
        <v/>
      </c>
      <c r="CC142" s="1039" t="str">
        <f t="shared" si="112"/>
        <v/>
      </c>
      <c r="CE142" s="1039" t="str">
        <f t="shared" si="113"/>
        <v/>
      </c>
    </row>
    <row r="143" spans="5:83">
      <c r="E143" s="1039" t="str">
        <f t="shared" si="76"/>
        <v/>
      </c>
      <c r="G143" s="1039" t="str">
        <f t="shared" si="76"/>
        <v/>
      </c>
      <c r="I143" s="1039" t="str">
        <f t="shared" si="77"/>
        <v/>
      </c>
      <c r="K143" s="1039" t="str">
        <f t="shared" si="78"/>
        <v/>
      </c>
      <c r="M143" s="1039" t="str">
        <f t="shared" si="79"/>
        <v/>
      </c>
      <c r="O143" s="1039" t="str">
        <f t="shared" si="80"/>
        <v/>
      </c>
      <c r="Q143" s="1039" t="str">
        <f t="shared" si="81"/>
        <v/>
      </c>
      <c r="S143" s="1039" t="str">
        <f t="shared" si="82"/>
        <v/>
      </c>
      <c r="U143" s="1039" t="str">
        <f t="shared" si="83"/>
        <v/>
      </c>
      <c r="W143" s="1039" t="str">
        <f t="shared" si="84"/>
        <v/>
      </c>
      <c r="Y143" s="1039" t="str">
        <f t="shared" si="85"/>
        <v/>
      </c>
      <c r="AA143" s="1039" t="str">
        <f t="shared" si="86"/>
        <v/>
      </c>
      <c r="AC143" s="1039" t="str">
        <f t="shared" si="87"/>
        <v/>
      </c>
      <c r="AE143" s="1039" t="str">
        <f t="shared" si="88"/>
        <v/>
      </c>
      <c r="AG143" s="1039" t="str">
        <f t="shared" si="89"/>
        <v/>
      </c>
      <c r="AI143" s="1039" t="str">
        <f t="shared" si="90"/>
        <v/>
      </c>
      <c r="AK143" s="1039" t="str">
        <f t="shared" si="91"/>
        <v/>
      </c>
      <c r="AM143" s="1039" t="str">
        <f t="shared" si="92"/>
        <v/>
      </c>
      <c r="AO143" s="1039" t="str">
        <f t="shared" si="93"/>
        <v/>
      </c>
      <c r="AQ143" s="1039" t="str">
        <f t="shared" si="94"/>
        <v/>
      </c>
      <c r="AS143" s="1039" t="str">
        <f t="shared" si="95"/>
        <v/>
      </c>
      <c r="AU143" s="1039" t="str">
        <f t="shared" si="95"/>
        <v/>
      </c>
      <c r="AW143" s="1039" t="str">
        <f t="shared" si="96"/>
        <v/>
      </c>
      <c r="AY143" s="1039" t="str">
        <f t="shared" si="97"/>
        <v/>
      </c>
      <c r="BA143" s="1039" t="str">
        <f t="shared" si="98"/>
        <v/>
      </c>
      <c r="BC143" s="1039" t="str">
        <f t="shared" si="99"/>
        <v/>
      </c>
      <c r="BE143" s="1039" t="str">
        <f t="shared" si="100"/>
        <v/>
      </c>
      <c r="BG143" s="1039" t="str">
        <f t="shared" si="101"/>
        <v/>
      </c>
      <c r="BI143" s="1039" t="str">
        <f t="shared" si="102"/>
        <v/>
      </c>
      <c r="BK143" s="1039" t="str">
        <f t="shared" si="103"/>
        <v/>
      </c>
      <c r="BM143" s="1039" t="str">
        <f t="shared" si="104"/>
        <v/>
      </c>
      <c r="BO143" s="1039" t="str">
        <f t="shared" si="105"/>
        <v/>
      </c>
      <c r="BQ143" s="1039" t="str">
        <f t="shared" si="106"/>
        <v/>
      </c>
      <c r="BS143" s="1039" t="str">
        <f t="shared" si="107"/>
        <v/>
      </c>
      <c r="BU143" s="1039" t="str">
        <f t="shared" si="108"/>
        <v/>
      </c>
      <c r="BW143" s="1039" t="str">
        <f t="shared" si="109"/>
        <v/>
      </c>
      <c r="BY143" s="1039" t="str">
        <f t="shared" si="110"/>
        <v/>
      </c>
      <c r="CA143" s="1039" t="str">
        <f t="shared" si="111"/>
        <v/>
      </c>
      <c r="CC143" s="1039" t="str">
        <f t="shared" si="112"/>
        <v/>
      </c>
      <c r="CE143" s="1039" t="str">
        <f t="shared" si="113"/>
        <v/>
      </c>
    </row>
    <row r="144" spans="5:83">
      <c r="E144" s="1039" t="str">
        <f t="shared" si="76"/>
        <v/>
      </c>
      <c r="G144" s="1039" t="str">
        <f t="shared" si="76"/>
        <v/>
      </c>
      <c r="I144" s="1039" t="str">
        <f t="shared" si="77"/>
        <v/>
      </c>
      <c r="K144" s="1039" t="str">
        <f t="shared" si="78"/>
        <v/>
      </c>
      <c r="M144" s="1039" t="str">
        <f t="shared" si="79"/>
        <v/>
      </c>
      <c r="O144" s="1039" t="str">
        <f t="shared" si="80"/>
        <v/>
      </c>
      <c r="Q144" s="1039" t="str">
        <f t="shared" si="81"/>
        <v/>
      </c>
      <c r="S144" s="1039" t="str">
        <f t="shared" si="82"/>
        <v/>
      </c>
      <c r="U144" s="1039" t="str">
        <f t="shared" si="83"/>
        <v/>
      </c>
      <c r="W144" s="1039" t="str">
        <f t="shared" si="84"/>
        <v/>
      </c>
      <c r="Y144" s="1039" t="str">
        <f t="shared" si="85"/>
        <v/>
      </c>
      <c r="AA144" s="1039" t="str">
        <f t="shared" si="86"/>
        <v/>
      </c>
      <c r="AC144" s="1039" t="str">
        <f t="shared" si="87"/>
        <v/>
      </c>
      <c r="AE144" s="1039" t="str">
        <f t="shared" si="88"/>
        <v/>
      </c>
      <c r="AG144" s="1039" t="str">
        <f t="shared" si="89"/>
        <v/>
      </c>
      <c r="AI144" s="1039" t="str">
        <f t="shared" si="90"/>
        <v/>
      </c>
      <c r="AK144" s="1039" t="str">
        <f t="shared" si="91"/>
        <v/>
      </c>
      <c r="AM144" s="1039" t="str">
        <f t="shared" si="92"/>
        <v/>
      </c>
      <c r="AO144" s="1039" t="str">
        <f t="shared" si="93"/>
        <v/>
      </c>
      <c r="AQ144" s="1039" t="str">
        <f t="shared" si="94"/>
        <v/>
      </c>
      <c r="AS144" s="1039" t="str">
        <f t="shared" si="95"/>
        <v/>
      </c>
      <c r="AU144" s="1039" t="str">
        <f t="shared" si="95"/>
        <v/>
      </c>
      <c r="AW144" s="1039" t="str">
        <f t="shared" si="96"/>
        <v/>
      </c>
      <c r="AY144" s="1039" t="str">
        <f t="shared" si="97"/>
        <v/>
      </c>
      <c r="BA144" s="1039" t="str">
        <f t="shared" si="98"/>
        <v/>
      </c>
      <c r="BC144" s="1039" t="str">
        <f t="shared" si="99"/>
        <v/>
      </c>
      <c r="BE144" s="1039" t="str">
        <f t="shared" si="100"/>
        <v/>
      </c>
      <c r="BG144" s="1039" t="str">
        <f t="shared" si="101"/>
        <v/>
      </c>
      <c r="BI144" s="1039" t="str">
        <f t="shared" si="102"/>
        <v/>
      </c>
      <c r="BK144" s="1039" t="str">
        <f t="shared" si="103"/>
        <v/>
      </c>
      <c r="BM144" s="1039" t="str">
        <f t="shared" si="104"/>
        <v/>
      </c>
      <c r="BO144" s="1039" t="str">
        <f t="shared" si="105"/>
        <v/>
      </c>
      <c r="BQ144" s="1039" t="str">
        <f t="shared" si="106"/>
        <v/>
      </c>
      <c r="BS144" s="1039" t="str">
        <f t="shared" si="107"/>
        <v/>
      </c>
      <c r="BU144" s="1039" t="str">
        <f t="shared" si="108"/>
        <v/>
      </c>
      <c r="BW144" s="1039" t="str">
        <f t="shared" si="109"/>
        <v/>
      </c>
      <c r="BY144" s="1039" t="str">
        <f t="shared" si="110"/>
        <v/>
      </c>
      <c r="CA144" s="1039" t="str">
        <f t="shared" si="111"/>
        <v/>
      </c>
      <c r="CC144" s="1039" t="str">
        <f t="shared" si="112"/>
        <v/>
      </c>
      <c r="CE144" s="1039" t="str">
        <f t="shared" si="113"/>
        <v/>
      </c>
    </row>
    <row r="145" spans="5:83">
      <c r="E145" s="1039" t="str">
        <f t="shared" si="76"/>
        <v/>
      </c>
      <c r="G145" s="1039" t="str">
        <f t="shared" si="76"/>
        <v/>
      </c>
      <c r="I145" s="1039" t="str">
        <f t="shared" si="77"/>
        <v/>
      </c>
      <c r="K145" s="1039" t="str">
        <f t="shared" si="78"/>
        <v/>
      </c>
      <c r="M145" s="1039" t="str">
        <f t="shared" si="79"/>
        <v/>
      </c>
      <c r="O145" s="1039" t="str">
        <f t="shared" si="80"/>
        <v/>
      </c>
      <c r="Q145" s="1039" t="str">
        <f t="shared" si="81"/>
        <v/>
      </c>
      <c r="S145" s="1039" t="str">
        <f t="shared" si="82"/>
        <v/>
      </c>
      <c r="U145" s="1039" t="str">
        <f t="shared" si="83"/>
        <v/>
      </c>
      <c r="W145" s="1039" t="str">
        <f t="shared" si="84"/>
        <v/>
      </c>
      <c r="Y145" s="1039" t="str">
        <f t="shared" si="85"/>
        <v/>
      </c>
      <c r="AA145" s="1039" t="str">
        <f t="shared" si="86"/>
        <v/>
      </c>
      <c r="AC145" s="1039" t="str">
        <f t="shared" si="87"/>
        <v/>
      </c>
      <c r="AE145" s="1039" t="str">
        <f t="shared" si="88"/>
        <v/>
      </c>
      <c r="AG145" s="1039" t="str">
        <f t="shared" si="89"/>
        <v/>
      </c>
      <c r="AI145" s="1039" t="str">
        <f t="shared" si="90"/>
        <v/>
      </c>
      <c r="AK145" s="1039" t="str">
        <f t="shared" si="91"/>
        <v/>
      </c>
      <c r="AM145" s="1039" t="str">
        <f t="shared" si="92"/>
        <v/>
      </c>
      <c r="AO145" s="1039" t="str">
        <f t="shared" si="93"/>
        <v/>
      </c>
      <c r="AQ145" s="1039" t="str">
        <f t="shared" si="94"/>
        <v/>
      </c>
      <c r="AS145" s="1039" t="str">
        <f t="shared" si="95"/>
        <v/>
      </c>
      <c r="AU145" s="1039" t="str">
        <f t="shared" si="95"/>
        <v/>
      </c>
      <c r="AW145" s="1039" t="str">
        <f t="shared" si="96"/>
        <v/>
      </c>
      <c r="AY145" s="1039" t="str">
        <f t="shared" si="97"/>
        <v/>
      </c>
      <c r="BA145" s="1039" t="str">
        <f t="shared" si="98"/>
        <v/>
      </c>
      <c r="BC145" s="1039" t="str">
        <f t="shared" si="99"/>
        <v/>
      </c>
      <c r="BE145" s="1039" t="str">
        <f t="shared" si="100"/>
        <v/>
      </c>
      <c r="BG145" s="1039" t="str">
        <f t="shared" si="101"/>
        <v/>
      </c>
      <c r="BI145" s="1039" t="str">
        <f t="shared" si="102"/>
        <v/>
      </c>
      <c r="BK145" s="1039" t="str">
        <f t="shared" si="103"/>
        <v/>
      </c>
      <c r="BM145" s="1039" t="str">
        <f t="shared" si="104"/>
        <v/>
      </c>
      <c r="BO145" s="1039" t="str">
        <f t="shared" si="105"/>
        <v/>
      </c>
      <c r="BQ145" s="1039" t="str">
        <f t="shared" si="106"/>
        <v/>
      </c>
      <c r="BS145" s="1039" t="str">
        <f t="shared" si="107"/>
        <v/>
      </c>
      <c r="BU145" s="1039" t="str">
        <f t="shared" si="108"/>
        <v/>
      </c>
      <c r="BW145" s="1039" t="str">
        <f t="shared" si="109"/>
        <v/>
      </c>
      <c r="BY145" s="1039" t="str">
        <f t="shared" si="110"/>
        <v/>
      </c>
      <c r="CA145" s="1039" t="str">
        <f t="shared" si="111"/>
        <v/>
      </c>
      <c r="CC145" s="1039" t="str">
        <f t="shared" si="112"/>
        <v/>
      </c>
      <c r="CE145" s="1039" t="str">
        <f t="shared" si="113"/>
        <v/>
      </c>
    </row>
    <row r="146" spans="5:83">
      <c r="E146" s="1039" t="str">
        <f t="shared" si="76"/>
        <v/>
      </c>
      <c r="G146" s="1039" t="str">
        <f t="shared" si="76"/>
        <v/>
      </c>
      <c r="I146" s="1039" t="str">
        <f t="shared" si="77"/>
        <v/>
      </c>
      <c r="K146" s="1039" t="str">
        <f t="shared" si="78"/>
        <v/>
      </c>
      <c r="M146" s="1039" t="str">
        <f t="shared" si="79"/>
        <v/>
      </c>
      <c r="O146" s="1039" t="str">
        <f t="shared" si="80"/>
        <v/>
      </c>
      <c r="Q146" s="1039" t="str">
        <f t="shared" si="81"/>
        <v/>
      </c>
      <c r="S146" s="1039" t="str">
        <f t="shared" si="82"/>
        <v/>
      </c>
      <c r="U146" s="1039" t="str">
        <f t="shared" si="83"/>
        <v/>
      </c>
      <c r="W146" s="1039" t="str">
        <f t="shared" si="84"/>
        <v/>
      </c>
      <c r="Y146" s="1039" t="str">
        <f t="shared" si="85"/>
        <v/>
      </c>
      <c r="AA146" s="1039" t="str">
        <f t="shared" si="86"/>
        <v/>
      </c>
      <c r="AC146" s="1039" t="str">
        <f t="shared" si="87"/>
        <v/>
      </c>
      <c r="AE146" s="1039" t="str">
        <f t="shared" si="88"/>
        <v/>
      </c>
      <c r="AG146" s="1039" t="str">
        <f t="shared" si="89"/>
        <v/>
      </c>
      <c r="AI146" s="1039" t="str">
        <f t="shared" si="90"/>
        <v/>
      </c>
      <c r="AK146" s="1039" t="str">
        <f t="shared" si="91"/>
        <v/>
      </c>
      <c r="AM146" s="1039" t="str">
        <f t="shared" si="92"/>
        <v/>
      </c>
      <c r="AO146" s="1039" t="str">
        <f t="shared" si="93"/>
        <v/>
      </c>
      <c r="AQ146" s="1039" t="str">
        <f t="shared" si="94"/>
        <v/>
      </c>
      <c r="AS146" s="1039" t="str">
        <f t="shared" si="95"/>
        <v/>
      </c>
      <c r="AU146" s="1039" t="str">
        <f t="shared" si="95"/>
        <v/>
      </c>
      <c r="AW146" s="1039" t="str">
        <f t="shared" si="96"/>
        <v/>
      </c>
      <c r="AY146" s="1039" t="str">
        <f t="shared" si="97"/>
        <v/>
      </c>
      <c r="BA146" s="1039" t="str">
        <f t="shared" si="98"/>
        <v/>
      </c>
      <c r="BC146" s="1039" t="str">
        <f t="shared" si="99"/>
        <v/>
      </c>
      <c r="BE146" s="1039" t="str">
        <f t="shared" si="100"/>
        <v/>
      </c>
      <c r="BG146" s="1039" t="str">
        <f t="shared" si="101"/>
        <v/>
      </c>
      <c r="BI146" s="1039" t="str">
        <f t="shared" si="102"/>
        <v/>
      </c>
      <c r="BK146" s="1039" t="str">
        <f t="shared" si="103"/>
        <v/>
      </c>
      <c r="BM146" s="1039" t="str">
        <f t="shared" si="104"/>
        <v/>
      </c>
      <c r="BO146" s="1039" t="str">
        <f t="shared" si="105"/>
        <v/>
      </c>
      <c r="BQ146" s="1039" t="str">
        <f t="shared" si="106"/>
        <v/>
      </c>
      <c r="BS146" s="1039" t="str">
        <f t="shared" si="107"/>
        <v/>
      </c>
      <c r="BU146" s="1039" t="str">
        <f t="shared" si="108"/>
        <v/>
      </c>
      <c r="BW146" s="1039" t="str">
        <f t="shared" si="109"/>
        <v/>
      </c>
      <c r="BY146" s="1039" t="str">
        <f t="shared" si="110"/>
        <v/>
      </c>
      <c r="CA146" s="1039" t="str">
        <f t="shared" si="111"/>
        <v/>
      </c>
      <c r="CC146" s="1039" t="str">
        <f t="shared" si="112"/>
        <v/>
      </c>
      <c r="CE146" s="1039" t="str">
        <f t="shared" si="113"/>
        <v/>
      </c>
    </row>
    <row r="147" spans="5:83">
      <c r="E147" s="1039" t="str">
        <f t="shared" si="76"/>
        <v/>
      </c>
      <c r="G147" s="1039" t="str">
        <f t="shared" si="76"/>
        <v/>
      </c>
      <c r="I147" s="1039" t="str">
        <f t="shared" si="77"/>
        <v/>
      </c>
      <c r="K147" s="1039" t="str">
        <f t="shared" si="78"/>
        <v/>
      </c>
      <c r="M147" s="1039" t="str">
        <f t="shared" si="79"/>
        <v/>
      </c>
      <c r="O147" s="1039" t="str">
        <f t="shared" si="80"/>
        <v/>
      </c>
      <c r="Q147" s="1039" t="str">
        <f t="shared" si="81"/>
        <v/>
      </c>
      <c r="S147" s="1039" t="str">
        <f t="shared" si="82"/>
        <v/>
      </c>
      <c r="U147" s="1039" t="str">
        <f t="shared" si="83"/>
        <v/>
      </c>
      <c r="W147" s="1039" t="str">
        <f t="shared" si="84"/>
        <v/>
      </c>
      <c r="Y147" s="1039" t="str">
        <f t="shared" si="85"/>
        <v/>
      </c>
      <c r="AA147" s="1039" t="str">
        <f t="shared" si="86"/>
        <v/>
      </c>
      <c r="AC147" s="1039" t="str">
        <f t="shared" si="87"/>
        <v/>
      </c>
      <c r="AE147" s="1039" t="str">
        <f t="shared" si="88"/>
        <v/>
      </c>
      <c r="AG147" s="1039" t="str">
        <f t="shared" si="89"/>
        <v/>
      </c>
      <c r="AI147" s="1039" t="str">
        <f t="shared" si="90"/>
        <v/>
      </c>
      <c r="AK147" s="1039" t="str">
        <f t="shared" si="91"/>
        <v/>
      </c>
      <c r="AM147" s="1039" t="str">
        <f t="shared" si="92"/>
        <v/>
      </c>
      <c r="AO147" s="1039" t="str">
        <f t="shared" si="93"/>
        <v/>
      </c>
      <c r="AQ147" s="1039" t="str">
        <f t="shared" si="94"/>
        <v/>
      </c>
      <c r="AS147" s="1039" t="str">
        <f t="shared" si="95"/>
        <v/>
      </c>
      <c r="AU147" s="1039" t="str">
        <f t="shared" si="95"/>
        <v/>
      </c>
      <c r="AW147" s="1039" t="str">
        <f t="shared" si="96"/>
        <v/>
      </c>
      <c r="AY147" s="1039" t="str">
        <f t="shared" si="97"/>
        <v/>
      </c>
      <c r="BA147" s="1039" t="str">
        <f t="shared" si="98"/>
        <v/>
      </c>
      <c r="BC147" s="1039" t="str">
        <f t="shared" si="99"/>
        <v/>
      </c>
      <c r="BE147" s="1039" t="str">
        <f t="shared" si="100"/>
        <v/>
      </c>
      <c r="BG147" s="1039" t="str">
        <f t="shared" si="101"/>
        <v/>
      </c>
      <c r="BI147" s="1039" t="str">
        <f t="shared" si="102"/>
        <v/>
      </c>
      <c r="BK147" s="1039" t="str">
        <f t="shared" si="103"/>
        <v/>
      </c>
      <c r="BM147" s="1039" t="str">
        <f t="shared" si="104"/>
        <v/>
      </c>
      <c r="BO147" s="1039" t="str">
        <f t="shared" si="105"/>
        <v/>
      </c>
      <c r="BQ147" s="1039" t="str">
        <f t="shared" si="106"/>
        <v/>
      </c>
      <c r="BS147" s="1039" t="str">
        <f t="shared" si="107"/>
        <v/>
      </c>
      <c r="BU147" s="1039" t="str">
        <f t="shared" si="108"/>
        <v/>
      </c>
      <c r="BW147" s="1039" t="str">
        <f t="shared" si="109"/>
        <v/>
      </c>
      <c r="BY147" s="1039" t="str">
        <f t="shared" si="110"/>
        <v/>
      </c>
      <c r="CA147" s="1039" t="str">
        <f t="shared" si="111"/>
        <v/>
      </c>
      <c r="CC147" s="1039" t="str">
        <f t="shared" si="112"/>
        <v/>
      </c>
      <c r="CE147" s="1039" t="str">
        <f t="shared" si="113"/>
        <v/>
      </c>
    </row>
    <row r="148" spans="5:83">
      <c r="E148" s="1039" t="str">
        <f t="shared" si="76"/>
        <v/>
      </c>
      <c r="G148" s="1039" t="str">
        <f t="shared" si="76"/>
        <v/>
      </c>
      <c r="I148" s="1039" t="str">
        <f t="shared" si="77"/>
        <v/>
      </c>
      <c r="K148" s="1039" t="str">
        <f t="shared" si="78"/>
        <v/>
      </c>
      <c r="M148" s="1039" t="str">
        <f t="shared" si="79"/>
        <v/>
      </c>
      <c r="O148" s="1039" t="str">
        <f t="shared" si="80"/>
        <v/>
      </c>
      <c r="Q148" s="1039" t="str">
        <f t="shared" si="81"/>
        <v/>
      </c>
      <c r="S148" s="1039" t="str">
        <f t="shared" si="82"/>
        <v/>
      </c>
      <c r="U148" s="1039" t="str">
        <f t="shared" si="83"/>
        <v/>
      </c>
      <c r="W148" s="1039" t="str">
        <f t="shared" si="84"/>
        <v/>
      </c>
      <c r="Y148" s="1039" t="str">
        <f t="shared" si="85"/>
        <v/>
      </c>
      <c r="AA148" s="1039" t="str">
        <f t="shared" si="86"/>
        <v/>
      </c>
      <c r="AC148" s="1039" t="str">
        <f t="shared" si="87"/>
        <v/>
      </c>
      <c r="AE148" s="1039" t="str">
        <f t="shared" si="88"/>
        <v/>
      </c>
      <c r="AG148" s="1039" t="str">
        <f t="shared" si="89"/>
        <v/>
      </c>
      <c r="AI148" s="1039" t="str">
        <f t="shared" si="90"/>
        <v/>
      </c>
      <c r="AK148" s="1039" t="str">
        <f t="shared" si="91"/>
        <v/>
      </c>
      <c r="AM148" s="1039" t="str">
        <f t="shared" si="92"/>
        <v/>
      </c>
      <c r="AO148" s="1039" t="str">
        <f t="shared" si="93"/>
        <v/>
      </c>
      <c r="AQ148" s="1039" t="str">
        <f t="shared" si="94"/>
        <v/>
      </c>
      <c r="AS148" s="1039" t="str">
        <f t="shared" si="95"/>
        <v/>
      </c>
      <c r="AU148" s="1039" t="str">
        <f t="shared" si="95"/>
        <v/>
      </c>
      <c r="AW148" s="1039" t="str">
        <f t="shared" si="96"/>
        <v/>
      </c>
      <c r="AY148" s="1039" t="str">
        <f t="shared" si="97"/>
        <v/>
      </c>
      <c r="BA148" s="1039" t="str">
        <f t="shared" si="98"/>
        <v/>
      </c>
      <c r="BC148" s="1039" t="str">
        <f t="shared" si="99"/>
        <v/>
      </c>
      <c r="BE148" s="1039" t="str">
        <f t="shared" si="100"/>
        <v/>
      </c>
      <c r="BG148" s="1039" t="str">
        <f t="shared" si="101"/>
        <v/>
      </c>
      <c r="BI148" s="1039" t="str">
        <f t="shared" si="102"/>
        <v/>
      </c>
      <c r="BK148" s="1039" t="str">
        <f t="shared" si="103"/>
        <v/>
      </c>
      <c r="BM148" s="1039" t="str">
        <f t="shared" si="104"/>
        <v/>
      </c>
      <c r="BO148" s="1039" t="str">
        <f t="shared" si="105"/>
        <v/>
      </c>
      <c r="BQ148" s="1039" t="str">
        <f t="shared" si="106"/>
        <v/>
      </c>
      <c r="BS148" s="1039" t="str">
        <f t="shared" si="107"/>
        <v/>
      </c>
      <c r="BU148" s="1039" t="str">
        <f t="shared" si="108"/>
        <v/>
      </c>
      <c r="BW148" s="1039" t="str">
        <f t="shared" si="109"/>
        <v/>
      </c>
      <c r="BY148" s="1039" t="str">
        <f t="shared" si="110"/>
        <v/>
      </c>
      <c r="CA148" s="1039" t="str">
        <f t="shared" si="111"/>
        <v/>
      </c>
      <c r="CC148" s="1039" t="str">
        <f t="shared" si="112"/>
        <v/>
      </c>
      <c r="CE148" s="1039" t="str">
        <f t="shared" si="113"/>
        <v/>
      </c>
    </row>
    <row r="149" spans="5:83">
      <c r="E149" s="1039" t="str">
        <f t="shared" si="76"/>
        <v/>
      </c>
      <c r="G149" s="1039" t="str">
        <f t="shared" si="76"/>
        <v/>
      </c>
      <c r="I149" s="1039" t="str">
        <f t="shared" si="77"/>
        <v/>
      </c>
      <c r="K149" s="1039" t="str">
        <f t="shared" si="78"/>
        <v/>
      </c>
      <c r="M149" s="1039" t="str">
        <f t="shared" si="79"/>
        <v/>
      </c>
      <c r="O149" s="1039" t="str">
        <f t="shared" si="80"/>
        <v/>
      </c>
      <c r="Q149" s="1039" t="str">
        <f t="shared" si="81"/>
        <v/>
      </c>
      <c r="S149" s="1039" t="str">
        <f t="shared" si="82"/>
        <v/>
      </c>
      <c r="U149" s="1039" t="str">
        <f t="shared" si="83"/>
        <v/>
      </c>
      <c r="W149" s="1039" t="str">
        <f t="shared" si="84"/>
        <v/>
      </c>
      <c r="Y149" s="1039" t="str">
        <f t="shared" si="85"/>
        <v/>
      </c>
      <c r="AA149" s="1039" t="str">
        <f t="shared" si="86"/>
        <v/>
      </c>
      <c r="AC149" s="1039" t="str">
        <f t="shared" si="87"/>
        <v/>
      </c>
      <c r="AE149" s="1039" t="str">
        <f t="shared" si="88"/>
        <v/>
      </c>
      <c r="AG149" s="1039" t="str">
        <f t="shared" si="89"/>
        <v/>
      </c>
      <c r="AI149" s="1039" t="str">
        <f t="shared" si="90"/>
        <v/>
      </c>
      <c r="AK149" s="1039" t="str">
        <f t="shared" si="91"/>
        <v/>
      </c>
      <c r="AM149" s="1039" t="str">
        <f t="shared" si="92"/>
        <v/>
      </c>
      <c r="AO149" s="1039" t="str">
        <f t="shared" si="93"/>
        <v/>
      </c>
      <c r="AQ149" s="1039" t="str">
        <f t="shared" si="94"/>
        <v/>
      </c>
      <c r="AS149" s="1039" t="str">
        <f t="shared" si="95"/>
        <v/>
      </c>
      <c r="AU149" s="1039" t="str">
        <f t="shared" si="95"/>
        <v/>
      </c>
      <c r="AW149" s="1039" t="str">
        <f t="shared" si="96"/>
        <v/>
      </c>
      <c r="AY149" s="1039" t="str">
        <f t="shared" si="97"/>
        <v/>
      </c>
      <c r="BA149" s="1039" t="str">
        <f t="shared" si="98"/>
        <v/>
      </c>
      <c r="BC149" s="1039" t="str">
        <f t="shared" si="99"/>
        <v/>
      </c>
      <c r="BE149" s="1039" t="str">
        <f t="shared" si="100"/>
        <v/>
      </c>
      <c r="BG149" s="1039" t="str">
        <f t="shared" si="101"/>
        <v/>
      </c>
      <c r="BI149" s="1039" t="str">
        <f t="shared" si="102"/>
        <v/>
      </c>
      <c r="BK149" s="1039" t="str">
        <f t="shared" si="103"/>
        <v/>
      </c>
      <c r="BM149" s="1039" t="str">
        <f t="shared" si="104"/>
        <v/>
      </c>
      <c r="BO149" s="1039" t="str">
        <f t="shared" si="105"/>
        <v/>
      </c>
      <c r="BQ149" s="1039" t="str">
        <f t="shared" si="106"/>
        <v/>
      </c>
      <c r="BS149" s="1039" t="str">
        <f t="shared" si="107"/>
        <v/>
      </c>
      <c r="BU149" s="1039" t="str">
        <f t="shared" si="108"/>
        <v/>
      </c>
      <c r="BW149" s="1039" t="str">
        <f t="shared" si="109"/>
        <v/>
      </c>
      <c r="BY149" s="1039" t="str">
        <f t="shared" si="110"/>
        <v/>
      </c>
      <c r="CA149" s="1039" t="str">
        <f t="shared" si="111"/>
        <v/>
      </c>
      <c r="CC149" s="1039" t="str">
        <f t="shared" si="112"/>
        <v/>
      </c>
      <c r="CE149" s="1039" t="str">
        <f t="shared" si="113"/>
        <v/>
      </c>
    </row>
    <row r="150" spans="5:83">
      <c r="E150" s="1039" t="str">
        <f t="shared" si="76"/>
        <v/>
      </c>
      <c r="G150" s="1039" t="str">
        <f t="shared" si="76"/>
        <v/>
      </c>
      <c r="I150" s="1039" t="str">
        <f t="shared" si="77"/>
        <v/>
      </c>
      <c r="K150" s="1039" t="str">
        <f t="shared" si="78"/>
        <v/>
      </c>
      <c r="M150" s="1039" t="str">
        <f t="shared" si="79"/>
        <v/>
      </c>
      <c r="O150" s="1039" t="str">
        <f t="shared" si="80"/>
        <v/>
      </c>
      <c r="Q150" s="1039" t="str">
        <f t="shared" si="81"/>
        <v/>
      </c>
      <c r="S150" s="1039" t="str">
        <f t="shared" si="82"/>
        <v/>
      </c>
      <c r="U150" s="1039" t="str">
        <f t="shared" si="83"/>
        <v/>
      </c>
      <c r="W150" s="1039" t="str">
        <f t="shared" si="84"/>
        <v/>
      </c>
      <c r="Y150" s="1039" t="str">
        <f t="shared" si="85"/>
        <v/>
      </c>
      <c r="AA150" s="1039" t="str">
        <f t="shared" si="86"/>
        <v/>
      </c>
      <c r="AC150" s="1039" t="str">
        <f t="shared" si="87"/>
        <v/>
      </c>
      <c r="AE150" s="1039" t="str">
        <f t="shared" si="88"/>
        <v/>
      </c>
      <c r="AG150" s="1039" t="str">
        <f t="shared" si="89"/>
        <v/>
      </c>
      <c r="AI150" s="1039" t="str">
        <f t="shared" si="90"/>
        <v/>
      </c>
      <c r="AK150" s="1039" t="str">
        <f t="shared" si="91"/>
        <v/>
      </c>
      <c r="AM150" s="1039" t="str">
        <f t="shared" si="92"/>
        <v/>
      </c>
      <c r="AO150" s="1039" t="str">
        <f t="shared" si="93"/>
        <v/>
      </c>
      <c r="AQ150" s="1039" t="str">
        <f t="shared" si="94"/>
        <v/>
      </c>
      <c r="AS150" s="1039" t="str">
        <f t="shared" si="95"/>
        <v/>
      </c>
      <c r="AU150" s="1039" t="str">
        <f t="shared" si="95"/>
        <v/>
      </c>
      <c r="AW150" s="1039" t="str">
        <f t="shared" si="96"/>
        <v/>
      </c>
      <c r="AY150" s="1039" t="str">
        <f t="shared" si="97"/>
        <v/>
      </c>
      <c r="BA150" s="1039" t="str">
        <f t="shared" si="98"/>
        <v/>
      </c>
      <c r="BC150" s="1039" t="str">
        <f t="shared" si="99"/>
        <v/>
      </c>
      <c r="BE150" s="1039" t="str">
        <f t="shared" si="100"/>
        <v/>
      </c>
      <c r="BG150" s="1039" t="str">
        <f t="shared" si="101"/>
        <v/>
      </c>
      <c r="BI150" s="1039" t="str">
        <f t="shared" si="102"/>
        <v/>
      </c>
      <c r="BK150" s="1039" t="str">
        <f t="shared" si="103"/>
        <v/>
      </c>
      <c r="BM150" s="1039" t="str">
        <f t="shared" si="104"/>
        <v/>
      </c>
      <c r="BO150" s="1039" t="str">
        <f t="shared" si="105"/>
        <v/>
      </c>
      <c r="BQ150" s="1039" t="str">
        <f t="shared" si="106"/>
        <v/>
      </c>
      <c r="BS150" s="1039" t="str">
        <f t="shared" si="107"/>
        <v/>
      </c>
      <c r="BU150" s="1039" t="str">
        <f t="shared" si="108"/>
        <v/>
      </c>
      <c r="BW150" s="1039" t="str">
        <f t="shared" si="109"/>
        <v/>
      </c>
      <c r="BY150" s="1039" t="str">
        <f t="shared" si="110"/>
        <v/>
      </c>
      <c r="CA150" s="1039" t="str">
        <f t="shared" si="111"/>
        <v/>
      </c>
      <c r="CC150" s="1039" t="str">
        <f t="shared" si="112"/>
        <v/>
      </c>
      <c r="CE150" s="1039" t="str">
        <f t="shared" si="113"/>
        <v/>
      </c>
    </row>
    <row r="151" spans="5:83">
      <c r="E151" s="1039" t="str">
        <f t="shared" si="76"/>
        <v/>
      </c>
      <c r="G151" s="1039" t="str">
        <f t="shared" si="76"/>
        <v/>
      </c>
      <c r="I151" s="1039" t="str">
        <f t="shared" si="77"/>
        <v/>
      </c>
      <c r="K151" s="1039" t="str">
        <f t="shared" si="78"/>
        <v/>
      </c>
      <c r="M151" s="1039" t="str">
        <f t="shared" si="79"/>
        <v/>
      </c>
      <c r="O151" s="1039" t="str">
        <f t="shared" si="80"/>
        <v/>
      </c>
      <c r="Q151" s="1039" t="str">
        <f t="shared" si="81"/>
        <v/>
      </c>
      <c r="S151" s="1039" t="str">
        <f t="shared" si="82"/>
        <v/>
      </c>
      <c r="U151" s="1039" t="str">
        <f t="shared" si="83"/>
        <v/>
      </c>
      <c r="W151" s="1039" t="str">
        <f t="shared" si="84"/>
        <v/>
      </c>
      <c r="Y151" s="1039" t="str">
        <f t="shared" si="85"/>
        <v/>
      </c>
      <c r="AA151" s="1039" t="str">
        <f t="shared" si="86"/>
        <v/>
      </c>
      <c r="AC151" s="1039" t="str">
        <f t="shared" si="87"/>
        <v/>
      </c>
      <c r="AE151" s="1039" t="str">
        <f t="shared" si="88"/>
        <v/>
      </c>
      <c r="AG151" s="1039" t="str">
        <f t="shared" si="89"/>
        <v/>
      </c>
      <c r="AI151" s="1039" t="str">
        <f t="shared" si="90"/>
        <v/>
      </c>
      <c r="AK151" s="1039" t="str">
        <f t="shared" si="91"/>
        <v/>
      </c>
      <c r="AM151" s="1039" t="str">
        <f t="shared" si="92"/>
        <v/>
      </c>
      <c r="AO151" s="1039" t="str">
        <f t="shared" si="93"/>
        <v/>
      </c>
      <c r="AQ151" s="1039" t="str">
        <f t="shared" si="94"/>
        <v/>
      </c>
      <c r="AS151" s="1039" t="str">
        <f t="shared" si="95"/>
        <v/>
      </c>
      <c r="AU151" s="1039" t="str">
        <f t="shared" si="95"/>
        <v/>
      </c>
      <c r="AW151" s="1039" t="str">
        <f t="shared" si="96"/>
        <v/>
      </c>
      <c r="AY151" s="1039" t="str">
        <f t="shared" si="97"/>
        <v/>
      </c>
      <c r="BA151" s="1039" t="str">
        <f t="shared" si="98"/>
        <v/>
      </c>
      <c r="BC151" s="1039" t="str">
        <f t="shared" si="99"/>
        <v/>
      </c>
      <c r="BE151" s="1039" t="str">
        <f t="shared" si="100"/>
        <v/>
      </c>
      <c r="BG151" s="1039" t="str">
        <f t="shared" si="101"/>
        <v/>
      </c>
      <c r="BI151" s="1039" t="str">
        <f t="shared" si="102"/>
        <v/>
      </c>
      <c r="BK151" s="1039" t="str">
        <f t="shared" si="103"/>
        <v/>
      </c>
      <c r="BM151" s="1039" t="str">
        <f t="shared" si="104"/>
        <v/>
      </c>
      <c r="BO151" s="1039" t="str">
        <f t="shared" si="105"/>
        <v/>
      </c>
      <c r="BQ151" s="1039" t="str">
        <f t="shared" si="106"/>
        <v/>
      </c>
      <c r="BS151" s="1039" t="str">
        <f t="shared" si="107"/>
        <v/>
      </c>
      <c r="BU151" s="1039" t="str">
        <f t="shared" si="108"/>
        <v/>
      </c>
      <c r="BW151" s="1039" t="str">
        <f t="shared" si="109"/>
        <v/>
      </c>
      <c r="BY151" s="1039" t="str">
        <f t="shared" si="110"/>
        <v/>
      </c>
      <c r="CA151" s="1039" t="str">
        <f t="shared" si="111"/>
        <v/>
      </c>
      <c r="CC151" s="1039" t="str">
        <f t="shared" si="112"/>
        <v/>
      </c>
      <c r="CE151" s="1039" t="str">
        <f t="shared" si="113"/>
        <v/>
      </c>
    </row>
    <row r="152" spans="5:83">
      <c r="E152" s="1039" t="str">
        <f t="shared" si="76"/>
        <v/>
      </c>
      <c r="G152" s="1039" t="str">
        <f t="shared" si="76"/>
        <v/>
      </c>
      <c r="I152" s="1039" t="str">
        <f t="shared" si="77"/>
        <v/>
      </c>
      <c r="K152" s="1039" t="str">
        <f t="shared" si="78"/>
        <v/>
      </c>
      <c r="M152" s="1039" t="str">
        <f t="shared" si="79"/>
        <v/>
      </c>
      <c r="O152" s="1039" t="str">
        <f t="shared" si="80"/>
        <v/>
      </c>
      <c r="Q152" s="1039" t="str">
        <f t="shared" si="81"/>
        <v/>
      </c>
      <c r="S152" s="1039" t="str">
        <f t="shared" si="82"/>
        <v/>
      </c>
      <c r="U152" s="1039" t="str">
        <f t="shared" si="83"/>
        <v/>
      </c>
      <c r="W152" s="1039" t="str">
        <f t="shared" si="84"/>
        <v/>
      </c>
      <c r="Y152" s="1039" t="str">
        <f t="shared" si="85"/>
        <v/>
      </c>
      <c r="AA152" s="1039" t="str">
        <f t="shared" si="86"/>
        <v/>
      </c>
      <c r="AC152" s="1039" t="str">
        <f t="shared" si="87"/>
        <v/>
      </c>
      <c r="AE152" s="1039" t="str">
        <f t="shared" si="88"/>
        <v/>
      </c>
      <c r="AG152" s="1039" t="str">
        <f t="shared" si="89"/>
        <v/>
      </c>
      <c r="AI152" s="1039" t="str">
        <f t="shared" si="90"/>
        <v/>
      </c>
      <c r="AK152" s="1039" t="str">
        <f t="shared" si="91"/>
        <v/>
      </c>
      <c r="AM152" s="1039" t="str">
        <f t="shared" si="92"/>
        <v/>
      </c>
      <c r="AO152" s="1039" t="str">
        <f t="shared" si="93"/>
        <v/>
      </c>
      <c r="AQ152" s="1039" t="str">
        <f t="shared" si="94"/>
        <v/>
      </c>
      <c r="AS152" s="1039" t="str">
        <f t="shared" si="95"/>
        <v/>
      </c>
      <c r="AU152" s="1039" t="str">
        <f t="shared" si="95"/>
        <v/>
      </c>
      <c r="AW152" s="1039" t="str">
        <f t="shared" si="96"/>
        <v/>
      </c>
      <c r="AY152" s="1039" t="str">
        <f t="shared" si="97"/>
        <v/>
      </c>
      <c r="BA152" s="1039" t="str">
        <f t="shared" si="98"/>
        <v/>
      </c>
      <c r="BC152" s="1039" t="str">
        <f t="shared" si="99"/>
        <v/>
      </c>
      <c r="BE152" s="1039" t="str">
        <f t="shared" si="100"/>
        <v/>
      </c>
      <c r="BG152" s="1039" t="str">
        <f t="shared" si="101"/>
        <v/>
      </c>
      <c r="BI152" s="1039" t="str">
        <f t="shared" si="102"/>
        <v/>
      </c>
      <c r="BK152" s="1039" t="str">
        <f t="shared" si="103"/>
        <v/>
      </c>
      <c r="BM152" s="1039" t="str">
        <f t="shared" si="104"/>
        <v/>
      </c>
      <c r="BO152" s="1039" t="str">
        <f t="shared" si="105"/>
        <v/>
      </c>
      <c r="BQ152" s="1039" t="str">
        <f t="shared" si="106"/>
        <v/>
      </c>
      <c r="BS152" s="1039" t="str">
        <f t="shared" si="107"/>
        <v/>
      </c>
      <c r="BU152" s="1039" t="str">
        <f t="shared" si="108"/>
        <v/>
      </c>
      <c r="BW152" s="1039" t="str">
        <f t="shared" si="109"/>
        <v/>
      </c>
      <c r="BY152" s="1039" t="str">
        <f t="shared" si="110"/>
        <v/>
      </c>
      <c r="CA152" s="1039" t="str">
        <f t="shared" si="111"/>
        <v/>
      </c>
      <c r="CC152" s="1039" t="str">
        <f t="shared" si="112"/>
        <v/>
      </c>
      <c r="CE152" s="1039" t="str">
        <f t="shared" si="113"/>
        <v/>
      </c>
    </row>
    <row r="153" spans="5:83">
      <c r="E153" s="1039" t="str">
        <f t="shared" si="76"/>
        <v/>
      </c>
      <c r="G153" s="1039" t="str">
        <f t="shared" si="76"/>
        <v/>
      </c>
      <c r="I153" s="1039" t="str">
        <f t="shared" si="77"/>
        <v/>
      </c>
      <c r="K153" s="1039" t="str">
        <f t="shared" si="78"/>
        <v/>
      </c>
      <c r="M153" s="1039" t="str">
        <f t="shared" si="79"/>
        <v/>
      </c>
      <c r="O153" s="1039" t="str">
        <f t="shared" si="80"/>
        <v/>
      </c>
      <c r="Q153" s="1039" t="str">
        <f t="shared" si="81"/>
        <v/>
      </c>
      <c r="S153" s="1039" t="str">
        <f t="shared" si="82"/>
        <v/>
      </c>
      <c r="U153" s="1039" t="str">
        <f t="shared" si="83"/>
        <v/>
      </c>
      <c r="W153" s="1039" t="str">
        <f t="shared" si="84"/>
        <v/>
      </c>
      <c r="Y153" s="1039" t="str">
        <f t="shared" si="85"/>
        <v/>
      </c>
      <c r="AA153" s="1039" t="str">
        <f t="shared" si="86"/>
        <v/>
      </c>
      <c r="AC153" s="1039" t="str">
        <f t="shared" si="87"/>
        <v/>
      </c>
      <c r="AE153" s="1039" t="str">
        <f t="shared" si="88"/>
        <v/>
      </c>
      <c r="AG153" s="1039" t="str">
        <f t="shared" si="89"/>
        <v/>
      </c>
      <c r="AI153" s="1039" t="str">
        <f t="shared" si="90"/>
        <v/>
      </c>
      <c r="AK153" s="1039" t="str">
        <f t="shared" si="91"/>
        <v/>
      </c>
      <c r="AM153" s="1039" t="str">
        <f t="shared" si="92"/>
        <v/>
      </c>
      <c r="AO153" s="1039" t="str">
        <f t="shared" si="93"/>
        <v/>
      </c>
      <c r="AQ153" s="1039" t="str">
        <f t="shared" si="94"/>
        <v/>
      </c>
      <c r="AS153" s="1039" t="str">
        <f t="shared" si="95"/>
        <v/>
      </c>
      <c r="AU153" s="1039" t="str">
        <f t="shared" si="95"/>
        <v/>
      </c>
      <c r="AW153" s="1039" t="str">
        <f t="shared" si="96"/>
        <v/>
      </c>
      <c r="AY153" s="1039" t="str">
        <f t="shared" si="97"/>
        <v/>
      </c>
      <c r="BA153" s="1039" t="str">
        <f t="shared" si="98"/>
        <v/>
      </c>
      <c r="BC153" s="1039" t="str">
        <f t="shared" si="99"/>
        <v/>
      </c>
      <c r="BE153" s="1039" t="str">
        <f t="shared" si="100"/>
        <v/>
      </c>
      <c r="BG153" s="1039" t="str">
        <f t="shared" si="101"/>
        <v/>
      </c>
      <c r="BI153" s="1039" t="str">
        <f t="shared" si="102"/>
        <v/>
      </c>
      <c r="BK153" s="1039" t="str">
        <f t="shared" si="103"/>
        <v/>
      </c>
      <c r="BM153" s="1039" t="str">
        <f t="shared" si="104"/>
        <v/>
      </c>
      <c r="BO153" s="1039" t="str">
        <f t="shared" si="105"/>
        <v/>
      </c>
      <c r="BQ153" s="1039" t="str">
        <f t="shared" si="106"/>
        <v/>
      </c>
      <c r="BS153" s="1039" t="str">
        <f t="shared" si="107"/>
        <v/>
      </c>
      <c r="BU153" s="1039" t="str">
        <f t="shared" si="108"/>
        <v/>
      </c>
      <c r="BW153" s="1039" t="str">
        <f t="shared" si="109"/>
        <v/>
      </c>
      <c r="BY153" s="1039" t="str">
        <f t="shared" si="110"/>
        <v/>
      </c>
      <c r="CA153" s="1039" t="str">
        <f t="shared" si="111"/>
        <v/>
      </c>
      <c r="CC153" s="1039" t="str">
        <f t="shared" si="112"/>
        <v/>
      </c>
      <c r="CE153" s="1039" t="str">
        <f t="shared" si="113"/>
        <v/>
      </c>
    </row>
    <row r="154" spans="5:83">
      <c r="E154" s="1039" t="str">
        <f t="shared" si="76"/>
        <v/>
      </c>
      <c r="G154" s="1039" t="str">
        <f t="shared" si="76"/>
        <v/>
      </c>
      <c r="I154" s="1039" t="str">
        <f t="shared" si="77"/>
        <v/>
      </c>
      <c r="K154" s="1039" t="str">
        <f t="shared" si="78"/>
        <v/>
      </c>
      <c r="M154" s="1039" t="str">
        <f t="shared" si="79"/>
        <v/>
      </c>
      <c r="O154" s="1039" t="str">
        <f t="shared" si="80"/>
        <v/>
      </c>
      <c r="Q154" s="1039" t="str">
        <f t="shared" si="81"/>
        <v/>
      </c>
      <c r="S154" s="1039" t="str">
        <f t="shared" si="82"/>
        <v/>
      </c>
      <c r="U154" s="1039" t="str">
        <f t="shared" si="83"/>
        <v/>
      </c>
      <c r="W154" s="1039" t="str">
        <f t="shared" si="84"/>
        <v/>
      </c>
      <c r="Y154" s="1039" t="str">
        <f t="shared" si="85"/>
        <v/>
      </c>
      <c r="AA154" s="1039" t="str">
        <f t="shared" si="86"/>
        <v/>
      </c>
      <c r="AC154" s="1039" t="str">
        <f t="shared" si="87"/>
        <v/>
      </c>
      <c r="AE154" s="1039" t="str">
        <f t="shared" si="88"/>
        <v/>
      </c>
      <c r="AG154" s="1039" t="str">
        <f t="shared" si="89"/>
        <v/>
      </c>
      <c r="AI154" s="1039" t="str">
        <f t="shared" si="90"/>
        <v/>
      </c>
      <c r="AK154" s="1039" t="str">
        <f t="shared" si="91"/>
        <v/>
      </c>
      <c r="AM154" s="1039" t="str">
        <f t="shared" si="92"/>
        <v/>
      </c>
      <c r="AO154" s="1039" t="str">
        <f t="shared" si="93"/>
        <v/>
      </c>
      <c r="AQ154" s="1039" t="str">
        <f t="shared" si="94"/>
        <v/>
      </c>
      <c r="AS154" s="1039" t="str">
        <f t="shared" si="95"/>
        <v/>
      </c>
      <c r="AU154" s="1039" t="str">
        <f t="shared" si="95"/>
        <v/>
      </c>
      <c r="AW154" s="1039" t="str">
        <f t="shared" si="96"/>
        <v/>
      </c>
      <c r="AY154" s="1039" t="str">
        <f t="shared" si="97"/>
        <v/>
      </c>
      <c r="BA154" s="1039" t="str">
        <f t="shared" si="98"/>
        <v/>
      </c>
      <c r="BC154" s="1039" t="str">
        <f t="shared" si="99"/>
        <v/>
      </c>
      <c r="BE154" s="1039" t="str">
        <f t="shared" si="100"/>
        <v/>
      </c>
      <c r="BG154" s="1039" t="str">
        <f t="shared" si="101"/>
        <v/>
      </c>
      <c r="BI154" s="1039" t="str">
        <f t="shared" si="102"/>
        <v/>
      </c>
      <c r="BK154" s="1039" t="str">
        <f t="shared" si="103"/>
        <v/>
      </c>
      <c r="BM154" s="1039" t="str">
        <f t="shared" si="104"/>
        <v/>
      </c>
      <c r="BO154" s="1039" t="str">
        <f t="shared" si="105"/>
        <v/>
      </c>
      <c r="BQ154" s="1039" t="str">
        <f t="shared" si="106"/>
        <v/>
      </c>
      <c r="BS154" s="1039" t="str">
        <f t="shared" si="107"/>
        <v/>
      </c>
      <c r="BU154" s="1039" t="str">
        <f t="shared" si="108"/>
        <v/>
      </c>
      <c r="BW154" s="1039" t="str">
        <f t="shared" si="109"/>
        <v/>
      </c>
      <c r="BY154" s="1039" t="str">
        <f t="shared" si="110"/>
        <v/>
      </c>
      <c r="CA154" s="1039" t="str">
        <f t="shared" si="111"/>
        <v/>
      </c>
      <c r="CC154" s="1039" t="str">
        <f t="shared" si="112"/>
        <v/>
      </c>
      <c r="CE154" s="1039" t="str">
        <f t="shared" si="113"/>
        <v/>
      </c>
    </row>
    <row r="155" spans="5:83">
      <c r="E155" s="1039" t="str">
        <f t="shared" si="76"/>
        <v/>
      </c>
      <c r="G155" s="1039" t="str">
        <f t="shared" si="76"/>
        <v/>
      </c>
      <c r="I155" s="1039" t="str">
        <f t="shared" si="77"/>
        <v/>
      </c>
      <c r="K155" s="1039" t="str">
        <f t="shared" si="78"/>
        <v/>
      </c>
      <c r="M155" s="1039" t="str">
        <f t="shared" si="79"/>
        <v/>
      </c>
      <c r="O155" s="1039" t="str">
        <f t="shared" si="80"/>
        <v/>
      </c>
      <c r="Q155" s="1039" t="str">
        <f t="shared" si="81"/>
        <v/>
      </c>
      <c r="S155" s="1039" t="str">
        <f t="shared" si="82"/>
        <v/>
      </c>
      <c r="U155" s="1039" t="str">
        <f t="shared" si="83"/>
        <v/>
      </c>
      <c r="W155" s="1039" t="str">
        <f t="shared" si="84"/>
        <v/>
      </c>
      <c r="Y155" s="1039" t="str">
        <f t="shared" si="85"/>
        <v/>
      </c>
      <c r="AA155" s="1039" t="str">
        <f t="shared" si="86"/>
        <v/>
      </c>
      <c r="AC155" s="1039" t="str">
        <f t="shared" si="87"/>
        <v/>
      </c>
      <c r="AE155" s="1039" t="str">
        <f t="shared" si="88"/>
        <v/>
      </c>
      <c r="AG155" s="1039" t="str">
        <f t="shared" si="89"/>
        <v/>
      </c>
      <c r="AI155" s="1039" t="str">
        <f t="shared" si="90"/>
        <v/>
      </c>
      <c r="AK155" s="1039" t="str">
        <f t="shared" si="91"/>
        <v/>
      </c>
      <c r="AM155" s="1039" t="str">
        <f t="shared" si="92"/>
        <v/>
      </c>
      <c r="AO155" s="1039" t="str">
        <f t="shared" si="93"/>
        <v/>
      </c>
      <c r="AQ155" s="1039" t="str">
        <f t="shared" si="94"/>
        <v/>
      </c>
      <c r="AS155" s="1039" t="str">
        <f t="shared" si="95"/>
        <v/>
      </c>
      <c r="AU155" s="1039" t="str">
        <f t="shared" si="95"/>
        <v/>
      </c>
      <c r="AW155" s="1039" t="str">
        <f t="shared" si="96"/>
        <v/>
      </c>
      <c r="AY155" s="1039" t="str">
        <f t="shared" si="97"/>
        <v/>
      </c>
      <c r="BA155" s="1039" t="str">
        <f t="shared" si="98"/>
        <v/>
      </c>
      <c r="BC155" s="1039" t="str">
        <f t="shared" si="99"/>
        <v/>
      </c>
      <c r="BE155" s="1039" t="str">
        <f t="shared" si="100"/>
        <v/>
      </c>
      <c r="BG155" s="1039" t="str">
        <f t="shared" si="101"/>
        <v/>
      </c>
      <c r="BI155" s="1039" t="str">
        <f t="shared" si="102"/>
        <v/>
      </c>
      <c r="BK155" s="1039" t="str">
        <f t="shared" si="103"/>
        <v/>
      </c>
      <c r="BM155" s="1039" t="str">
        <f t="shared" si="104"/>
        <v/>
      </c>
      <c r="BO155" s="1039" t="str">
        <f t="shared" si="105"/>
        <v/>
      </c>
      <c r="BQ155" s="1039" t="str">
        <f t="shared" si="106"/>
        <v/>
      </c>
      <c r="BS155" s="1039" t="str">
        <f t="shared" si="107"/>
        <v/>
      </c>
      <c r="BU155" s="1039" t="str">
        <f t="shared" si="108"/>
        <v/>
      </c>
      <c r="BW155" s="1039" t="str">
        <f t="shared" si="109"/>
        <v/>
      </c>
      <c r="BY155" s="1039" t="str">
        <f t="shared" si="110"/>
        <v/>
      </c>
      <c r="CA155" s="1039" t="str">
        <f t="shared" si="111"/>
        <v/>
      </c>
      <c r="CC155" s="1039" t="str">
        <f t="shared" si="112"/>
        <v/>
      </c>
      <c r="CE155" s="1039" t="str">
        <f t="shared" si="113"/>
        <v/>
      </c>
    </row>
    <row r="156" spans="5:83">
      <c r="E156" s="1039" t="str">
        <f t="shared" si="76"/>
        <v/>
      </c>
      <c r="G156" s="1039" t="str">
        <f t="shared" si="76"/>
        <v/>
      </c>
      <c r="I156" s="1039" t="str">
        <f t="shared" si="77"/>
        <v/>
      </c>
      <c r="K156" s="1039" t="str">
        <f t="shared" si="78"/>
        <v/>
      </c>
      <c r="M156" s="1039" t="str">
        <f t="shared" si="79"/>
        <v/>
      </c>
      <c r="O156" s="1039" t="str">
        <f t="shared" si="80"/>
        <v/>
      </c>
      <c r="Q156" s="1039" t="str">
        <f t="shared" si="81"/>
        <v/>
      </c>
      <c r="S156" s="1039" t="str">
        <f t="shared" si="82"/>
        <v/>
      </c>
      <c r="U156" s="1039" t="str">
        <f t="shared" si="83"/>
        <v/>
      </c>
      <c r="W156" s="1039" t="str">
        <f t="shared" si="84"/>
        <v/>
      </c>
      <c r="Y156" s="1039" t="str">
        <f t="shared" si="85"/>
        <v/>
      </c>
      <c r="AA156" s="1039" t="str">
        <f t="shared" si="86"/>
        <v/>
      </c>
      <c r="AC156" s="1039" t="str">
        <f t="shared" si="87"/>
        <v/>
      </c>
      <c r="AE156" s="1039" t="str">
        <f t="shared" si="88"/>
        <v/>
      </c>
      <c r="AG156" s="1039" t="str">
        <f t="shared" si="89"/>
        <v/>
      </c>
      <c r="AI156" s="1039" t="str">
        <f t="shared" si="90"/>
        <v/>
      </c>
      <c r="AK156" s="1039" t="str">
        <f t="shared" si="91"/>
        <v/>
      </c>
      <c r="AM156" s="1039" t="str">
        <f t="shared" si="92"/>
        <v/>
      </c>
      <c r="AO156" s="1039" t="str">
        <f t="shared" si="93"/>
        <v/>
      </c>
      <c r="AQ156" s="1039" t="str">
        <f t="shared" si="94"/>
        <v/>
      </c>
      <c r="AS156" s="1039" t="str">
        <f t="shared" si="95"/>
        <v/>
      </c>
      <c r="AU156" s="1039" t="str">
        <f t="shared" si="95"/>
        <v/>
      </c>
      <c r="AW156" s="1039" t="str">
        <f t="shared" si="96"/>
        <v/>
      </c>
      <c r="AY156" s="1039" t="str">
        <f t="shared" si="97"/>
        <v/>
      </c>
      <c r="BA156" s="1039" t="str">
        <f t="shared" si="98"/>
        <v/>
      </c>
      <c r="BC156" s="1039" t="str">
        <f t="shared" si="99"/>
        <v/>
      </c>
      <c r="BE156" s="1039" t="str">
        <f t="shared" si="100"/>
        <v/>
      </c>
      <c r="BG156" s="1039" t="str">
        <f t="shared" si="101"/>
        <v/>
      </c>
      <c r="BI156" s="1039" t="str">
        <f t="shared" si="102"/>
        <v/>
      </c>
      <c r="BK156" s="1039" t="str">
        <f t="shared" si="103"/>
        <v/>
      </c>
      <c r="BM156" s="1039" t="str">
        <f t="shared" si="104"/>
        <v/>
      </c>
      <c r="BO156" s="1039" t="str">
        <f t="shared" si="105"/>
        <v/>
      </c>
      <c r="BQ156" s="1039" t="str">
        <f t="shared" si="106"/>
        <v/>
      </c>
      <c r="BS156" s="1039" t="str">
        <f t="shared" si="107"/>
        <v/>
      </c>
      <c r="BU156" s="1039" t="str">
        <f t="shared" si="108"/>
        <v/>
      </c>
      <c r="BW156" s="1039" t="str">
        <f t="shared" si="109"/>
        <v/>
      </c>
      <c r="BY156" s="1039" t="str">
        <f t="shared" si="110"/>
        <v/>
      </c>
      <c r="CA156" s="1039" t="str">
        <f t="shared" si="111"/>
        <v/>
      </c>
      <c r="CC156" s="1039" t="str">
        <f t="shared" si="112"/>
        <v/>
      </c>
      <c r="CE156" s="1039" t="str">
        <f t="shared" si="113"/>
        <v/>
      </c>
    </row>
    <row r="157" spans="5:83">
      <c r="E157" s="1039" t="str">
        <f t="shared" si="76"/>
        <v/>
      </c>
      <c r="G157" s="1039" t="str">
        <f t="shared" si="76"/>
        <v/>
      </c>
      <c r="I157" s="1039" t="str">
        <f t="shared" si="77"/>
        <v/>
      </c>
      <c r="K157" s="1039" t="str">
        <f t="shared" si="78"/>
        <v/>
      </c>
      <c r="M157" s="1039" t="str">
        <f t="shared" si="79"/>
        <v/>
      </c>
      <c r="O157" s="1039" t="str">
        <f t="shared" si="80"/>
        <v/>
      </c>
      <c r="Q157" s="1039" t="str">
        <f t="shared" si="81"/>
        <v/>
      </c>
      <c r="S157" s="1039" t="str">
        <f t="shared" si="82"/>
        <v/>
      </c>
      <c r="U157" s="1039" t="str">
        <f t="shared" si="83"/>
        <v/>
      </c>
      <c r="W157" s="1039" t="str">
        <f t="shared" si="84"/>
        <v/>
      </c>
      <c r="Y157" s="1039" t="str">
        <f t="shared" si="85"/>
        <v/>
      </c>
      <c r="AA157" s="1039" t="str">
        <f t="shared" si="86"/>
        <v/>
      </c>
      <c r="AC157" s="1039" t="str">
        <f t="shared" si="87"/>
        <v/>
      </c>
      <c r="AE157" s="1039" t="str">
        <f t="shared" si="88"/>
        <v/>
      </c>
      <c r="AG157" s="1039" t="str">
        <f t="shared" si="89"/>
        <v/>
      </c>
      <c r="AI157" s="1039" t="str">
        <f t="shared" si="90"/>
        <v/>
      </c>
      <c r="AK157" s="1039" t="str">
        <f t="shared" si="91"/>
        <v/>
      </c>
      <c r="AM157" s="1039" t="str">
        <f t="shared" si="92"/>
        <v/>
      </c>
      <c r="AO157" s="1039" t="str">
        <f t="shared" si="93"/>
        <v/>
      </c>
      <c r="AQ157" s="1039" t="str">
        <f t="shared" si="94"/>
        <v/>
      </c>
      <c r="AS157" s="1039" t="str">
        <f t="shared" si="95"/>
        <v/>
      </c>
      <c r="AU157" s="1039" t="str">
        <f t="shared" si="95"/>
        <v/>
      </c>
      <c r="AW157" s="1039" t="str">
        <f t="shared" si="96"/>
        <v/>
      </c>
      <c r="AY157" s="1039" t="str">
        <f t="shared" si="97"/>
        <v/>
      </c>
      <c r="BA157" s="1039" t="str">
        <f t="shared" si="98"/>
        <v/>
      </c>
      <c r="BC157" s="1039" t="str">
        <f t="shared" si="99"/>
        <v/>
      </c>
      <c r="BE157" s="1039" t="str">
        <f t="shared" si="100"/>
        <v/>
      </c>
      <c r="BG157" s="1039" t="str">
        <f t="shared" si="101"/>
        <v/>
      </c>
      <c r="BI157" s="1039" t="str">
        <f t="shared" si="102"/>
        <v/>
      </c>
      <c r="BK157" s="1039" t="str">
        <f t="shared" si="103"/>
        <v/>
      </c>
      <c r="BM157" s="1039" t="str">
        <f t="shared" si="104"/>
        <v/>
      </c>
      <c r="BO157" s="1039" t="str">
        <f t="shared" si="105"/>
        <v/>
      </c>
      <c r="BQ157" s="1039" t="str">
        <f t="shared" si="106"/>
        <v/>
      </c>
      <c r="BS157" s="1039" t="str">
        <f t="shared" si="107"/>
        <v/>
      </c>
      <c r="BU157" s="1039" t="str">
        <f t="shared" si="108"/>
        <v/>
      </c>
      <c r="BW157" s="1039" t="str">
        <f t="shared" si="109"/>
        <v/>
      </c>
      <c r="BY157" s="1039" t="str">
        <f t="shared" si="110"/>
        <v/>
      </c>
      <c r="CA157" s="1039" t="str">
        <f t="shared" si="111"/>
        <v/>
      </c>
      <c r="CC157" s="1039" t="str">
        <f t="shared" si="112"/>
        <v/>
      </c>
      <c r="CE157" s="1039" t="str">
        <f t="shared" si="113"/>
        <v/>
      </c>
    </row>
    <row r="158" spans="5:83">
      <c r="E158" s="1039" t="str">
        <f t="shared" si="76"/>
        <v/>
      </c>
      <c r="G158" s="1039" t="str">
        <f t="shared" si="76"/>
        <v/>
      </c>
      <c r="I158" s="1039" t="str">
        <f t="shared" si="77"/>
        <v/>
      </c>
      <c r="K158" s="1039" t="str">
        <f t="shared" si="78"/>
        <v/>
      </c>
      <c r="M158" s="1039" t="str">
        <f t="shared" si="79"/>
        <v/>
      </c>
      <c r="O158" s="1039" t="str">
        <f t="shared" si="80"/>
        <v/>
      </c>
      <c r="Q158" s="1039" t="str">
        <f t="shared" si="81"/>
        <v/>
      </c>
      <c r="S158" s="1039" t="str">
        <f t="shared" si="82"/>
        <v/>
      </c>
      <c r="U158" s="1039" t="str">
        <f t="shared" si="83"/>
        <v/>
      </c>
      <c r="W158" s="1039" t="str">
        <f t="shared" si="84"/>
        <v/>
      </c>
      <c r="Y158" s="1039" t="str">
        <f t="shared" si="85"/>
        <v/>
      </c>
      <c r="AA158" s="1039" t="str">
        <f t="shared" si="86"/>
        <v/>
      </c>
      <c r="AC158" s="1039" t="str">
        <f t="shared" si="87"/>
        <v/>
      </c>
      <c r="AE158" s="1039" t="str">
        <f t="shared" si="88"/>
        <v/>
      </c>
      <c r="AG158" s="1039" t="str">
        <f t="shared" si="89"/>
        <v/>
      </c>
      <c r="AI158" s="1039" t="str">
        <f t="shared" si="90"/>
        <v/>
      </c>
      <c r="AK158" s="1039" t="str">
        <f t="shared" si="91"/>
        <v/>
      </c>
      <c r="AM158" s="1039" t="str">
        <f t="shared" si="92"/>
        <v/>
      </c>
      <c r="AO158" s="1039" t="str">
        <f t="shared" si="93"/>
        <v/>
      </c>
      <c r="AQ158" s="1039" t="str">
        <f t="shared" si="94"/>
        <v/>
      </c>
      <c r="AS158" s="1039" t="str">
        <f t="shared" si="95"/>
        <v/>
      </c>
      <c r="AU158" s="1039" t="str">
        <f t="shared" si="95"/>
        <v/>
      </c>
      <c r="AW158" s="1039" t="str">
        <f t="shared" si="96"/>
        <v/>
      </c>
      <c r="AY158" s="1039" t="str">
        <f t="shared" si="97"/>
        <v/>
      </c>
      <c r="BA158" s="1039" t="str">
        <f t="shared" si="98"/>
        <v/>
      </c>
      <c r="BC158" s="1039" t="str">
        <f t="shared" si="99"/>
        <v/>
      </c>
      <c r="BE158" s="1039" t="str">
        <f t="shared" si="100"/>
        <v/>
      </c>
      <c r="BG158" s="1039" t="str">
        <f t="shared" si="101"/>
        <v/>
      </c>
      <c r="BI158" s="1039" t="str">
        <f t="shared" si="102"/>
        <v/>
      </c>
      <c r="BK158" s="1039" t="str">
        <f t="shared" si="103"/>
        <v/>
      </c>
      <c r="BM158" s="1039" t="str">
        <f t="shared" si="104"/>
        <v/>
      </c>
      <c r="BO158" s="1039" t="str">
        <f t="shared" si="105"/>
        <v/>
      </c>
      <c r="BQ158" s="1039" t="str">
        <f t="shared" si="106"/>
        <v/>
      </c>
      <c r="BS158" s="1039" t="str">
        <f t="shared" si="107"/>
        <v/>
      </c>
      <c r="BU158" s="1039" t="str">
        <f t="shared" si="108"/>
        <v/>
      </c>
      <c r="BW158" s="1039" t="str">
        <f t="shared" si="109"/>
        <v/>
      </c>
      <c r="BY158" s="1039" t="str">
        <f t="shared" si="110"/>
        <v/>
      </c>
      <c r="CA158" s="1039" t="str">
        <f t="shared" si="111"/>
        <v/>
      </c>
      <c r="CC158" s="1039" t="str">
        <f t="shared" si="112"/>
        <v/>
      </c>
      <c r="CE158" s="1039" t="str">
        <f t="shared" si="113"/>
        <v/>
      </c>
    </row>
    <row r="159" spans="5:83">
      <c r="E159" s="1039" t="str">
        <f t="shared" si="76"/>
        <v/>
      </c>
      <c r="G159" s="1039" t="str">
        <f t="shared" si="76"/>
        <v/>
      </c>
      <c r="I159" s="1039" t="str">
        <f t="shared" si="77"/>
        <v/>
      </c>
      <c r="K159" s="1039" t="str">
        <f t="shared" si="78"/>
        <v/>
      </c>
      <c r="M159" s="1039" t="str">
        <f t="shared" si="79"/>
        <v/>
      </c>
      <c r="O159" s="1039" t="str">
        <f t="shared" si="80"/>
        <v/>
      </c>
      <c r="Q159" s="1039" t="str">
        <f t="shared" si="81"/>
        <v/>
      </c>
      <c r="S159" s="1039" t="str">
        <f t="shared" si="82"/>
        <v/>
      </c>
      <c r="U159" s="1039" t="str">
        <f t="shared" si="83"/>
        <v/>
      </c>
      <c r="W159" s="1039" t="str">
        <f t="shared" si="84"/>
        <v/>
      </c>
      <c r="Y159" s="1039" t="str">
        <f t="shared" si="85"/>
        <v/>
      </c>
      <c r="AA159" s="1039" t="str">
        <f t="shared" si="86"/>
        <v/>
      </c>
      <c r="AC159" s="1039" t="str">
        <f t="shared" si="87"/>
        <v/>
      </c>
      <c r="AE159" s="1039" t="str">
        <f t="shared" si="88"/>
        <v/>
      </c>
      <c r="AG159" s="1039" t="str">
        <f t="shared" si="89"/>
        <v/>
      </c>
      <c r="AI159" s="1039" t="str">
        <f t="shared" si="90"/>
        <v/>
      </c>
      <c r="AK159" s="1039" t="str">
        <f t="shared" si="91"/>
        <v/>
      </c>
      <c r="AM159" s="1039" t="str">
        <f t="shared" si="92"/>
        <v/>
      </c>
      <c r="AO159" s="1039" t="str">
        <f t="shared" si="93"/>
        <v/>
      </c>
      <c r="AQ159" s="1039" t="str">
        <f t="shared" si="94"/>
        <v/>
      </c>
      <c r="AS159" s="1039" t="str">
        <f t="shared" si="95"/>
        <v/>
      </c>
      <c r="AU159" s="1039" t="str">
        <f t="shared" si="95"/>
        <v/>
      </c>
      <c r="AW159" s="1039" t="str">
        <f t="shared" si="96"/>
        <v/>
      </c>
      <c r="AY159" s="1039" t="str">
        <f t="shared" si="97"/>
        <v/>
      </c>
      <c r="BA159" s="1039" t="str">
        <f t="shared" si="98"/>
        <v/>
      </c>
      <c r="BC159" s="1039" t="str">
        <f t="shared" si="99"/>
        <v/>
      </c>
      <c r="BE159" s="1039" t="str">
        <f t="shared" si="100"/>
        <v/>
      </c>
      <c r="BG159" s="1039" t="str">
        <f t="shared" si="101"/>
        <v/>
      </c>
      <c r="BI159" s="1039" t="str">
        <f t="shared" si="102"/>
        <v/>
      </c>
      <c r="BK159" s="1039" t="str">
        <f t="shared" si="103"/>
        <v/>
      </c>
      <c r="BM159" s="1039" t="str">
        <f t="shared" si="104"/>
        <v/>
      </c>
      <c r="BO159" s="1039" t="str">
        <f t="shared" si="105"/>
        <v/>
      </c>
      <c r="BQ159" s="1039" t="str">
        <f t="shared" si="106"/>
        <v/>
      </c>
      <c r="BS159" s="1039" t="str">
        <f t="shared" si="107"/>
        <v/>
      </c>
      <c r="BU159" s="1039" t="str">
        <f t="shared" si="108"/>
        <v/>
      </c>
      <c r="BW159" s="1039" t="str">
        <f t="shared" si="109"/>
        <v/>
      </c>
      <c r="BY159" s="1039" t="str">
        <f t="shared" si="110"/>
        <v/>
      </c>
      <c r="CA159" s="1039" t="str">
        <f t="shared" si="111"/>
        <v/>
      </c>
      <c r="CC159" s="1039" t="str">
        <f t="shared" si="112"/>
        <v/>
      </c>
      <c r="CE159" s="1039" t="str">
        <f t="shared" si="113"/>
        <v/>
      </c>
    </row>
    <row r="160" spans="5:83">
      <c r="E160" s="1039" t="str">
        <f t="shared" si="76"/>
        <v/>
      </c>
      <c r="G160" s="1039" t="str">
        <f t="shared" si="76"/>
        <v/>
      </c>
      <c r="I160" s="1039" t="str">
        <f t="shared" si="77"/>
        <v/>
      </c>
      <c r="K160" s="1039" t="str">
        <f t="shared" si="78"/>
        <v/>
      </c>
      <c r="M160" s="1039" t="str">
        <f t="shared" si="79"/>
        <v/>
      </c>
      <c r="O160" s="1039" t="str">
        <f t="shared" si="80"/>
        <v/>
      </c>
      <c r="Q160" s="1039" t="str">
        <f t="shared" si="81"/>
        <v/>
      </c>
      <c r="S160" s="1039" t="str">
        <f t="shared" si="82"/>
        <v/>
      </c>
      <c r="U160" s="1039" t="str">
        <f t="shared" si="83"/>
        <v/>
      </c>
      <c r="W160" s="1039" t="str">
        <f t="shared" si="84"/>
        <v/>
      </c>
      <c r="Y160" s="1039" t="str">
        <f t="shared" si="85"/>
        <v/>
      </c>
      <c r="AA160" s="1039" t="str">
        <f t="shared" si="86"/>
        <v/>
      </c>
      <c r="AC160" s="1039" t="str">
        <f t="shared" si="87"/>
        <v/>
      </c>
      <c r="AE160" s="1039" t="str">
        <f t="shared" si="88"/>
        <v/>
      </c>
      <c r="AG160" s="1039" t="str">
        <f t="shared" si="89"/>
        <v/>
      </c>
      <c r="AI160" s="1039" t="str">
        <f t="shared" si="90"/>
        <v/>
      </c>
      <c r="AK160" s="1039" t="str">
        <f t="shared" si="91"/>
        <v/>
      </c>
      <c r="AM160" s="1039" t="str">
        <f t="shared" si="92"/>
        <v/>
      </c>
      <c r="AO160" s="1039" t="str">
        <f t="shared" si="93"/>
        <v/>
      </c>
      <c r="AQ160" s="1039" t="str">
        <f t="shared" si="94"/>
        <v/>
      </c>
      <c r="AS160" s="1039" t="str">
        <f t="shared" si="95"/>
        <v/>
      </c>
      <c r="AU160" s="1039" t="str">
        <f t="shared" si="95"/>
        <v/>
      </c>
      <c r="AW160" s="1039" t="str">
        <f t="shared" si="96"/>
        <v/>
      </c>
      <c r="AY160" s="1039" t="str">
        <f t="shared" si="97"/>
        <v/>
      </c>
      <c r="BA160" s="1039" t="str">
        <f t="shared" si="98"/>
        <v/>
      </c>
      <c r="BC160" s="1039" t="str">
        <f t="shared" si="99"/>
        <v/>
      </c>
      <c r="BE160" s="1039" t="str">
        <f t="shared" si="100"/>
        <v/>
      </c>
      <c r="BG160" s="1039" t="str">
        <f t="shared" si="101"/>
        <v/>
      </c>
      <c r="BI160" s="1039" t="str">
        <f t="shared" si="102"/>
        <v/>
      </c>
      <c r="BK160" s="1039" t="str">
        <f t="shared" si="103"/>
        <v/>
      </c>
      <c r="BM160" s="1039" t="str">
        <f t="shared" si="104"/>
        <v/>
      </c>
      <c r="BO160" s="1039" t="str">
        <f t="shared" si="105"/>
        <v/>
      </c>
      <c r="BQ160" s="1039" t="str">
        <f t="shared" si="106"/>
        <v/>
      </c>
      <c r="BS160" s="1039" t="str">
        <f t="shared" si="107"/>
        <v/>
      </c>
      <c r="BU160" s="1039" t="str">
        <f t="shared" si="108"/>
        <v/>
      </c>
      <c r="BW160" s="1039" t="str">
        <f t="shared" si="109"/>
        <v/>
      </c>
      <c r="BY160" s="1039" t="str">
        <f t="shared" si="110"/>
        <v/>
      </c>
      <c r="CA160" s="1039" t="str">
        <f t="shared" si="111"/>
        <v/>
      </c>
      <c r="CC160" s="1039" t="str">
        <f t="shared" si="112"/>
        <v/>
      </c>
      <c r="CE160" s="1039" t="str">
        <f t="shared" si="113"/>
        <v/>
      </c>
    </row>
    <row r="161" spans="5:83">
      <c r="E161" s="1039" t="str">
        <f t="shared" si="76"/>
        <v/>
      </c>
      <c r="G161" s="1039" t="str">
        <f t="shared" si="76"/>
        <v/>
      </c>
      <c r="I161" s="1039" t="str">
        <f t="shared" si="77"/>
        <v/>
      </c>
      <c r="K161" s="1039" t="str">
        <f t="shared" si="78"/>
        <v/>
      </c>
      <c r="M161" s="1039" t="str">
        <f t="shared" si="79"/>
        <v/>
      </c>
      <c r="O161" s="1039" t="str">
        <f t="shared" si="80"/>
        <v/>
      </c>
      <c r="Q161" s="1039" t="str">
        <f t="shared" si="81"/>
        <v/>
      </c>
      <c r="S161" s="1039" t="str">
        <f t="shared" si="82"/>
        <v/>
      </c>
      <c r="U161" s="1039" t="str">
        <f t="shared" si="83"/>
        <v/>
      </c>
      <c r="W161" s="1039" t="str">
        <f t="shared" si="84"/>
        <v/>
      </c>
      <c r="Y161" s="1039" t="str">
        <f t="shared" si="85"/>
        <v/>
      </c>
      <c r="AA161" s="1039" t="str">
        <f t="shared" si="86"/>
        <v/>
      </c>
      <c r="AC161" s="1039" t="str">
        <f t="shared" si="87"/>
        <v/>
      </c>
      <c r="AE161" s="1039" t="str">
        <f t="shared" si="88"/>
        <v/>
      </c>
      <c r="AG161" s="1039" t="str">
        <f t="shared" si="89"/>
        <v/>
      </c>
      <c r="AI161" s="1039" t="str">
        <f t="shared" si="90"/>
        <v/>
      </c>
      <c r="AK161" s="1039" t="str">
        <f t="shared" si="91"/>
        <v/>
      </c>
      <c r="AM161" s="1039" t="str">
        <f t="shared" si="92"/>
        <v/>
      </c>
      <c r="AO161" s="1039" t="str">
        <f t="shared" si="93"/>
        <v/>
      </c>
      <c r="AQ161" s="1039" t="str">
        <f t="shared" si="94"/>
        <v/>
      </c>
      <c r="AS161" s="1039" t="str">
        <f t="shared" si="95"/>
        <v/>
      </c>
      <c r="AU161" s="1039" t="str">
        <f t="shared" si="95"/>
        <v/>
      </c>
      <c r="AW161" s="1039" t="str">
        <f t="shared" si="96"/>
        <v/>
      </c>
      <c r="AY161" s="1039" t="str">
        <f t="shared" si="97"/>
        <v/>
      </c>
      <c r="BA161" s="1039" t="str">
        <f t="shared" si="98"/>
        <v/>
      </c>
      <c r="BC161" s="1039" t="str">
        <f t="shared" si="99"/>
        <v/>
      </c>
      <c r="BE161" s="1039" t="str">
        <f t="shared" si="100"/>
        <v/>
      </c>
      <c r="BG161" s="1039" t="str">
        <f t="shared" si="101"/>
        <v/>
      </c>
      <c r="BI161" s="1039" t="str">
        <f t="shared" si="102"/>
        <v/>
      </c>
      <c r="BK161" s="1039" t="str">
        <f t="shared" si="103"/>
        <v/>
      </c>
      <c r="BM161" s="1039" t="str">
        <f t="shared" si="104"/>
        <v/>
      </c>
      <c r="BO161" s="1039" t="str">
        <f t="shared" si="105"/>
        <v/>
      </c>
      <c r="BQ161" s="1039" t="str">
        <f t="shared" si="106"/>
        <v/>
      </c>
      <c r="BS161" s="1039" t="str">
        <f t="shared" si="107"/>
        <v/>
      </c>
      <c r="BU161" s="1039" t="str">
        <f t="shared" si="108"/>
        <v/>
      </c>
      <c r="BW161" s="1039" t="str">
        <f t="shared" si="109"/>
        <v/>
      </c>
      <c r="BY161" s="1039" t="str">
        <f t="shared" si="110"/>
        <v/>
      </c>
      <c r="CA161" s="1039" t="str">
        <f t="shared" si="111"/>
        <v/>
      </c>
      <c r="CC161" s="1039" t="str">
        <f t="shared" si="112"/>
        <v/>
      </c>
      <c r="CE161" s="1039" t="str">
        <f t="shared" si="113"/>
        <v/>
      </c>
    </row>
    <row r="162" spans="5:83">
      <c r="E162" s="1039" t="str">
        <f t="shared" si="76"/>
        <v/>
      </c>
      <c r="G162" s="1039" t="str">
        <f t="shared" si="76"/>
        <v/>
      </c>
      <c r="I162" s="1039" t="str">
        <f t="shared" si="77"/>
        <v/>
      </c>
      <c r="K162" s="1039" t="str">
        <f t="shared" si="78"/>
        <v/>
      </c>
      <c r="M162" s="1039" t="str">
        <f t="shared" si="79"/>
        <v/>
      </c>
      <c r="O162" s="1039" t="str">
        <f t="shared" si="80"/>
        <v/>
      </c>
      <c r="Q162" s="1039" t="str">
        <f t="shared" si="81"/>
        <v/>
      </c>
      <c r="S162" s="1039" t="str">
        <f t="shared" si="82"/>
        <v/>
      </c>
      <c r="U162" s="1039" t="str">
        <f t="shared" si="83"/>
        <v/>
      </c>
      <c r="W162" s="1039" t="str">
        <f t="shared" si="84"/>
        <v/>
      </c>
      <c r="Y162" s="1039" t="str">
        <f t="shared" si="85"/>
        <v/>
      </c>
      <c r="AA162" s="1039" t="str">
        <f t="shared" si="86"/>
        <v/>
      </c>
      <c r="AC162" s="1039" t="str">
        <f t="shared" si="87"/>
        <v/>
      </c>
      <c r="AE162" s="1039" t="str">
        <f t="shared" si="88"/>
        <v/>
      </c>
      <c r="AG162" s="1039" t="str">
        <f t="shared" si="89"/>
        <v/>
      </c>
      <c r="AI162" s="1039" t="str">
        <f t="shared" si="90"/>
        <v/>
      </c>
      <c r="AK162" s="1039" t="str">
        <f t="shared" si="91"/>
        <v/>
      </c>
      <c r="AM162" s="1039" t="str">
        <f t="shared" si="92"/>
        <v/>
      </c>
      <c r="AO162" s="1039" t="str">
        <f t="shared" si="93"/>
        <v/>
      </c>
      <c r="AQ162" s="1039" t="str">
        <f t="shared" si="94"/>
        <v/>
      </c>
      <c r="AS162" s="1039" t="str">
        <f t="shared" si="95"/>
        <v/>
      </c>
      <c r="AU162" s="1039" t="str">
        <f t="shared" si="95"/>
        <v/>
      </c>
      <c r="AW162" s="1039" t="str">
        <f t="shared" si="96"/>
        <v/>
      </c>
      <c r="AY162" s="1039" t="str">
        <f t="shared" si="97"/>
        <v/>
      </c>
      <c r="BA162" s="1039" t="str">
        <f t="shared" si="98"/>
        <v/>
      </c>
      <c r="BC162" s="1039" t="str">
        <f t="shared" si="99"/>
        <v/>
      </c>
      <c r="BE162" s="1039" t="str">
        <f t="shared" si="100"/>
        <v/>
      </c>
      <c r="BG162" s="1039" t="str">
        <f t="shared" si="101"/>
        <v/>
      </c>
      <c r="BI162" s="1039" t="str">
        <f t="shared" si="102"/>
        <v/>
      </c>
      <c r="BK162" s="1039" t="str">
        <f t="shared" si="103"/>
        <v/>
      </c>
      <c r="BM162" s="1039" t="str">
        <f t="shared" si="104"/>
        <v/>
      </c>
      <c r="BO162" s="1039" t="str">
        <f t="shared" si="105"/>
        <v/>
      </c>
      <c r="BQ162" s="1039" t="str">
        <f t="shared" si="106"/>
        <v/>
      </c>
      <c r="BS162" s="1039" t="str">
        <f t="shared" si="107"/>
        <v/>
      </c>
      <c r="BU162" s="1039" t="str">
        <f t="shared" si="108"/>
        <v/>
      </c>
      <c r="BW162" s="1039" t="str">
        <f t="shared" si="109"/>
        <v/>
      </c>
      <c r="BY162" s="1039" t="str">
        <f t="shared" si="110"/>
        <v/>
      </c>
      <c r="CA162" s="1039" t="str">
        <f t="shared" si="111"/>
        <v/>
      </c>
      <c r="CC162" s="1039" t="str">
        <f t="shared" si="112"/>
        <v/>
      </c>
      <c r="CE162" s="1039" t="str">
        <f t="shared" si="113"/>
        <v/>
      </c>
    </row>
    <row r="163" spans="5:83">
      <c r="E163" s="1039" t="str">
        <f t="shared" si="76"/>
        <v/>
      </c>
      <c r="G163" s="1039" t="str">
        <f t="shared" si="76"/>
        <v/>
      </c>
      <c r="I163" s="1039" t="str">
        <f t="shared" si="77"/>
        <v/>
      </c>
      <c r="K163" s="1039" t="str">
        <f t="shared" si="78"/>
        <v/>
      </c>
      <c r="M163" s="1039" t="str">
        <f t="shared" si="79"/>
        <v/>
      </c>
      <c r="O163" s="1039" t="str">
        <f t="shared" si="80"/>
        <v/>
      </c>
      <c r="Q163" s="1039" t="str">
        <f t="shared" si="81"/>
        <v/>
      </c>
      <c r="S163" s="1039" t="str">
        <f t="shared" si="82"/>
        <v/>
      </c>
      <c r="U163" s="1039" t="str">
        <f t="shared" si="83"/>
        <v/>
      </c>
      <c r="W163" s="1039" t="str">
        <f t="shared" si="84"/>
        <v/>
      </c>
      <c r="Y163" s="1039" t="str">
        <f t="shared" si="85"/>
        <v/>
      </c>
      <c r="AA163" s="1039" t="str">
        <f t="shared" si="86"/>
        <v/>
      </c>
      <c r="AC163" s="1039" t="str">
        <f t="shared" si="87"/>
        <v/>
      </c>
      <c r="AE163" s="1039" t="str">
        <f t="shared" si="88"/>
        <v/>
      </c>
      <c r="AG163" s="1039" t="str">
        <f t="shared" si="89"/>
        <v/>
      </c>
      <c r="AI163" s="1039" t="str">
        <f t="shared" si="90"/>
        <v/>
      </c>
      <c r="AK163" s="1039" t="str">
        <f t="shared" si="91"/>
        <v/>
      </c>
      <c r="AM163" s="1039" t="str">
        <f t="shared" si="92"/>
        <v/>
      </c>
      <c r="AO163" s="1039" t="str">
        <f t="shared" si="93"/>
        <v/>
      </c>
      <c r="AQ163" s="1039" t="str">
        <f t="shared" si="94"/>
        <v/>
      </c>
      <c r="AS163" s="1039" t="str">
        <f t="shared" si="95"/>
        <v/>
      </c>
      <c r="AU163" s="1039" t="str">
        <f t="shared" si="95"/>
        <v/>
      </c>
      <c r="AW163" s="1039" t="str">
        <f t="shared" si="96"/>
        <v/>
      </c>
      <c r="AY163" s="1039" t="str">
        <f t="shared" si="97"/>
        <v/>
      </c>
      <c r="BA163" s="1039" t="str">
        <f t="shared" si="98"/>
        <v/>
      </c>
      <c r="BC163" s="1039" t="str">
        <f t="shared" si="99"/>
        <v/>
      </c>
      <c r="BE163" s="1039" t="str">
        <f t="shared" si="100"/>
        <v/>
      </c>
      <c r="BG163" s="1039" t="str">
        <f t="shared" si="101"/>
        <v/>
      </c>
      <c r="BI163" s="1039" t="str">
        <f t="shared" si="102"/>
        <v/>
      </c>
      <c r="BK163" s="1039" t="str">
        <f t="shared" si="103"/>
        <v/>
      </c>
      <c r="BM163" s="1039" t="str">
        <f t="shared" si="104"/>
        <v/>
      </c>
      <c r="BO163" s="1039" t="str">
        <f t="shared" si="105"/>
        <v/>
      </c>
      <c r="BQ163" s="1039" t="str">
        <f t="shared" si="106"/>
        <v/>
      </c>
      <c r="BS163" s="1039" t="str">
        <f t="shared" si="107"/>
        <v/>
      </c>
      <c r="BU163" s="1039" t="str">
        <f t="shared" si="108"/>
        <v/>
      </c>
      <c r="BW163" s="1039" t="str">
        <f t="shared" si="109"/>
        <v/>
      </c>
      <c r="BY163" s="1039" t="str">
        <f t="shared" si="110"/>
        <v/>
      </c>
      <c r="CA163" s="1039" t="str">
        <f t="shared" si="111"/>
        <v/>
      </c>
      <c r="CC163" s="1039" t="str">
        <f t="shared" si="112"/>
        <v/>
      </c>
      <c r="CE163" s="1039" t="str">
        <f t="shared" si="113"/>
        <v/>
      </c>
    </row>
    <row r="164" spans="5:83">
      <c r="E164" s="1039" t="str">
        <f t="shared" si="76"/>
        <v/>
      </c>
      <c r="G164" s="1039" t="str">
        <f t="shared" si="76"/>
        <v/>
      </c>
      <c r="I164" s="1039" t="str">
        <f t="shared" si="77"/>
        <v/>
      </c>
      <c r="K164" s="1039" t="str">
        <f t="shared" si="78"/>
        <v/>
      </c>
      <c r="M164" s="1039" t="str">
        <f t="shared" si="79"/>
        <v/>
      </c>
      <c r="O164" s="1039" t="str">
        <f t="shared" si="80"/>
        <v/>
      </c>
      <c r="Q164" s="1039" t="str">
        <f t="shared" si="81"/>
        <v/>
      </c>
      <c r="S164" s="1039" t="str">
        <f t="shared" si="82"/>
        <v/>
      </c>
      <c r="U164" s="1039" t="str">
        <f t="shared" si="83"/>
        <v/>
      </c>
      <c r="W164" s="1039" t="str">
        <f t="shared" si="84"/>
        <v/>
      </c>
      <c r="Y164" s="1039" t="str">
        <f t="shared" si="85"/>
        <v/>
      </c>
      <c r="AA164" s="1039" t="str">
        <f t="shared" si="86"/>
        <v/>
      </c>
      <c r="AC164" s="1039" t="str">
        <f t="shared" si="87"/>
        <v/>
      </c>
      <c r="AE164" s="1039" t="str">
        <f t="shared" si="88"/>
        <v/>
      </c>
      <c r="AG164" s="1039" t="str">
        <f t="shared" si="89"/>
        <v/>
      </c>
      <c r="AI164" s="1039" t="str">
        <f t="shared" si="90"/>
        <v/>
      </c>
      <c r="AK164" s="1039" t="str">
        <f t="shared" si="91"/>
        <v/>
      </c>
      <c r="AM164" s="1039" t="str">
        <f t="shared" si="92"/>
        <v/>
      </c>
      <c r="AO164" s="1039" t="str">
        <f t="shared" si="93"/>
        <v/>
      </c>
      <c r="AQ164" s="1039" t="str">
        <f t="shared" si="94"/>
        <v/>
      </c>
      <c r="AS164" s="1039" t="str">
        <f t="shared" si="95"/>
        <v/>
      </c>
      <c r="AU164" s="1039" t="str">
        <f t="shared" si="95"/>
        <v/>
      </c>
      <c r="AW164" s="1039" t="str">
        <f t="shared" si="96"/>
        <v/>
      </c>
      <c r="AY164" s="1039" t="str">
        <f t="shared" si="97"/>
        <v/>
      </c>
      <c r="BA164" s="1039" t="str">
        <f t="shared" si="98"/>
        <v/>
      </c>
      <c r="BC164" s="1039" t="str">
        <f t="shared" si="99"/>
        <v/>
      </c>
      <c r="BE164" s="1039" t="str">
        <f t="shared" si="100"/>
        <v/>
      </c>
      <c r="BG164" s="1039" t="str">
        <f t="shared" si="101"/>
        <v/>
      </c>
      <c r="BI164" s="1039" t="str">
        <f t="shared" si="102"/>
        <v/>
      </c>
      <c r="BK164" s="1039" t="str">
        <f t="shared" si="103"/>
        <v/>
      </c>
      <c r="BM164" s="1039" t="str">
        <f t="shared" si="104"/>
        <v/>
      </c>
      <c r="BO164" s="1039" t="str">
        <f t="shared" si="105"/>
        <v/>
      </c>
      <c r="BQ164" s="1039" t="str">
        <f t="shared" si="106"/>
        <v/>
      </c>
      <c r="BS164" s="1039" t="str">
        <f t="shared" si="107"/>
        <v/>
      </c>
      <c r="BU164" s="1039" t="str">
        <f t="shared" si="108"/>
        <v/>
      </c>
      <c r="BW164" s="1039" t="str">
        <f t="shared" si="109"/>
        <v/>
      </c>
      <c r="BY164" s="1039" t="str">
        <f t="shared" si="110"/>
        <v/>
      </c>
      <c r="CA164" s="1039" t="str">
        <f t="shared" si="111"/>
        <v/>
      </c>
      <c r="CC164" s="1039" t="str">
        <f t="shared" si="112"/>
        <v/>
      </c>
      <c r="CE164" s="1039" t="str">
        <f t="shared" si="113"/>
        <v/>
      </c>
    </row>
    <row r="165" spans="5:83">
      <c r="E165" s="1039" t="str">
        <f t="shared" si="76"/>
        <v/>
      </c>
      <c r="G165" s="1039" t="str">
        <f t="shared" si="76"/>
        <v/>
      </c>
      <c r="I165" s="1039" t="str">
        <f t="shared" si="77"/>
        <v/>
      </c>
      <c r="K165" s="1039" t="str">
        <f t="shared" si="78"/>
        <v/>
      </c>
      <c r="M165" s="1039" t="str">
        <f t="shared" si="79"/>
        <v/>
      </c>
      <c r="O165" s="1039" t="str">
        <f t="shared" si="80"/>
        <v/>
      </c>
      <c r="Q165" s="1039" t="str">
        <f t="shared" si="81"/>
        <v/>
      </c>
      <c r="S165" s="1039" t="str">
        <f t="shared" si="82"/>
        <v/>
      </c>
      <c r="U165" s="1039" t="str">
        <f t="shared" si="83"/>
        <v/>
      </c>
      <c r="W165" s="1039" t="str">
        <f t="shared" si="84"/>
        <v/>
      </c>
      <c r="Y165" s="1039" t="str">
        <f t="shared" si="85"/>
        <v/>
      </c>
      <c r="AA165" s="1039" t="str">
        <f t="shared" si="86"/>
        <v/>
      </c>
      <c r="AC165" s="1039" t="str">
        <f t="shared" si="87"/>
        <v/>
      </c>
      <c r="AE165" s="1039" t="str">
        <f t="shared" si="88"/>
        <v/>
      </c>
      <c r="AG165" s="1039" t="str">
        <f t="shared" si="89"/>
        <v/>
      </c>
      <c r="AI165" s="1039" t="str">
        <f t="shared" si="90"/>
        <v/>
      </c>
      <c r="AK165" s="1039" t="str">
        <f t="shared" si="91"/>
        <v/>
      </c>
      <c r="AM165" s="1039" t="str">
        <f t="shared" si="92"/>
        <v/>
      </c>
      <c r="AO165" s="1039" t="str">
        <f t="shared" si="93"/>
        <v/>
      </c>
      <c r="AQ165" s="1039" t="str">
        <f t="shared" si="94"/>
        <v/>
      </c>
      <c r="AS165" s="1039" t="str">
        <f t="shared" si="95"/>
        <v/>
      </c>
      <c r="AU165" s="1039" t="str">
        <f t="shared" si="95"/>
        <v/>
      </c>
      <c r="AW165" s="1039" t="str">
        <f t="shared" si="96"/>
        <v/>
      </c>
      <c r="AY165" s="1039" t="str">
        <f t="shared" si="97"/>
        <v/>
      </c>
      <c r="BA165" s="1039" t="str">
        <f t="shared" si="98"/>
        <v/>
      </c>
      <c r="BC165" s="1039" t="str">
        <f t="shared" si="99"/>
        <v/>
      </c>
      <c r="BE165" s="1039" t="str">
        <f t="shared" si="100"/>
        <v/>
      </c>
      <c r="BG165" s="1039" t="str">
        <f t="shared" si="101"/>
        <v/>
      </c>
      <c r="BI165" s="1039" t="str">
        <f t="shared" si="102"/>
        <v/>
      </c>
      <c r="BK165" s="1039" t="str">
        <f t="shared" si="103"/>
        <v/>
      </c>
      <c r="BM165" s="1039" t="str">
        <f t="shared" si="104"/>
        <v/>
      </c>
      <c r="BO165" s="1039" t="str">
        <f t="shared" si="105"/>
        <v/>
      </c>
      <c r="BQ165" s="1039" t="str">
        <f t="shared" si="106"/>
        <v/>
      </c>
      <c r="BS165" s="1039" t="str">
        <f t="shared" si="107"/>
        <v/>
      </c>
      <c r="BU165" s="1039" t="str">
        <f t="shared" si="108"/>
        <v/>
      </c>
      <c r="BW165" s="1039" t="str">
        <f t="shared" si="109"/>
        <v/>
      </c>
      <c r="BY165" s="1039" t="str">
        <f t="shared" si="110"/>
        <v/>
      </c>
      <c r="CA165" s="1039" t="str">
        <f t="shared" si="111"/>
        <v/>
      </c>
      <c r="CC165" s="1039" t="str">
        <f t="shared" si="112"/>
        <v/>
      </c>
      <c r="CE165" s="1039" t="str">
        <f t="shared" si="113"/>
        <v/>
      </c>
    </row>
    <row r="166" spans="5:83">
      <c r="E166" s="1039" t="str">
        <f t="shared" si="76"/>
        <v/>
      </c>
      <c r="G166" s="1039" t="str">
        <f t="shared" si="76"/>
        <v/>
      </c>
      <c r="I166" s="1039" t="str">
        <f t="shared" si="77"/>
        <v/>
      </c>
      <c r="K166" s="1039" t="str">
        <f t="shared" si="78"/>
        <v/>
      </c>
      <c r="M166" s="1039" t="str">
        <f t="shared" si="79"/>
        <v/>
      </c>
      <c r="O166" s="1039" t="str">
        <f t="shared" si="80"/>
        <v/>
      </c>
      <c r="Q166" s="1039" t="str">
        <f t="shared" si="81"/>
        <v/>
      </c>
      <c r="S166" s="1039" t="str">
        <f t="shared" si="82"/>
        <v/>
      </c>
      <c r="U166" s="1039" t="str">
        <f t="shared" si="83"/>
        <v/>
      </c>
      <c r="W166" s="1039" t="str">
        <f t="shared" si="84"/>
        <v/>
      </c>
      <c r="Y166" s="1039" t="str">
        <f t="shared" si="85"/>
        <v/>
      </c>
      <c r="AA166" s="1039" t="str">
        <f t="shared" si="86"/>
        <v/>
      </c>
      <c r="AC166" s="1039" t="str">
        <f t="shared" si="87"/>
        <v/>
      </c>
      <c r="AE166" s="1039" t="str">
        <f t="shared" si="88"/>
        <v/>
      </c>
      <c r="AG166" s="1039" t="str">
        <f t="shared" si="89"/>
        <v/>
      </c>
      <c r="AI166" s="1039" t="str">
        <f t="shared" si="90"/>
        <v/>
      </c>
      <c r="AK166" s="1039" t="str">
        <f t="shared" si="91"/>
        <v/>
      </c>
      <c r="AM166" s="1039" t="str">
        <f t="shared" si="92"/>
        <v/>
      </c>
      <c r="AO166" s="1039" t="str">
        <f t="shared" si="93"/>
        <v/>
      </c>
      <c r="AQ166" s="1039" t="str">
        <f t="shared" si="94"/>
        <v/>
      </c>
      <c r="AS166" s="1039" t="str">
        <f t="shared" si="95"/>
        <v/>
      </c>
      <c r="AU166" s="1039" t="str">
        <f t="shared" si="95"/>
        <v/>
      </c>
      <c r="AW166" s="1039" t="str">
        <f t="shared" si="96"/>
        <v/>
      </c>
      <c r="AY166" s="1039" t="str">
        <f t="shared" si="97"/>
        <v/>
      </c>
      <c r="BA166" s="1039" t="str">
        <f t="shared" si="98"/>
        <v/>
      </c>
      <c r="BC166" s="1039" t="str">
        <f t="shared" si="99"/>
        <v/>
      </c>
      <c r="BE166" s="1039" t="str">
        <f t="shared" si="100"/>
        <v/>
      </c>
      <c r="BG166" s="1039" t="str">
        <f t="shared" si="101"/>
        <v/>
      </c>
      <c r="BI166" s="1039" t="str">
        <f t="shared" si="102"/>
        <v/>
      </c>
      <c r="BK166" s="1039" t="str">
        <f t="shared" si="103"/>
        <v/>
      </c>
      <c r="BM166" s="1039" t="str">
        <f t="shared" si="104"/>
        <v/>
      </c>
      <c r="BO166" s="1039" t="str">
        <f t="shared" si="105"/>
        <v/>
      </c>
      <c r="BQ166" s="1039" t="str">
        <f t="shared" si="106"/>
        <v/>
      </c>
      <c r="BS166" s="1039" t="str">
        <f t="shared" si="107"/>
        <v/>
      </c>
      <c r="BU166" s="1039" t="str">
        <f t="shared" si="108"/>
        <v/>
      </c>
      <c r="BW166" s="1039" t="str">
        <f t="shared" si="109"/>
        <v/>
      </c>
      <c r="BY166" s="1039" t="str">
        <f t="shared" si="110"/>
        <v/>
      </c>
      <c r="CA166" s="1039" t="str">
        <f t="shared" si="111"/>
        <v/>
      </c>
      <c r="CC166" s="1039" t="str">
        <f t="shared" si="112"/>
        <v/>
      </c>
      <c r="CE166" s="1039" t="str">
        <f t="shared" si="113"/>
        <v/>
      </c>
    </row>
    <row r="167" spans="5:83">
      <c r="E167" s="1039" t="str">
        <f t="shared" si="76"/>
        <v/>
      </c>
      <c r="G167" s="1039" t="str">
        <f t="shared" si="76"/>
        <v/>
      </c>
      <c r="I167" s="1039" t="str">
        <f t="shared" si="77"/>
        <v/>
      </c>
      <c r="K167" s="1039" t="str">
        <f t="shared" si="78"/>
        <v/>
      </c>
      <c r="M167" s="1039" t="str">
        <f t="shared" si="79"/>
        <v/>
      </c>
      <c r="O167" s="1039" t="str">
        <f t="shared" si="80"/>
        <v/>
      </c>
      <c r="Q167" s="1039" t="str">
        <f t="shared" si="81"/>
        <v/>
      </c>
      <c r="S167" s="1039" t="str">
        <f t="shared" si="82"/>
        <v/>
      </c>
      <c r="U167" s="1039" t="str">
        <f t="shared" si="83"/>
        <v/>
      </c>
      <c r="W167" s="1039" t="str">
        <f t="shared" si="84"/>
        <v/>
      </c>
      <c r="Y167" s="1039" t="str">
        <f t="shared" si="85"/>
        <v/>
      </c>
      <c r="AA167" s="1039" t="str">
        <f t="shared" si="86"/>
        <v/>
      </c>
      <c r="AC167" s="1039" t="str">
        <f t="shared" si="87"/>
        <v/>
      </c>
      <c r="AE167" s="1039" t="str">
        <f t="shared" si="88"/>
        <v/>
      </c>
      <c r="AG167" s="1039" t="str">
        <f t="shared" si="89"/>
        <v/>
      </c>
      <c r="AI167" s="1039" t="str">
        <f t="shared" si="90"/>
        <v/>
      </c>
      <c r="AK167" s="1039" t="str">
        <f t="shared" si="91"/>
        <v/>
      </c>
      <c r="AM167" s="1039" t="str">
        <f t="shared" si="92"/>
        <v/>
      </c>
      <c r="AO167" s="1039" t="str">
        <f t="shared" si="93"/>
        <v/>
      </c>
      <c r="AQ167" s="1039" t="str">
        <f t="shared" si="94"/>
        <v/>
      </c>
      <c r="AS167" s="1039" t="str">
        <f t="shared" si="95"/>
        <v/>
      </c>
      <c r="AU167" s="1039" t="str">
        <f t="shared" si="95"/>
        <v/>
      </c>
      <c r="AW167" s="1039" t="str">
        <f t="shared" si="96"/>
        <v/>
      </c>
      <c r="AY167" s="1039" t="str">
        <f t="shared" si="97"/>
        <v/>
      </c>
      <c r="BA167" s="1039" t="str">
        <f t="shared" si="98"/>
        <v/>
      </c>
      <c r="BC167" s="1039" t="str">
        <f t="shared" si="99"/>
        <v/>
      </c>
      <c r="BE167" s="1039" t="str">
        <f t="shared" si="100"/>
        <v/>
      </c>
      <c r="BG167" s="1039" t="str">
        <f t="shared" si="101"/>
        <v/>
      </c>
      <c r="BI167" s="1039" t="str">
        <f t="shared" si="102"/>
        <v/>
      </c>
      <c r="BK167" s="1039" t="str">
        <f t="shared" si="103"/>
        <v/>
      </c>
      <c r="BM167" s="1039" t="str">
        <f t="shared" si="104"/>
        <v/>
      </c>
      <c r="BO167" s="1039" t="str">
        <f t="shared" si="105"/>
        <v/>
      </c>
      <c r="BQ167" s="1039" t="str">
        <f t="shared" si="106"/>
        <v/>
      </c>
      <c r="BS167" s="1039" t="str">
        <f t="shared" si="107"/>
        <v/>
      </c>
      <c r="BU167" s="1039" t="str">
        <f t="shared" si="108"/>
        <v/>
      </c>
      <c r="BW167" s="1039" t="str">
        <f t="shared" si="109"/>
        <v/>
      </c>
      <c r="BY167" s="1039" t="str">
        <f t="shared" si="110"/>
        <v/>
      </c>
      <c r="CA167" s="1039" t="str">
        <f t="shared" si="111"/>
        <v/>
      </c>
      <c r="CC167" s="1039" t="str">
        <f t="shared" si="112"/>
        <v/>
      </c>
      <c r="CE167" s="1039" t="str">
        <f t="shared" si="113"/>
        <v/>
      </c>
    </row>
    <row r="168" spans="5:83">
      <c r="E168" s="1039" t="str">
        <f t="shared" si="76"/>
        <v/>
      </c>
      <c r="G168" s="1039" t="str">
        <f t="shared" si="76"/>
        <v/>
      </c>
      <c r="I168" s="1039" t="str">
        <f t="shared" si="77"/>
        <v/>
      </c>
      <c r="K168" s="1039" t="str">
        <f t="shared" si="78"/>
        <v/>
      </c>
      <c r="M168" s="1039" t="str">
        <f t="shared" si="79"/>
        <v/>
      </c>
      <c r="O168" s="1039" t="str">
        <f t="shared" si="80"/>
        <v/>
      </c>
      <c r="Q168" s="1039" t="str">
        <f t="shared" si="81"/>
        <v/>
      </c>
      <c r="S168" s="1039" t="str">
        <f t="shared" si="82"/>
        <v/>
      </c>
      <c r="U168" s="1039" t="str">
        <f t="shared" si="83"/>
        <v/>
      </c>
      <c r="W168" s="1039" t="str">
        <f t="shared" si="84"/>
        <v/>
      </c>
      <c r="Y168" s="1039" t="str">
        <f t="shared" si="85"/>
        <v/>
      </c>
      <c r="AA168" s="1039" t="str">
        <f t="shared" si="86"/>
        <v/>
      </c>
      <c r="AC168" s="1039" t="str">
        <f t="shared" si="87"/>
        <v/>
      </c>
      <c r="AE168" s="1039" t="str">
        <f t="shared" si="88"/>
        <v/>
      </c>
      <c r="AG168" s="1039" t="str">
        <f t="shared" si="89"/>
        <v/>
      </c>
      <c r="AI168" s="1039" t="str">
        <f t="shared" si="90"/>
        <v/>
      </c>
      <c r="AK168" s="1039" t="str">
        <f t="shared" si="91"/>
        <v/>
      </c>
      <c r="AM168" s="1039" t="str">
        <f t="shared" si="92"/>
        <v/>
      </c>
      <c r="AO168" s="1039" t="str">
        <f t="shared" si="93"/>
        <v/>
      </c>
      <c r="AQ168" s="1039" t="str">
        <f t="shared" si="94"/>
        <v/>
      </c>
      <c r="AS168" s="1039" t="str">
        <f t="shared" si="95"/>
        <v/>
      </c>
      <c r="AU168" s="1039" t="str">
        <f t="shared" si="95"/>
        <v/>
      </c>
      <c r="AW168" s="1039" t="str">
        <f t="shared" si="96"/>
        <v/>
      </c>
      <c r="AY168" s="1039" t="str">
        <f t="shared" si="97"/>
        <v/>
      </c>
      <c r="BA168" s="1039" t="str">
        <f t="shared" si="98"/>
        <v/>
      </c>
      <c r="BC168" s="1039" t="str">
        <f t="shared" si="99"/>
        <v/>
      </c>
      <c r="BE168" s="1039" t="str">
        <f t="shared" si="100"/>
        <v/>
      </c>
      <c r="BG168" s="1039" t="str">
        <f t="shared" si="101"/>
        <v/>
      </c>
      <c r="BI168" s="1039" t="str">
        <f t="shared" si="102"/>
        <v/>
      </c>
      <c r="BK168" s="1039" t="str">
        <f t="shared" si="103"/>
        <v/>
      </c>
      <c r="BM168" s="1039" t="str">
        <f t="shared" si="104"/>
        <v/>
      </c>
      <c r="BO168" s="1039" t="str">
        <f t="shared" si="105"/>
        <v/>
      </c>
      <c r="BQ168" s="1039" t="str">
        <f t="shared" si="106"/>
        <v/>
      </c>
      <c r="BS168" s="1039" t="str">
        <f t="shared" si="107"/>
        <v/>
      </c>
      <c r="BU168" s="1039" t="str">
        <f t="shared" si="108"/>
        <v/>
      </c>
      <c r="BW168" s="1039" t="str">
        <f t="shared" si="109"/>
        <v/>
      </c>
      <c r="BY168" s="1039" t="str">
        <f t="shared" si="110"/>
        <v/>
      </c>
      <c r="CA168" s="1039" t="str">
        <f t="shared" si="111"/>
        <v/>
      </c>
      <c r="CC168" s="1039" t="str">
        <f t="shared" si="112"/>
        <v/>
      </c>
      <c r="CE168" s="1039" t="str">
        <f t="shared" si="113"/>
        <v/>
      </c>
    </row>
    <row r="169" spans="5:83">
      <c r="E169" s="1039" t="str">
        <f t="shared" si="76"/>
        <v/>
      </c>
      <c r="G169" s="1039" t="str">
        <f t="shared" si="76"/>
        <v/>
      </c>
      <c r="I169" s="1039" t="str">
        <f t="shared" si="77"/>
        <v/>
      </c>
      <c r="K169" s="1039" t="str">
        <f t="shared" si="78"/>
        <v/>
      </c>
      <c r="M169" s="1039" t="str">
        <f t="shared" si="79"/>
        <v/>
      </c>
      <c r="O169" s="1039" t="str">
        <f t="shared" si="80"/>
        <v/>
      </c>
      <c r="Q169" s="1039" t="str">
        <f t="shared" si="81"/>
        <v/>
      </c>
      <c r="S169" s="1039" t="str">
        <f t="shared" si="82"/>
        <v/>
      </c>
      <c r="U169" s="1039" t="str">
        <f t="shared" si="83"/>
        <v/>
      </c>
      <c r="W169" s="1039" t="str">
        <f t="shared" si="84"/>
        <v/>
      </c>
      <c r="Y169" s="1039" t="str">
        <f t="shared" si="85"/>
        <v/>
      </c>
      <c r="AA169" s="1039" t="str">
        <f t="shared" si="86"/>
        <v/>
      </c>
      <c r="AC169" s="1039" t="str">
        <f t="shared" si="87"/>
        <v/>
      </c>
      <c r="AE169" s="1039" t="str">
        <f t="shared" si="88"/>
        <v/>
      </c>
      <c r="AG169" s="1039" t="str">
        <f t="shared" si="89"/>
        <v/>
      </c>
      <c r="AI169" s="1039" t="str">
        <f t="shared" si="90"/>
        <v/>
      </c>
      <c r="AK169" s="1039" t="str">
        <f t="shared" si="91"/>
        <v/>
      </c>
      <c r="AM169" s="1039" t="str">
        <f t="shared" si="92"/>
        <v/>
      </c>
      <c r="AO169" s="1039" t="str">
        <f t="shared" si="93"/>
        <v/>
      </c>
      <c r="AQ169" s="1039" t="str">
        <f t="shared" si="94"/>
        <v/>
      </c>
      <c r="AS169" s="1039" t="str">
        <f t="shared" si="95"/>
        <v/>
      </c>
      <c r="AU169" s="1039" t="str">
        <f t="shared" si="95"/>
        <v/>
      </c>
      <c r="AW169" s="1039" t="str">
        <f t="shared" si="96"/>
        <v/>
      </c>
      <c r="AY169" s="1039" t="str">
        <f t="shared" si="97"/>
        <v/>
      </c>
      <c r="BA169" s="1039" t="str">
        <f t="shared" si="98"/>
        <v/>
      </c>
      <c r="BC169" s="1039" t="str">
        <f t="shared" si="99"/>
        <v/>
      </c>
      <c r="BE169" s="1039" t="str">
        <f t="shared" si="100"/>
        <v/>
      </c>
      <c r="BG169" s="1039" t="str">
        <f t="shared" si="101"/>
        <v/>
      </c>
      <c r="BI169" s="1039" t="str">
        <f t="shared" si="102"/>
        <v/>
      </c>
      <c r="BK169" s="1039" t="str">
        <f t="shared" si="103"/>
        <v/>
      </c>
      <c r="BM169" s="1039" t="str">
        <f t="shared" si="104"/>
        <v/>
      </c>
      <c r="BO169" s="1039" t="str">
        <f t="shared" si="105"/>
        <v/>
      </c>
      <c r="BQ169" s="1039" t="str">
        <f t="shared" si="106"/>
        <v/>
      </c>
      <c r="BS169" s="1039" t="str">
        <f t="shared" si="107"/>
        <v/>
      </c>
      <c r="BU169" s="1039" t="str">
        <f t="shared" si="108"/>
        <v/>
      </c>
      <c r="BW169" s="1039" t="str">
        <f t="shared" si="109"/>
        <v/>
      </c>
      <c r="BY169" s="1039" t="str">
        <f t="shared" si="110"/>
        <v/>
      </c>
      <c r="CA169" s="1039" t="str">
        <f t="shared" si="111"/>
        <v/>
      </c>
      <c r="CC169" s="1039" t="str">
        <f t="shared" si="112"/>
        <v/>
      </c>
      <c r="CE169" s="1039" t="str">
        <f t="shared" si="113"/>
        <v/>
      </c>
    </row>
    <row r="170" spans="5:83">
      <c r="E170" s="1039" t="str">
        <f t="shared" si="76"/>
        <v/>
      </c>
      <c r="G170" s="1039" t="str">
        <f t="shared" si="76"/>
        <v/>
      </c>
      <c r="I170" s="1039" t="str">
        <f t="shared" si="77"/>
        <v/>
      </c>
      <c r="K170" s="1039" t="str">
        <f t="shared" si="78"/>
        <v/>
      </c>
      <c r="M170" s="1039" t="str">
        <f t="shared" si="79"/>
        <v/>
      </c>
      <c r="O170" s="1039" t="str">
        <f t="shared" si="80"/>
        <v/>
      </c>
      <c r="Q170" s="1039" t="str">
        <f t="shared" si="81"/>
        <v/>
      </c>
      <c r="S170" s="1039" t="str">
        <f t="shared" si="82"/>
        <v/>
      </c>
      <c r="U170" s="1039" t="str">
        <f t="shared" si="83"/>
        <v/>
      </c>
      <c r="W170" s="1039" t="str">
        <f t="shared" si="84"/>
        <v/>
      </c>
      <c r="Y170" s="1039" t="str">
        <f t="shared" si="85"/>
        <v/>
      </c>
      <c r="AA170" s="1039" t="str">
        <f t="shared" si="86"/>
        <v/>
      </c>
      <c r="AC170" s="1039" t="str">
        <f t="shared" si="87"/>
        <v/>
      </c>
      <c r="AE170" s="1039" t="str">
        <f t="shared" si="88"/>
        <v/>
      </c>
      <c r="AG170" s="1039" t="str">
        <f t="shared" si="89"/>
        <v/>
      </c>
      <c r="AI170" s="1039" t="str">
        <f t="shared" si="90"/>
        <v/>
      </c>
      <c r="AK170" s="1039" t="str">
        <f t="shared" si="91"/>
        <v/>
      </c>
      <c r="AM170" s="1039" t="str">
        <f t="shared" si="92"/>
        <v/>
      </c>
      <c r="AO170" s="1039" t="str">
        <f t="shared" si="93"/>
        <v/>
      </c>
      <c r="AQ170" s="1039" t="str">
        <f t="shared" si="94"/>
        <v/>
      </c>
      <c r="AS170" s="1039" t="str">
        <f t="shared" si="95"/>
        <v/>
      </c>
      <c r="AU170" s="1039" t="str">
        <f t="shared" si="95"/>
        <v/>
      </c>
      <c r="AW170" s="1039" t="str">
        <f t="shared" si="96"/>
        <v/>
      </c>
      <c r="AY170" s="1039" t="str">
        <f t="shared" si="97"/>
        <v/>
      </c>
      <c r="BA170" s="1039" t="str">
        <f t="shared" si="98"/>
        <v/>
      </c>
      <c r="BC170" s="1039" t="str">
        <f t="shared" si="99"/>
        <v/>
      </c>
      <c r="BE170" s="1039" t="str">
        <f t="shared" si="100"/>
        <v/>
      </c>
      <c r="BG170" s="1039" t="str">
        <f t="shared" si="101"/>
        <v/>
      </c>
      <c r="BI170" s="1039" t="str">
        <f t="shared" si="102"/>
        <v/>
      </c>
      <c r="BK170" s="1039" t="str">
        <f t="shared" si="103"/>
        <v/>
      </c>
      <c r="BM170" s="1039" t="str">
        <f t="shared" si="104"/>
        <v/>
      </c>
      <c r="BO170" s="1039" t="str">
        <f t="shared" si="105"/>
        <v/>
      </c>
      <c r="BQ170" s="1039" t="str">
        <f t="shared" si="106"/>
        <v/>
      </c>
      <c r="BS170" s="1039" t="str">
        <f t="shared" si="107"/>
        <v/>
      </c>
      <c r="BU170" s="1039" t="str">
        <f t="shared" si="108"/>
        <v/>
      </c>
      <c r="BW170" s="1039" t="str">
        <f t="shared" si="109"/>
        <v/>
      </c>
      <c r="BY170" s="1039" t="str">
        <f t="shared" si="110"/>
        <v/>
      </c>
      <c r="CA170" s="1039" t="str">
        <f t="shared" si="111"/>
        <v/>
      </c>
      <c r="CC170" s="1039" t="str">
        <f t="shared" si="112"/>
        <v/>
      </c>
      <c r="CE170" s="1039" t="str">
        <f t="shared" si="113"/>
        <v/>
      </c>
    </row>
    <row r="171" spans="5:83">
      <c r="E171" s="1039" t="str">
        <f t="shared" si="76"/>
        <v/>
      </c>
      <c r="G171" s="1039" t="str">
        <f t="shared" si="76"/>
        <v/>
      </c>
      <c r="I171" s="1039" t="str">
        <f t="shared" si="77"/>
        <v/>
      </c>
      <c r="K171" s="1039" t="str">
        <f t="shared" si="78"/>
        <v/>
      </c>
      <c r="M171" s="1039" t="str">
        <f t="shared" si="79"/>
        <v/>
      </c>
      <c r="O171" s="1039" t="str">
        <f t="shared" si="80"/>
        <v/>
      </c>
      <c r="Q171" s="1039" t="str">
        <f t="shared" si="81"/>
        <v/>
      </c>
      <c r="S171" s="1039" t="str">
        <f t="shared" si="82"/>
        <v/>
      </c>
      <c r="U171" s="1039" t="str">
        <f t="shared" si="83"/>
        <v/>
      </c>
      <c r="W171" s="1039" t="str">
        <f t="shared" si="84"/>
        <v/>
      </c>
      <c r="Y171" s="1039" t="str">
        <f t="shared" si="85"/>
        <v/>
      </c>
      <c r="AA171" s="1039" t="str">
        <f t="shared" si="86"/>
        <v/>
      </c>
      <c r="AC171" s="1039" t="str">
        <f t="shared" si="87"/>
        <v/>
      </c>
      <c r="AE171" s="1039" t="str">
        <f t="shared" si="88"/>
        <v/>
      </c>
      <c r="AG171" s="1039" t="str">
        <f t="shared" si="89"/>
        <v/>
      </c>
      <c r="AI171" s="1039" t="str">
        <f t="shared" si="90"/>
        <v/>
      </c>
      <c r="AK171" s="1039" t="str">
        <f t="shared" si="91"/>
        <v/>
      </c>
      <c r="AM171" s="1039" t="str">
        <f t="shared" si="92"/>
        <v/>
      </c>
      <c r="AO171" s="1039" t="str">
        <f t="shared" si="93"/>
        <v/>
      </c>
      <c r="AQ171" s="1039" t="str">
        <f t="shared" si="94"/>
        <v/>
      </c>
      <c r="AS171" s="1039" t="str">
        <f t="shared" si="95"/>
        <v/>
      </c>
      <c r="AU171" s="1039" t="str">
        <f t="shared" si="95"/>
        <v/>
      </c>
      <c r="AW171" s="1039" t="str">
        <f t="shared" si="96"/>
        <v/>
      </c>
      <c r="AY171" s="1039" t="str">
        <f t="shared" si="97"/>
        <v/>
      </c>
      <c r="BA171" s="1039" t="str">
        <f t="shared" si="98"/>
        <v/>
      </c>
      <c r="BC171" s="1039" t="str">
        <f t="shared" si="99"/>
        <v/>
      </c>
      <c r="BE171" s="1039" t="str">
        <f t="shared" si="100"/>
        <v/>
      </c>
      <c r="BG171" s="1039" t="str">
        <f t="shared" si="101"/>
        <v/>
      </c>
      <c r="BI171" s="1039" t="str">
        <f t="shared" si="102"/>
        <v/>
      </c>
      <c r="BK171" s="1039" t="str">
        <f t="shared" si="103"/>
        <v/>
      </c>
      <c r="BM171" s="1039" t="str">
        <f t="shared" si="104"/>
        <v/>
      </c>
      <c r="BO171" s="1039" t="str">
        <f t="shared" si="105"/>
        <v/>
      </c>
      <c r="BQ171" s="1039" t="str">
        <f t="shared" si="106"/>
        <v/>
      </c>
      <c r="BS171" s="1039" t="str">
        <f t="shared" si="107"/>
        <v/>
      </c>
      <c r="BU171" s="1039" t="str">
        <f t="shared" si="108"/>
        <v/>
      </c>
      <c r="BW171" s="1039" t="str">
        <f t="shared" si="109"/>
        <v/>
      </c>
      <c r="BY171" s="1039" t="str">
        <f t="shared" si="110"/>
        <v/>
      </c>
      <c r="CA171" s="1039" t="str">
        <f t="shared" si="111"/>
        <v/>
      </c>
      <c r="CC171" s="1039" t="str">
        <f t="shared" si="112"/>
        <v/>
      </c>
      <c r="CE171" s="1039" t="str">
        <f t="shared" si="113"/>
        <v/>
      </c>
    </row>
    <row r="172" spans="5:83">
      <c r="E172" s="1039" t="str">
        <f t="shared" si="76"/>
        <v/>
      </c>
      <c r="G172" s="1039" t="str">
        <f t="shared" si="76"/>
        <v/>
      </c>
      <c r="I172" s="1039" t="str">
        <f t="shared" si="77"/>
        <v/>
      </c>
      <c r="K172" s="1039" t="str">
        <f t="shared" si="78"/>
        <v/>
      </c>
      <c r="M172" s="1039" t="str">
        <f t="shared" si="79"/>
        <v/>
      </c>
      <c r="O172" s="1039" t="str">
        <f t="shared" si="80"/>
        <v/>
      </c>
      <c r="Q172" s="1039" t="str">
        <f t="shared" si="81"/>
        <v/>
      </c>
      <c r="S172" s="1039" t="str">
        <f t="shared" si="82"/>
        <v/>
      </c>
      <c r="U172" s="1039" t="str">
        <f t="shared" si="83"/>
        <v/>
      </c>
      <c r="W172" s="1039" t="str">
        <f t="shared" si="84"/>
        <v/>
      </c>
      <c r="Y172" s="1039" t="str">
        <f t="shared" si="85"/>
        <v/>
      </c>
      <c r="AA172" s="1039" t="str">
        <f t="shared" si="86"/>
        <v/>
      </c>
      <c r="AC172" s="1039" t="str">
        <f t="shared" si="87"/>
        <v/>
      </c>
      <c r="AE172" s="1039" t="str">
        <f t="shared" si="88"/>
        <v/>
      </c>
      <c r="AG172" s="1039" t="str">
        <f t="shared" si="89"/>
        <v/>
      </c>
      <c r="AI172" s="1039" t="str">
        <f t="shared" si="90"/>
        <v/>
      </c>
      <c r="AK172" s="1039" t="str">
        <f t="shared" si="91"/>
        <v/>
      </c>
      <c r="AM172" s="1039" t="str">
        <f t="shared" si="92"/>
        <v/>
      </c>
      <c r="AO172" s="1039" t="str">
        <f t="shared" si="93"/>
        <v/>
      </c>
      <c r="AQ172" s="1039" t="str">
        <f t="shared" si="94"/>
        <v/>
      </c>
      <c r="AS172" s="1039" t="str">
        <f t="shared" si="95"/>
        <v/>
      </c>
      <c r="AU172" s="1039" t="str">
        <f t="shared" si="95"/>
        <v/>
      </c>
      <c r="AW172" s="1039" t="str">
        <f t="shared" si="96"/>
        <v/>
      </c>
      <c r="AY172" s="1039" t="str">
        <f t="shared" si="97"/>
        <v/>
      </c>
      <c r="BA172" s="1039" t="str">
        <f t="shared" si="98"/>
        <v/>
      </c>
      <c r="BC172" s="1039" t="str">
        <f t="shared" si="99"/>
        <v/>
      </c>
      <c r="BE172" s="1039" t="str">
        <f t="shared" si="100"/>
        <v/>
      </c>
      <c r="BG172" s="1039" t="str">
        <f t="shared" si="101"/>
        <v/>
      </c>
      <c r="BI172" s="1039" t="str">
        <f t="shared" si="102"/>
        <v/>
      </c>
      <c r="BK172" s="1039" t="str">
        <f t="shared" si="103"/>
        <v/>
      </c>
      <c r="BM172" s="1039" t="str">
        <f t="shared" si="104"/>
        <v/>
      </c>
      <c r="BO172" s="1039" t="str">
        <f t="shared" si="105"/>
        <v/>
      </c>
      <c r="BQ172" s="1039" t="str">
        <f t="shared" si="106"/>
        <v/>
      </c>
      <c r="BS172" s="1039" t="str">
        <f t="shared" si="107"/>
        <v/>
      </c>
      <c r="BU172" s="1039" t="str">
        <f t="shared" si="108"/>
        <v/>
      </c>
      <c r="BW172" s="1039" t="str">
        <f t="shared" si="109"/>
        <v/>
      </c>
      <c r="BY172" s="1039" t="str">
        <f t="shared" si="110"/>
        <v/>
      </c>
      <c r="CA172" s="1039" t="str">
        <f t="shared" si="111"/>
        <v/>
      </c>
      <c r="CC172" s="1039" t="str">
        <f t="shared" si="112"/>
        <v/>
      </c>
      <c r="CE172" s="1039" t="str">
        <f t="shared" si="113"/>
        <v/>
      </c>
    </row>
    <row r="173" spans="5:83">
      <c r="E173" s="1039" t="str">
        <f t="shared" si="76"/>
        <v/>
      </c>
      <c r="G173" s="1039" t="str">
        <f t="shared" si="76"/>
        <v/>
      </c>
      <c r="I173" s="1039" t="str">
        <f t="shared" si="77"/>
        <v/>
      </c>
      <c r="K173" s="1039" t="str">
        <f t="shared" si="78"/>
        <v/>
      </c>
      <c r="M173" s="1039" t="str">
        <f t="shared" si="79"/>
        <v/>
      </c>
      <c r="O173" s="1039" t="str">
        <f t="shared" si="80"/>
        <v/>
      </c>
      <c r="Q173" s="1039" t="str">
        <f t="shared" si="81"/>
        <v/>
      </c>
      <c r="S173" s="1039" t="str">
        <f t="shared" si="82"/>
        <v/>
      </c>
      <c r="U173" s="1039" t="str">
        <f t="shared" si="83"/>
        <v/>
      </c>
      <c r="W173" s="1039" t="str">
        <f t="shared" si="84"/>
        <v/>
      </c>
      <c r="Y173" s="1039" t="str">
        <f t="shared" si="85"/>
        <v/>
      </c>
      <c r="AA173" s="1039" t="str">
        <f t="shared" si="86"/>
        <v/>
      </c>
      <c r="AC173" s="1039" t="str">
        <f t="shared" si="87"/>
        <v/>
      </c>
      <c r="AE173" s="1039" t="str">
        <f t="shared" si="88"/>
        <v/>
      </c>
      <c r="AG173" s="1039" t="str">
        <f t="shared" si="89"/>
        <v/>
      </c>
      <c r="AI173" s="1039" t="str">
        <f t="shared" si="90"/>
        <v/>
      </c>
      <c r="AK173" s="1039" t="str">
        <f t="shared" si="91"/>
        <v/>
      </c>
      <c r="AM173" s="1039" t="str">
        <f t="shared" si="92"/>
        <v/>
      </c>
      <c r="AO173" s="1039" t="str">
        <f t="shared" si="93"/>
        <v/>
      </c>
      <c r="AQ173" s="1039" t="str">
        <f t="shared" si="94"/>
        <v/>
      </c>
      <c r="AS173" s="1039" t="str">
        <f t="shared" si="95"/>
        <v/>
      </c>
      <c r="AU173" s="1039" t="str">
        <f t="shared" si="95"/>
        <v/>
      </c>
      <c r="AW173" s="1039" t="str">
        <f t="shared" si="96"/>
        <v/>
      </c>
      <c r="AY173" s="1039" t="str">
        <f t="shared" si="97"/>
        <v/>
      </c>
      <c r="BA173" s="1039" t="str">
        <f t="shared" si="98"/>
        <v/>
      </c>
      <c r="BC173" s="1039" t="str">
        <f t="shared" si="99"/>
        <v/>
      </c>
      <c r="BE173" s="1039" t="str">
        <f t="shared" si="100"/>
        <v/>
      </c>
      <c r="BG173" s="1039" t="str">
        <f t="shared" si="101"/>
        <v/>
      </c>
      <c r="BI173" s="1039" t="str">
        <f t="shared" si="102"/>
        <v/>
      </c>
      <c r="BK173" s="1039" t="str">
        <f t="shared" si="103"/>
        <v/>
      </c>
      <c r="BM173" s="1039" t="str">
        <f t="shared" si="104"/>
        <v/>
      </c>
      <c r="BO173" s="1039" t="str">
        <f t="shared" si="105"/>
        <v/>
      </c>
      <c r="BQ173" s="1039" t="str">
        <f t="shared" si="106"/>
        <v/>
      </c>
      <c r="BS173" s="1039" t="str">
        <f t="shared" si="107"/>
        <v/>
      </c>
      <c r="BU173" s="1039" t="str">
        <f t="shared" si="108"/>
        <v/>
      </c>
      <c r="BW173" s="1039" t="str">
        <f t="shared" si="109"/>
        <v/>
      </c>
      <c r="BY173" s="1039" t="str">
        <f t="shared" si="110"/>
        <v/>
      </c>
      <c r="CA173" s="1039" t="str">
        <f t="shared" si="111"/>
        <v/>
      </c>
      <c r="CC173" s="1039" t="str">
        <f t="shared" si="112"/>
        <v/>
      </c>
      <c r="CE173" s="1039" t="str">
        <f t="shared" si="113"/>
        <v/>
      </c>
    </row>
    <row r="174" spans="5:83">
      <c r="E174" s="1039" t="str">
        <f t="shared" si="76"/>
        <v/>
      </c>
      <c r="G174" s="1039" t="str">
        <f t="shared" si="76"/>
        <v/>
      </c>
      <c r="I174" s="1039" t="str">
        <f t="shared" si="77"/>
        <v/>
      </c>
      <c r="K174" s="1039" t="str">
        <f t="shared" si="78"/>
        <v/>
      </c>
      <c r="M174" s="1039" t="str">
        <f t="shared" si="79"/>
        <v/>
      </c>
      <c r="O174" s="1039" t="str">
        <f t="shared" si="80"/>
        <v/>
      </c>
      <c r="Q174" s="1039" t="str">
        <f t="shared" si="81"/>
        <v/>
      </c>
      <c r="S174" s="1039" t="str">
        <f t="shared" si="82"/>
        <v/>
      </c>
      <c r="U174" s="1039" t="str">
        <f t="shared" si="83"/>
        <v/>
      </c>
      <c r="W174" s="1039" t="str">
        <f t="shared" si="84"/>
        <v/>
      </c>
      <c r="Y174" s="1039" t="str">
        <f t="shared" si="85"/>
        <v/>
      </c>
      <c r="AA174" s="1039" t="str">
        <f t="shared" si="86"/>
        <v/>
      </c>
      <c r="AC174" s="1039" t="str">
        <f t="shared" si="87"/>
        <v/>
      </c>
      <c r="AE174" s="1039" t="str">
        <f t="shared" si="88"/>
        <v/>
      </c>
      <c r="AG174" s="1039" t="str">
        <f t="shared" si="89"/>
        <v/>
      </c>
      <c r="AI174" s="1039" t="str">
        <f t="shared" si="90"/>
        <v/>
      </c>
      <c r="AK174" s="1039" t="str">
        <f t="shared" si="91"/>
        <v/>
      </c>
      <c r="AM174" s="1039" t="str">
        <f t="shared" si="92"/>
        <v/>
      </c>
      <c r="AO174" s="1039" t="str">
        <f t="shared" si="93"/>
        <v/>
      </c>
      <c r="AQ174" s="1039" t="str">
        <f t="shared" si="94"/>
        <v/>
      </c>
      <c r="AS174" s="1039" t="str">
        <f t="shared" si="95"/>
        <v/>
      </c>
      <c r="AU174" s="1039" t="str">
        <f t="shared" si="95"/>
        <v/>
      </c>
      <c r="AW174" s="1039" t="str">
        <f t="shared" si="96"/>
        <v/>
      </c>
      <c r="AY174" s="1039" t="str">
        <f t="shared" si="97"/>
        <v/>
      </c>
      <c r="BA174" s="1039" t="str">
        <f t="shared" si="98"/>
        <v/>
      </c>
      <c r="BC174" s="1039" t="str">
        <f t="shared" si="99"/>
        <v/>
      </c>
      <c r="BE174" s="1039" t="str">
        <f t="shared" si="100"/>
        <v/>
      </c>
      <c r="BG174" s="1039" t="str">
        <f t="shared" si="101"/>
        <v/>
      </c>
      <c r="BI174" s="1039" t="str">
        <f t="shared" si="102"/>
        <v/>
      </c>
      <c r="BK174" s="1039" t="str">
        <f t="shared" si="103"/>
        <v/>
      </c>
      <c r="BM174" s="1039" t="str">
        <f t="shared" si="104"/>
        <v/>
      </c>
      <c r="BO174" s="1039" t="str">
        <f t="shared" si="105"/>
        <v/>
      </c>
      <c r="BQ174" s="1039" t="str">
        <f t="shared" si="106"/>
        <v/>
      </c>
      <c r="BS174" s="1039" t="str">
        <f t="shared" si="107"/>
        <v/>
      </c>
      <c r="BU174" s="1039" t="str">
        <f t="shared" si="108"/>
        <v/>
      </c>
      <c r="BW174" s="1039" t="str">
        <f t="shared" si="109"/>
        <v/>
      </c>
      <c r="BY174" s="1039" t="str">
        <f t="shared" si="110"/>
        <v/>
      </c>
      <c r="CA174" s="1039" t="str">
        <f t="shared" si="111"/>
        <v/>
      </c>
      <c r="CC174" s="1039" t="str">
        <f t="shared" si="112"/>
        <v/>
      </c>
      <c r="CE174" s="1039" t="str">
        <f t="shared" si="113"/>
        <v/>
      </c>
    </row>
    <row r="175" spans="5:83">
      <c r="E175" s="1039" t="str">
        <f t="shared" si="76"/>
        <v/>
      </c>
      <c r="G175" s="1039" t="str">
        <f t="shared" si="76"/>
        <v/>
      </c>
      <c r="I175" s="1039" t="str">
        <f t="shared" si="77"/>
        <v/>
      </c>
      <c r="K175" s="1039" t="str">
        <f t="shared" si="78"/>
        <v/>
      </c>
      <c r="M175" s="1039" t="str">
        <f t="shared" si="79"/>
        <v/>
      </c>
      <c r="O175" s="1039" t="str">
        <f t="shared" si="80"/>
        <v/>
      </c>
      <c r="Q175" s="1039" t="str">
        <f t="shared" si="81"/>
        <v/>
      </c>
      <c r="S175" s="1039" t="str">
        <f t="shared" si="82"/>
        <v/>
      </c>
      <c r="U175" s="1039" t="str">
        <f t="shared" si="83"/>
        <v/>
      </c>
      <c r="W175" s="1039" t="str">
        <f t="shared" si="84"/>
        <v/>
      </c>
      <c r="Y175" s="1039" t="str">
        <f t="shared" si="85"/>
        <v/>
      </c>
      <c r="AA175" s="1039" t="str">
        <f t="shared" si="86"/>
        <v/>
      </c>
      <c r="AC175" s="1039" t="str">
        <f t="shared" si="87"/>
        <v/>
      </c>
      <c r="AE175" s="1039" t="str">
        <f t="shared" si="88"/>
        <v/>
      </c>
      <c r="AG175" s="1039" t="str">
        <f t="shared" si="89"/>
        <v/>
      </c>
      <c r="AI175" s="1039" t="str">
        <f t="shared" si="90"/>
        <v/>
      </c>
      <c r="AK175" s="1039" t="str">
        <f t="shared" si="91"/>
        <v/>
      </c>
      <c r="AM175" s="1039" t="str">
        <f t="shared" si="92"/>
        <v/>
      </c>
      <c r="AO175" s="1039" t="str">
        <f t="shared" si="93"/>
        <v/>
      </c>
      <c r="AQ175" s="1039" t="str">
        <f t="shared" si="94"/>
        <v/>
      </c>
      <c r="AS175" s="1039" t="str">
        <f t="shared" si="95"/>
        <v/>
      </c>
      <c r="AU175" s="1039" t="str">
        <f t="shared" si="95"/>
        <v/>
      </c>
      <c r="AW175" s="1039" t="str">
        <f t="shared" si="96"/>
        <v/>
      </c>
      <c r="AY175" s="1039" t="str">
        <f t="shared" si="97"/>
        <v/>
      </c>
      <c r="BA175" s="1039" t="str">
        <f t="shared" si="98"/>
        <v/>
      </c>
      <c r="BC175" s="1039" t="str">
        <f t="shared" si="99"/>
        <v/>
      </c>
      <c r="BE175" s="1039" t="str">
        <f t="shared" si="100"/>
        <v/>
      </c>
      <c r="BG175" s="1039" t="str">
        <f t="shared" si="101"/>
        <v/>
      </c>
      <c r="BI175" s="1039" t="str">
        <f t="shared" si="102"/>
        <v/>
      </c>
      <c r="BK175" s="1039" t="str">
        <f t="shared" si="103"/>
        <v/>
      </c>
      <c r="BM175" s="1039" t="str">
        <f t="shared" si="104"/>
        <v/>
      </c>
      <c r="BO175" s="1039" t="str">
        <f t="shared" si="105"/>
        <v/>
      </c>
      <c r="BQ175" s="1039" t="str">
        <f t="shared" si="106"/>
        <v/>
      </c>
      <c r="BS175" s="1039" t="str">
        <f t="shared" si="107"/>
        <v/>
      </c>
      <c r="BU175" s="1039" t="str">
        <f t="shared" si="108"/>
        <v/>
      </c>
      <c r="BW175" s="1039" t="str">
        <f t="shared" si="109"/>
        <v/>
      </c>
      <c r="BY175" s="1039" t="str">
        <f t="shared" si="110"/>
        <v/>
      </c>
      <c r="CA175" s="1039" t="str">
        <f t="shared" si="111"/>
        <v/>
      </c>
      <c r="CC175" s="1039" t="str">
        <f t="shared" si="112"/>
        <v/>
      </c>
      <c r="CE175" s="1039" t="str">
        <f t="shared" si="113"/>
        <v/>
      </c>
    </row>
    <row r="176" spans="5:83">
      <c r="E176" s="1039" t="str">
        <f t="shared" si="76"/>
        <v/>
      </c>
      <c r="G176" s="1039" t="str">
        <f t="shared" si="76"/>
        <v/>
      </c>
      <c r="I176" s="1039" t="str">
        <f t="shared" si="77"/>
        <v/>
      </c>
      <c r="K176" s="1039" t="str">
        <f t="shared" si="78"/>
        <v/>
      </c>
      <c r="M176" s="1039" t="str">
        <f t="shared" si="79"/>
        <v/>
      </c>
      <c r="O176" s="1039" t="str">
        <f t="shared" si="80"/>
        <v/>
      </c>
      <c r="Q176" s="1039" t="str">
        <f t="shared" si="81"/>
        <v/>
      </c>
      <c r="S176" s="1039" t="str">
        <f t="shared" si="82"/>
        <v/>
      </c>
      <c r="U176" s="1039" t="str">
        <f t="shared" si="83"/>
        <v/>
      </c>
      <c r="W176" s="1039" t="str">
        <f t="shared" si="84"/>
        <v/>
      </c>
      <c r="Y176" s="1039" t="str">
        <f t="shared" si="85"/>
        <v/>
      </c>
      <c r="AA176" s="1039" t="str">
        <f t="shared" si="86"/>
        <v/>
      </c>
      <c r="AC176" s="1039" t="str">
        <f t="shared" si="87"/>
        <v/>
      </c>
      <c r="AE176" s="1039" t="str">
        <f t="shared" si="88"/>
        <v/>
      </c>
      <c r="AG176" s="1039" t="str">
        <f t="shared" si="89"/>
        <v/>
      </c>
      <c r="AI176" s="1039" t="str">
        <f t="shared" si="90"/>
        <v/>
      </c>
      <c r="AK176" s="1039" t="str">
        <f t="shared" si="91"/>
        <v/>
      </c>
      <c r="AM176" s="1039" t="str">
        <f t="shared" si="92"/>
        <v/>
      </c>
      <c r="AO176" s="1039" t="str">
        <f t="shared" si="93"/>
        <v/>
      </c>
      <c r="AQ176" s="1039" t="str">
        <f t="shared" si="94"/>
        <v/>
      </c>
      <c r="AS176" s="1039" t="str">
        <f t="shared" si="95"/>
        <v/>
      </c>
      <c r="AU176" s="1039" t="str">
        <f t="shared" si="95"/>
        <v/>
      </c>
      <c r="AW176" s="1039" t="str">
        <f t="shared" si="96"/>
        <v/>
      </c>
      <c r="AY176" s="1039" t="str">
        <f t="shared" si="97"/>
        <v/>
      </c>
      <c r="BA176" s="1039" t="str">
        <f t="shared" si="98"/>
        <v/>
      </c>
      <c r="BC176" s="1039" t="str">
        <f t="shared" si="99"/>
        <v/>
      </c>
      <c r="BE176" s="1039" t="str">
        <f t="shared" si="100"/>
        <v/>
      </c>
      <c r="BG176" s="1039" t="str">
        <f t="shared" si="101"/>
        <v/>
      </c>
      <c r="BI176" s="1039" t="str">
        <f t="shared" si="102"/>
        <v/>
      </c>
      <c r="BK176" s="1039" t="str">
        <f t="shared" si="103"/>
        <v/>
      </c>
      <c r="BM176" s="1039" t="str">
        <f t="shared" si="104"/>
        <v/>
      </c>
      <c r="BO176" s="1039" t="str">
        <f t="shared" si="105"/>
        <v/>
      </c>
      <c r="BQ176" s="1039" t="str">
        <f t="shared" si="106"/>
        <v/>
      </c>
      <c r="BS176" s="1039" t="str">
        <f t="shared" si="107"/>
        <v/>
      </c>
      <c r="BU176" s="1039" t="str">
        <f t="shared" si="108"/>
        <v/>
      </c>
      <c r="BW176" s="1039" t="str">
        <f t="shared" si="109"/>
        <v/>
      </c>
      <c r="BY176" s="1039" t="str">
        <f t="shared" si="110"/>
        <v/>
      </c>
      <c r="CA176" s="1039" t="str">
        <f t="shared" si="111"/>
        <v/>
      </c>
      <c r="CC176" s="1039" t="str">
        <f t="shared" si="112"/>
        <v/>
      </c>
      <c r="CE176" s="1039" t="str">
        <f t="shared" si="113"/>
        <v/>
      </c>
    </row>
    <row r="177" spans="5:83">
      <c r="E177" s="1039" t="str">
        <f t="shared" si="76"/>
        <v/>
      </c>
      <c r="G177" s="1039" t="str">
        <f t="shared" si="76"/>
        <v/>
      </c>
      <c r="I177" s="1039" t="str">
        <f t="shared" si="77"/>
        <v/>
      </c>
      <c r="K177" s="1039" t="str">
        <f t="shared" si="78"/>
        <v/>
      </c>
      <c r="M177" s="1039" t="str">
        <f t="shared" si="79"/>
        <v/>
      </c>
      <c r="O177" s="1039" t="str">
        <f t="shared" si="80"/>
        <v/>
      </c>
      <c r="Q177" s="1039" t="str">
        <f t="shared" si="81"/>
        <v/>
      </c>
      <c r="S177" s="1039" t="str">
        <f t="shared" si="82"/>
        <v/>
      </c>
      <c r="U177" s="1039" t="str">
        <f t="shared" si="83"/>
        <v/>
      </c>
      <c r="W177" s="1039" t="str">
        <f t="shared" si="84"/>
        <v/>
      </c>
      <c r="Y177" s="1039" t="str">
        <f t="shared" si="85"/>
        <v/>
      </c>
      <c r="AA177" s="1039" t="str">
        <f t="shared" si="86"/>
        <v/>
      </c>
      <c r="AC177" s="1039" t="str">
        <f t="shared" si="87"/>
        <v/>
      </c>
      <c r="AE177" s="1039" t="str">
        <f t="shared" si="88"/>
        <v/>
      </c>
      <c r="AG177" s="1039" t="str">
        <f t="shared" si="89"/>
        <v/>
      </c>
      <c r="AI177" s="1039" t="str">
        <f t="shared" si="90"/>
        <v/>
      </c>
      <c r="AK177" s="1039" t="str">
        <f t="shared" si="91"/>
        <v/>
      </c>
      <c r="AM177" s="1039" t="str">
        <f t="shared" si="92"/>
        <v/>
      </c>
      <c r="AO177" s="1039" t="str">
        <f t="shared" si="93"/>
        <v/>
      </c>
      <c r="AQ177" s="1039" t="str">
        <f t="shared" si="94"/>
        <v/>
      </c>
      <c r="AS177" s="1039" t="str">
        <f t="shared" si="95"/>
        <v/>
      </c>
      <c r="AU177" s="1039" t="str">
        <f t="shared" si="95"/>
        <v/>
      </c>
      <c r="AW177" s="1039" t="str">
        <f t="shared" si="96"/>
        <v/>
      </c>
      <c r="AY177" s="1039" t="str">
        <f t="shared" si="97"/>
        <v/>
      </c>
      <c r="BA177" s="1039" t="str">
        <f t="shared" si="98"/>
        <v/>
      </c>
      <c r="BC177" s="1039" t="str">
        <f t="shared" si="99"/>
        <v/>
      </c>
      <c r="BE177" s="1039" t="str">
        <f t="shared" si="100"/>
        <v/>
      </c>
      <c r="BG177" s="1039" t="str">
        <f t="shared" si="101"/>
        <v/>
      </c>
      <c r="BI177" s="1039" t="str">
        <f t="shared" si="102"/>
        <v/>
      </c>
      <c r="BK177" s="1039" t="str">
        <f t="shared" si="103"/>
        <v/>
      </c>
      <c r="BM177" s="1039" t="str">
        <f t="shared" si="104"/>
        <v/>
      </c>
      <c r="BO177" s="1039" t="str">
        <f t="shared" si="105"/>
        <v/>
      </c>
      <c r="BQ177" s="1039" t="str">
        <f t="shared" si="106"/>
        <v/>
      </c>
      <c r="BS177" s="1039" t="str">
        <f t="shared" si="107"/>
        <v/>
      </c>
      <c r="BU177" s="1039" t="str">
        <f t="shared" si="108"/>
        <v/>
      </c>
      <c r="BW177" s="1039" t="str">
        <f t="shared" si="109"/>
        <v/>
      </c>
      <c r="BY177" s="1039" t="str">
        <f t="shared" si="110"/>
        <v/>
      </c>
      <c r="CA177" s="1039" t="str">
        <f t="shared" si="111"/>
        <v/>
      </c>
      <c r="CC177" s="1039" t="str">
        <f t="shared" si="112"/>
        <v/>
      </c>
      <c r="CE177" s="1039" t="str">
        <f t="shared" si="113"/>
        <v/>
      </c>
    </row>
    <row r="178" spans="5:83">
      <c r="E178" s="1039" t="str">
        <f t="shared" si="76"/>
        <v/>
      </c>
      <c r="G178" s="1039" t="str">
        <f t="shared" si="76"/>
        <v/>
      </c>
      <c r="I178" s="1039" t="str">
        <f t="shared" si="77"/>
        <v/>
      </c>
      <c r="K178" s="1039" t="str">
        <f t="shared" si="78"/>
        <v/>
      </c>
      <c r="M178" s="1039" t="str">
        <f t="shared" si="79"/>
        <v/>
      </c>
      <c r="O178" s="1039" t="str">
        <f t="shared" si="80"/>
        <v/>
      </c>
      <c r="Q178" s="1039" t="str">
        <f t="shared" si="81"/>
        <v/>
      </c>
      <c r="S178" s="1039" t="str">
        <f t="shared" si="82"/>
        <v/>
      </c>
      <c r="U178" s="1039" t="str">
        <f t="shared" si="83"/>
        <v/>
      </c>
      <c r="W178" s="1039" t="str">
        <f t="shared" si="84"/>
        <v/>
      </c>
      <c r="Y178" s="1039" t="str">
        <f t="shared" si="85"/>
        <v/>
      </c>
      <c r="AA178" s="1039" t="str">
        <f t="shared" si="86"/>
        <v/>
      </c>
      <c r="AC178" s="1039" t="str">
        <f t="shared" si="87"/>
        <v/>
      </c>
      <c r="AE178" s="1039" t="str">
        <f t="shared" si="88"/>
        <v/>
      </c>
      <c r="AG178" s="1039" t="str">
        <f t="shared" si="89"/>
        <v/>
      </c>
      <c r="AI178" s="1039" t="str">
        <f t="shared" si="90"/>
        <v/>
      </c>
      <c r="AK178" s="1039" t="str">
        <f t="shared" si="91"/>
        <v/>
      </c>
      <c r="AM178" s="1039" t="str">
        <f t="shared" si="92"/>
        <v/>
      </c>
      <c r="AO178" s="1039" t="str">
        <f t="shared" si="93"/>
        <v/>
      </c>
      <c r="AQ178" s="1039" t="str">
        <f t="shared" si="94"/>
        <v/>
      </c>
      <c r="AS178" s="1039" t="str">
        <f t="shared" si="95"/>
        <v/>
      </c>
      <c r="AU178" s="1039" t="str">
        <f t="shared" si="95"/>
        <v/>
      </c>
      <c r="AW178" s="1039" t="str">
        <f t="shared" si="96"/>
        <v/>
      </c>
      <c r="AY178" s="1039" t="str">
        <f t="shared" si="97"/>
        <v/>
      </c>
      <c r="BA178" s="1039" t="str">
        <f t="shared" si="98"/>
        <v/>
      </c>
      <c r="BC178" s="1039" t="str">
        <f t="shared" si="99"/>
        <v/>
      </c>
      <c r="BE178" s="1039" t="str">
        <f t="shared" si="100"/>
        <v/>
      </c>
      <c r="BG178" s="1039" t="str">
        <f t="shared" si="101"/>
        <v/>
      </c>
      <c r="BI178" s="1039" t="str">
        <f t="shared" si="102"/>
        <v/>
      </c>
      <c r="BK178" s="1039" t="str">
        <f t="shared" si="103"/>
        <v/>
      </c>
      <c r="BM178" s="1039" t="str">
        <f t="shared" si="104"/>
        <v/>
      </c>
      <c r="BO178" s="1039" t="str">
        <f t="shared" si="105"/>
        <v/>
      </c>
      <c r="BQ178" s="1039" t="str">
        <f t="shared" si="106"/>
        <v/>
      </c>
      <c r="BS178" s="1039" t="str">
        <f t="shared" si="107"/>
        <v/>
      </c>
      <c r="BU178" s="1039" t="str">
        <f t="shared" si="108"/>
        <v/>
      </c>
      <c r="BW178" s="1039" t="str">
        <f t="shared" si="109"/>
        <v/>
      </c>
      <c r="BY178" s="1039" t="str">
        <f t="shared" si="110"/>
        <v/>
      </c>
      <c r="CA178" s="1039" t="str">
        <f t="shared" si="111"/>
        <v/>
      </c>
      <c r="CC178" s="1039" t="str">
        <f t="shared" si="112"/>
        <v/>
      </c>
      <c r="CE178" s="1039" t="str">
        <f t="shared" si="113"/>
        <v/>
      </c>
    </row>
    <row r="179" spans="5:83">
      <c r="E179" s="1039" t="str">
        <f t="shared" si="76"/>
        <v/>
      </c>
      <c r="G179" s="1039" t="str">
        <f t="shared" si="76"/>
        <v/>
      </c>
      <c r="I179" s="1039" t="str">
        <f t="shared" si="77"/>
        <v/>
      </c>
      <c r="K179" s="1039" t="str">
        <f t="shared" si="78"/>
        <v/>
      </c>
      <c r="M179" s="1039" t="str">
        <f t="shared" si="79"/>
        <v/>
      </c>
      <c r="O179" s="1039" t="str">
        <f t="shared" si="80"/>
        <v/>
      </c>
      <c r="Q179" s="1039" t="str">
        <f t="shared" si="81"/>
        <v/>
      </c>
      <c r="S179" s="1039" t="str">
        <f t="shared" si="82"/>
        <v/>
      </c>
      <c r="U179" s="1039" t="str">
        <f t="shared" si="83"/>
        <v/>
      </c>
      <c r="W179" s="1039" t="str">
        <f t="shared" si="84"/>
        <v/>
      </c>
      <c r="Y179" s="1039" t="str">
        <f t="shared" si="85"/>
        <v/>
      </c>
      <c r="AA179" s="1039" t="str">
        <f t="shared" si="86"/>
        <v/>
      </c>
      <c r="AC179" s="1039" t="str">
        <f t="shared" si="87"/>
        <v/>
      </c>
      <c r="AE179" s="1039" t="str">
        <f t="shared" si="88"/>
        <v/>
      </c>
      <c r="AG179" s="1039" t="str">
        <f t="shared" si="89"/>
        <v/>
      </c>
      <c r="AI179" s="1039" t="str">
        <f t="shared" si="90"/>
        <v/>
      </c>
      <c r="AK179" s="1039" t="str">
        <f t="shared" si="91"/>
        <v/>
      </c>
      <c r="AM179" s="1039" t="str">
        <f t="shared" si="92"/>
        <v/>
      </c>
      <c r="AO179" s="1039" t="str">
        <f t="shared" si="93"/>
        <v/>
      </c>
      <c r="AQ179" s="1039" t="str">
        <f t="shared" si="94"/>
        <v/>
      </c>
      <c r="AS179" s="1039" t="str">
        <f t="shared" si="95"/>
        <v/>
      </c>
      <c r="AU179" s="1039" t="str">
        <f t="shared" si="95"/>
        <v/>
      </c>
      <c r="AW179" s="1039" t="str">
        <f t="shared" si="96"/>
        <v/>
      </c>
      <c r="AY179" s="1039" t="str">
        <f t="shared" si="97"/>
        <v/>
      </c>
      <c r="BA179" s="1039" t="str">
        <f t="shared" si="98"/>
        <v/>
      </c>
      <c r="BC179" s="1039" t="str">
        <f t="shared" si="99"/>
        <v/>
      </c>
      <c r="BE179" s="1039" t="str">
        <f t="shared" si="100"/>
        <v/>
      </c>
      <c r="BG179" s="1039" t="str">
        <f t="shared" si="101"/>
        <v/>
      </c>
      <c r="BI179" s="1039" t="str">
        <f t="shared" si="102"/>
        <v/>
      </c>
      <c r="BK179" s="1039" t="str">
        <f t="shared" si="103"/>
        <v/>
      </c>
      <c r="BM179" s="1039" t="str">
        <f t="shared" si="104"/>
        <v/>
      </c>
      <c r="BO179" s="1039" t="str">
        <f t="shared" si="105"/>
        <v/>
      </c>
      <c r="BQ179" s="1039" t="str">
        <f t="shared" si="106"/>
        <v/>
      </c>
      <c r="BS179" s="1039" t="str">
        <f t="shared" si="107"/>
        <v/>
      </c>
      <c r="BU179" s="1039" t="str">
        <f t="shared" si="108"/>
        <v/>
      </c>
      <c r="BW179" s="1039" t="str">
        <f t="shared" si="109"/>
        <v/>
      </c>
      <c r="BY179" s="1039" t="str">
        <f t="shared" si="110"/>
        <v/>
      </c>
      <c r="CA179" s="1039" t="str">
        <f t="shared" si="111"/>
        <v/>
      </c>
      <c r="CC179" s="1039" t="str">
        <f t="shared" si="112"/>
        <v/>
      </c>
      <c r="CE179" s="1039" t="str">
        <f t="shared" si="113"/>
        <v/>
      </c>
    </row>
    <row r="180" spans="5:83">
      <c r="E180" s="1039" t="str">
        <f t="shared" si="76"/>
        <v/>
      </c>
      <c r="G180" s="1039" t="str">
        <f t="shared" si="76"/>
        <v/>
      </c>
      <c r="I180" s="1039" t="str">
        <f t="shared" si="77"/>
        <v/>
      </c>
      <c r="K180" s="1039" t="str">
        <f t="shared" si="78"/>
        <v/>
      </c>
      <c r="M180" s="1039" t="str">
        <f t="shared" si="79"/>
        <v/>
      </c>
      <c r="O180" s="1039" t="str">
        <f t="shared" si="80"/>
        <v/>
      </c>
      <c r="Q180" s="1039" t="str">
        <f t="shared" si="81"/>
        <v/>
      </c>
      <c r="S180" s="1039" t="str">
        <f t="shared" si="82"/>
        <v/>
      </c>
      <c r="U180" s="1039" t="str">
        <f t="shared" si="83"/>
        <v/>
      </c>
      <c r="W180" s="1039" t="str">
        <f t="shared" si="84"/>
        <v/>
      </c>
      <c r="Y180" s="1039" t="str">
        <f t="shared" si="85"/>
        <v/>
      </c>
      <c r="AA180" s="1039" t="str">
        <f t="shared" si="86"/>
        <v/>
      </c>
      <c r="AC180" s="1039" t="str">
        <f t="shared" si="87"/>
        <v/>
      </c>
      <c r="AE180" s="1039" t="str">
        <f t="shared" si="88"/>
        <v/>
      </c>
      <c r="AG180" s="1039" t="str">
        <f t="shared" si="89"/>
        <v/>
      </c>
      <c r="AI180" s="1039" t="str">
        <f t="shared" si="90"/>
        <v/>
      </c>
      <c r="AK180" s="1039" t="str">
        <f t="shared" si="91"/>
        <v/>
      </c>
      <c r="AM180" s="1039" t="str">
        <f t="shared" si="92"/>
        <v/>
      </c>
      <c r="AO180" s="1039" t="str">
        <f t="shared" si="93"/>
        <v/>
      </c>
      <c r="AQ180" s="1039" t="str">
        <f t="shared" si="94"/>
        <v/>
      </c>
      <c r="AS180" s="1039" t="str">
        <f t="shared" si="95"/>
        <v/>
      </c>
      <c r="AU180" s="1039" t="str">
        <f t="shared" si="95"/>
        <v/>
      </c>
      <c r="AW180" s="1039" t="str">
        <f t="shared" si="96"/>
        <v/>
      </c>
      <c r="AY180" s="1039" t="str">
        <f t="shared" si="97"/>
        <v/>
      </c>
      <c r="BA180" s="1039" t="str">
        <f t="shared" si="98"/>
        <v/>
      </c>
      <c r="BC180" s="1039" t="str">
        <f t="shared" si="99"/>
        <v/>
      </c>
      <c r="BE180" s="1039" t="str">
        <f t="shared" si="100"/>
        <v/>
      </c>
      <c r="BG180" s="1039" t="str">
        <f t="shared" si="101"/>
        <v/>
      </c>
      <c r="BI180" s="1039" t="str">
        <f t="shared" si="102"/>
        <v/>
      </c>
      <c r="BK180" s="1039" t="str">
        <f t="shared" si="103"/>
        <v/>
      </c>
      <c r="BM180" s="1039" t="str">
        <f t="shared" si="104"/>
        <v/>
      </c>
      <c r="BO180" s="1039" t="str">
        <f t="shared" si="105"/>
        <v/>
      </c>
      <c r="BQ180" s="1039" t="str">
        <f t="shared" si="106"/>
        <v/>
      </c>
      <c r="BS180" s="1039" t="str">
        <f t="shared" si="107"/>
        <v/>
      </c>
      <c r="BU180" s="1039" t="str">
        <f t="shared" si="108"/>
        <v/>
      </c>
      <c r="BW180" s="1039" t="str">
        <f t="shared" si="109"/>
        <v/>
      </c>
      <c r="BY180" s="1039" t="str">
        <f t="shared" si="110"/>
        <v/>
      </c>
      <c r="CA180" s="1039" t="str">
        <f t="shared" si="111"/>
        <v/>
      </c>
      <c r="CC180" s="1039" t="str">
        <f t="shared" si="112"/>
        <v/>
      </c>
      <c r="CE180" s="1039" t="str">
        <f t="shared" si="113"/>
        <v/>
      </c>
    </row>
    <row r="181" spans="5:83">
      <c r="E181" s="1039" t="str">
        <f t="shared" si="76"/>
        <v/>
      </c>
      <c r="G181" s="1039" t="str">
        <f t="shared" si="76"/>
        <v/>
      </c>
      <c r="I181" s="1039" t="str">
        <f t="shared" si="77"/>
        <v/>
      </c>
      <c r="K181" s="1039" t="str">
        <f t="shared" si="78"/>
        <v/>
      </c>
      <c r="M181" s="1039" t="str">
        <f t="shared" si="79"/>
        <v/>
      </c>
      <c r="O181" s="1039" t="str">
        <f t="shared" si="80"/>
        <v/>
      </c>
      <c r="Q181" s="1039" t="str">
        <f t="shared" si="81"/>
        <v/>
      </c>
      <c r="S181" s="1039" t="str">
        <f t="shared" si="82"/>
        <v/>
      </c>
      <c r="U181" s="1039" t="str">
        <f t="shared" si="83"/>
        <v/>
      </c>
      <c r="W181" s="1039" t="str">
        <f t="shared" si="84"/>
        <v/>
      </c>
      <c r="Y181" s="1039" t="str">
        <f t="shared" si="85"/>
        <v/>
      </c>
      <c r="AA181" s="1039" t="str">
        <f t="shared" si="86"/>
        <v/>
      </c>
      <c r="AC181" s="1039" t="str">
        <f t="shared" si="87"/>
        <v/>
      </c>
      <c r="AE181" s="1039" t="str">
        <f t="shared" si="88"/>
        <v/>
      </c>
      <c r="AG181" s="1039" t="str">
        <f t="shared" si="89"/>
        <v/>
      </c>
      <c r="AI181" s="1039" t="str">
        <f t="shared" si="90"/>
        <v/>
      </c>
      <c r="AK181" s="1039" t="str">
        <f t="shared" si="91"/>
        <v/>
      </c>
      <c r="AM181" s="1039" t="str">
        <f t="shared" si="92"/>
        <v/>
      </c>
      <c r="AO181" s="1039" t="str">
        <f t="shared" si="93"/>
        <v/>
      </c>
      <c r="AQ181" s="1039" t="str">
        <f t="shared" si="94"/>
        <v/>
      </c>
      <c r="AS181" s="1039" t="str">
        <f t="shared" si="95"/>
        <v/>
      </c>
      <c r="AU181" s="1039" t="str">
        <f t="shared" si="95"/>
        <v/>
      </c>
      <c r="AW181" s="1039" t="str">
        <f t="shared" si="96"/>
        <v/>
      </c>
      <c r="AY181" s="1039" t="str">
        <f t="shared" si="97"/>
        <v/>
      </c>
      <c r="BA181" s="1039" t="str">
        <f t="shared" si="98"/>
        <v/>
      </c>
      <c r="BC181" s="1039" t="str">
        <f t="shared" si="99"/>
        <v/>
      </c>
      <c r="BE181" s="1039" t="str">
        <f t="shared" si="100"/>
        <v/>
      </c>
      <c r="BG181" s="1039" t="str">
        <f t="shared" si="101"/>
        <v/>
      </c>
      <c r="BI181" s="1039" t="str">
        <f t="shared" si="102"/>
        <v/>
      </c>
      <c r="BK181" s="1039" t="str">
        <f t="shared" si="103"/>
        <v/>
      </c>
      <c r="BM181" s="1039" t="str">
        <f t="shared" si="104"/>
        <v/>
      </c>
      <c r="BO181" s="1039" t="str">
        <f t="shared" si="105"/>
        <v/>
      </c>
      <c r="BQ181" s="1039" t="str">
        <f t="shared" si="106"/>
        <v/>
      </c>
      <c r="BS181" s="1039" t="str">
        <f t="shared" si="107"/>
        <v/>
      </c>
      <c r="BU181" s="1039" t="str">
        <f t="shared" si="108"/>
        <v/>
      </c>
      <c r="BW181" s="1039" t="str">
        <f t="shared" si="109"/>
        <v/>
      </c>
      <c r="BY181" s="1039" t="str">
        <f t="shared" si="110"/>
        <v/>
      </c>
      <c r="CA181" s="1039" t="str">
        <f t="shared" si="111"/>
        <v/>
      </c>
      <c r="CC181" s="1039" t="str">
        <f t="shared" si="112"/>
        <v/>
      </c>
      <c r="CE181" s="1039" t="str">
        <f t="shared" si="113"/>
        <v/>
      </c>
    </row>
    <row r="182" spans="5:83">
      <c r="E182" s="1039" t="str">
        <f t="shared" si="76"/>
        <v/>
      </c>
      <c r="G182" s="1039" t="str">
        <f t="shared" si="76"/>
        <v/>
      </c>
      <c r="I182" s="1039" t="str">
        <f t="shared" si="77"/>
        <v/>
      </c>
      <c r="K182" s="1039" t="str">
        <f t="shared" si="78"/>
        <v/>
      </c>
      <c r="M182" s="1039" t="str">
        <f t="shared" si="79"/>
        <v/>
      </c>
      <c r="O182" s="1039" t="str">
        <f t="shared" si="80"/>
        <v/>
      </c>
      <c r="Q182" s="1039" t="str">
        <f t="shared" si="81"/>
        <v/>
      </c>
      <c r="S182" s="1039" t="str">
        <f t="shared" si="82"/>
        <v/>
      </c>
      <c r="U182" s="1039" t="str">
        <f t="shared" si="83"/>
        <v/>
      </c>
      <c r="W182" s="1039" t="str">
        <f t="shared" si="84"/>
        <v/>
      </c>
      <c r="Y182" s="1039" t="str">
        <f t="shared" si="85"/>
        <v/>
      </c>
      <c r="AA182" s="1039" t="str">
        <f t="shared" si="86"/>
        <v/>
      </c>
      <c r="AC182" s="1039" t="str">
        <f t="shared" si="87"/>
        <v/>
      </c>
      <c r="AE182" s="1039" t="str">
        <f t="shared" si="88"/>
        <v/>
      </c>
      <c r="AG182" s="1039" t="str">
        <f t="shared" si="89"/>
        <v/>
      </c>
      <c r="AI182" s="1039" t="str">
        <f t="shared" si="90"/>
        <v/>
      </c>
      <c r="AK182" s="1039" t="str">
        <f t="shared" si="91"/>
        <v/>
      </c>
      <c r="AM182" s="1039" t="str">
        <f t="shared" si="92"/>
        <v/>
      </c>
      <c r="AO182" s="1039" t="str">
        <f t="shared" si="93"/>
        <v/>
      </c>
      <c r="AQ182" s="1039" t="str">
        <f t="shared" si="94"/>
        <v/>
      </c>
      <c r="AS182" s="1039" t="str">
        <f t="shared" si="95"/>
        <v/>
      </c>
      <c r="AU182" s="1039" t="str">
        <f t="shared" si="95"/>
        <v/>
      </c>
      <c r="AW182" s="1039" t="str">
        <f t="shared" si="96"/>
        <v/>
      </c>
      <c r="AY182" s="1039" t="str">
        <f t="shared" si="97"/>
        <v/>
      </c>
      <c r="BA182" s="1039" t="str">
        <f t="shared" si="98"/>
        <v/>
      </c>
      <c r="BC182" s="1039" t="str">
        <f t="shared" si="99"/>
        <v/>
      </c>
      <c r="BE182" s="1039" t="str">
        <f t="shared" si="100"/>
        <v/>
      </c>
      <c r="BG182" s="1039" t="str">
        <f t="shared" si="101"/>
        <v/>
      </c>
      <c r="BI182" s="1039" t="str">
        <f t="shared" si="102"/>
        <v/>
      </c>
      <c r="BK182" s="1039" t="str">
        <f t="shared" si="103"/>
        <v/>
      </c>
      <c r="BM182" s="1039" t="str">
        <f t="shared" si="104"/>
        <v/>
      </c>
      <c r="BO182" s="1039" t="str">
        <f t="shared" si="105"/>
        <v/>
      </c>
      <c r="BQ182" s="1039" t="str">
        <f t="shared" si="106"/>
        <v/>
      </c>
      <c r="BS182" s="1039" t="str">
        <f t="shared" si="107"/>
        <v/>
      </c>
      <c r="BU182" s="1039" t="str">
        <f t="shared" si="108"/>
        <v/>
      </c>
      <c r="BW182" s="1039" t="str">
        <f t="shared" si="109"/>
        <v/>
      </c>
      <c r="BY182" s="1039" t="str">
        <f t="shared" si="110"/>
        <v/>
      </c>
      <c r="CA182" s="1039" t="str">
        <f t="shared" si="111"/>
        <v/>
      </c>
      <c r="CC182" s="1039" t="str">
        <f t="shared" si="112"/>
        <v/>
      </c>
      <c r="CE182" s="1039" t="str">
        <f t="shared" si="113"/>
        <v/>
      </c>
    </row>
    <row r="183" spans="5:83">
      <c r="E183" s="1039" t="str">
        <f t="shared" si="76"/>
        <v/>
      </c>
      <c r="G183" s="1039" t="str">
        <f t="shared" si="76"/>
        <v/>
      </c>
      <c r="I183" s="1039" t="str">
        <f t="shared" si="77"/>
        <v/>
      </c>
      <c r="K183" s="1039" t="str">
        <f t="shared" si="78"/>
        <v/>
      </c>
      <c r="M183" s="1039" t="str">
        <f t="shared" si="79"/>
        <v/>
      </c>
      <c r="O183" s="1039" t="str">
        <f t="shared" si="80"/>
        <v/>
      </c>
      <c r="Q183" s="1039" t="str">
        <f t="shared" si="81"/>
        <v/>
      </c>
      <c r="S183" s="1039" t="str">
        <f t="shared" si="82"/>
        <v/>
      </c>
      <c r="U183" s="1039" t="str">
        <f t="shared" si="83"/>
        <v/>
      </c>
      <c r="W183" s="1039" t="str">
        <f t="shared" si="84"/>
        <v/>
      </c>
      <c r="Y183" s="1039" t="str">
        <f t="shared" si="85"/>
        <v/>
      </c>
      <c r="AA183" s="1039" t="str">
        <f t="shared" si="86"/>
        <v/>
      </c>
      <c r="AC183" s="1039" t="str">
        <f t="shared" si="87"/>
        <v/>
      </c>
      <c r="AE183" s="1039" t="str">
        <f t="shared" si="88"/>
        <v/>
      </c>
      <c r="AG183" s="1039" t="str">
        <f t="shared" si="89"/>
        <v/>
      </c>
      <c r="AI183" s="1039" t="str">
        <f t="shared" si="90"/>
        <v/>
      </c>
      <c r="AK183" s="1039" t="str">
        <f t="shared" si="91"/>
        <v/>
      </c>
      <c r="AM183" s="1039" t="str">
        <f t="shared" si="92"/>
        <v/>
      </c>
      <c r="AO183" s="1039" t="str">
        <f t="shared" si="93"/>
        <v/>
      </c>
      <c r="AQ183" s="1039" t="str">
        <f t="shared" si="94"/>
        <v/>
      </c>
      <c r="AS183" s="1039" t="str">
        <f t="shared" si="95"/>
        <v/>
      </c>
      <c r="AU183" s="1039" t="str">
        <f t="shared" si="95"/>
        <v/>
      </c>
      <c r="AW183" s="1039" t="str">
        <f t="shared" si="96"/>
        <v/>
      </c>
      <c r="AY183" s="1039" t="str">
        <f t="shared" si="97"/>
        <v/>
      </c>
      <c r="BA183" s="1039" t="str">
        <f t="shared" si="98"/>
        <v/>
      </c>
      <c r="BC183" s="1039" t="str">
        <f t="shared" si="99"/>
        <v/>
      </c>
      <c r="BE183" s="1039" t="str">
        <f t="shared" si="100"/>
        <v/>
      </c>
      <c r="BG183" s="1039" t="str">
        <f t="shared" si="101"/>
        <v/>
      </c>
      <c r="BI183" s="1039" t="str">
        <f t="shared" si="102"/>
        <v/>
      </c>
      <c r="BK183" s="1039" t="str">
        <f t="shared" si="103"/>
        <v/>
      </c>
      <c r="BM183" s="1039" t="str">
        <f t="shared" si="104"/>
        <v/>
      </c>
      <c r="BO183" s="1039" t="str">
        <f t="shared" si="105"/>
        <v/>
      </c>
      <c r="BQ183" s="1039" t="str">
        <f t="shared" si="106"/>
        <v/>
      </c>
      <c r="BS183" s="1039" t="str">
        <f t="shared" si="107"/>
        <v/>
      </c>
      <c r="BU183" s="1039" t="str">
        <f t="shared" si="108"/>
        <v/>
      </c>
      <c r="BW183" s="1039" t="str">
        <f t="shared" si="109"/>
        <v/>
      </c>
      <c r="BY183" s="1039" t="str">
        <f t="shared" si="110"/>
        <v/>
      </c>
      <c r="CA183" s="1039" t="str">
        <f t="shared" si="111"/>
        <v/>
      </c>
      <c r="CC183" s="1039" t="str">
        <f t="shared" si="112"/>
        <v/>
      </c>
      <c r="CE183" s="1039" t="str">
        <f t="shared" si="113"/>
        <v/>
      </c>
    </row>
    <row r="184" spans="5:83">
      <c r="E184" s="1039" t="str">
        <f t="shared" si="76"/>
        <v/>
      </c>
      <c r="G184" s="1039" t="str">
        <f t="shared" si="76"/>
        <v/>
      </c>
      <c r="I184" s="1039" t="str">
        <f t="shared" si="77"/>
        <v/>
      </c>
      <c r="K184" s="1039" t="str">
        <f t="shared" si="78"/>
        <v/>
      </c>
      <c r="M184" s="1039" t="str">
        <f t="shared" si="79"/>
        <v/>
      </c>
      <c r="O184" s="1039" t="str">
        <f t="shared" si="80"/>
        <v/>
      </c>
      <c r="Q184" s="1039" t="str">
        <f t="shared" si="81"/>
        <v/>
      </c>
      <c r="S184" s="1039" t="str">
        <f t="shared" si="82"/>
        <v/>
      </c>
      <c r="U184" s="1039" t="str">
        <f t="shared" si="83"/>
        <v/>
      </c>
      <c r="W184" s="1039" t="str">
        <f t="shared" si="84"/>
        <v/>
      </c>
      <c r="Y184" s="1039" t="str">
        <f t="shared" si="85"/>
        <v/>
      </c>
      <c r="AA184" s="1039" t="str">
        <f t="shared" si="86"/>
        <v/>
      </c>
      <c r="AC184" s="1039" t="str">
        <f t="shared" si="87"/>
        <v/>
      </c>
      <c r="AE184" s="1039" t="str">
        <f t="shared" si="88"/>
        <v/>
      </c>
      <c r="AG184" s="1039" t="str">
        <f t="shared" si="89"/>
        <v/>
      </c>
      <c r="AI184" s="1039" t="str">
        <f t="shared" si="90"/>
        <v/>
      </c>
      <c r="AK184" s="1039" t="str">
        <f t="shared" si="91"/>
        <v/>
      </c>
      <c r="AM184" s="1039" t="str">
        <f t="shared" si="92"/>
        <v/>
      </c>
      <c r="AO184" s="1039" t="str">
        <f t="shared" si="93"/>
        <v/>
      </c>
      <c r="AQ184" s="1039" t="str">
        <f t="shared" si="94"/>
        <v/>
      </c>
      <c r="AS184" s="1039" t="str">
        <f t="shared" si="95"/>
        <v/>
      </c>
      <c r="AU184" s="1039" t="str">
        <f t="shared" si="95"/>
        <v/>
      </c>
      <c r="AW184" s="1039" t="str">
        <f t="shared" si="96"/>
        <v/>
      </c>
      <c r="AY184" s="1039" t="str">
        <f t="shared" si="97"/>
        <v/>
      </c>
      <c r="BA184" s="1039" t="str">
        <f t="shared" si="98"/>
        <v/>
      </c>
      <c r="BC184" s="1039" t="str">
        <f t="shared" si="99"/>
        <v/>
      </c>
      <c r="BE184" s="1039" t="str">
        <f t="shared" si="100"/>
        <v/>
      </c>
      <c r="BG184" s="1039" t="str">
        <f t="shared" si="101"/>
        <v/>
      </c>
      <c r="BI184" s="1039" t="str">
        <f t="shared" si="102"/>
        <v/>
      </c>
      <c r="BK184" s="1039" t="str">
        <f t="shared" si="103"/>
        <v/>
      </c>
      <c r="BM184" s="1039" t="str">
        <f t="shared" si="104"/>
        <v/>
      </c>
      <c r="BO184" s="1039" t="str">
        <f t="shared" si="105"/>
        <v/>
      </c>
      <c r="BQ184" s="1039" t="str">
        <f t="shared" si="106"/>
        <v/>
      </c>
      <c r="BS184" s="1039" t="str">
        <f t="shared" si="107"/>
        <v/>
      </c>
      <c r="BU184" s="1039" t="str">
        <f t="shared" si="108"/>
        <v/>
      </c>
      <c r="BW184" s="1039" t="str">
        <f t="shared" si="109"/>
        <v/>
      </c>
      <c r="BY184" s="1039" t="str">
        <f t="shared" si="110"/>
        <v/>
      </c>
      <c r="CA184" s="1039" t="str">
        <f t="shared" si="111"/>
        <v/>
      </c>
      <c r="CC184" s="1039" t="str">
        <f t="shared" si="112"/>
        <v/>
      </c>
      <c r="CE184" s="1039" t="str">
        <f t="shared" si="113"/>
        <v/>
      </c>
    </row>
    <row r="185" spans="5:83">
      <c r="E185" s="1039" t="str">
        <f t="shared" si="76"/>
        <v/>
      </c>
      <c r="G185" s="1039" t="str">
        <f t="shared" si="76"/>
        <v/>
      </c>
      <c r="I185" s="1039" t="str">
        <f t="shared" si="77"/>
        <v/>
      </c>
      <c r="K185" s="1039" t="str">
        <f t="shared" si="78"/>
        <v/>
      </c>
      <c r="M185" s="1039" t="str">
        <f t="shared" si="79"/>
        <v/>
      </c>
      <c r="O185" s="1039" t="str">
        <f t="shared" si="80"/>
        <v/>
      </c>
      <c r="Q185" s="1039" t="str">
        <f t="shared" si="81"/>
        <v/>
      </c>
      <c r="S185" s="1039" t="str">
        <f t="shared" si="82"/>
        <v/>
      </c>
      <c r="U185" s="1039" t="str">
        <f t="shared" si="83"/>
        <v/>
      </c>
      <c r="W185" s="1039" t="str">
        <f t="shared" si="84"/>
        <v/>
      </c>
      <c r="Y185" s="1039" t="str">
        <f t="shared" si="85"/>
        <v/>
      </c>
      <c r="AA185" s="1039" t="str">
        <f t="shared" si="86"/>
        <v/>
      </c>
      <c r="AC185" s="1039" t="str">
        <f t="shared" si="87"/>
        <v/>
      </c>
      <c r="AE185" s="1039" t="str">
        <f t="shared" si="88"/>
        <v/>
      </c>
      <c r="AG185" s="1039" t="str">
        <f t="shared" si="89"/>
        <v/>
      </c>
      <c r="AI185" s="1039" t="str">
        <f t="shared" si="90"/>
        <v/>
      </c>
      <c r="AK185" s="1039" t="str">
        <f t="shared" si="91"/>
        <v/>
      </c>
      <c r="AM185" s="1039" t="str">
        <f t="shared" si="92"/>
        <v/>
      </c>
      <c r="AO185" s="1039" t="str">
        <f t="shared" si="93"/>
        <v/>
      </c>
      <c r="AQ185" s="1039" t="str">
        <f t="shared" si="94"/>
        <v/>
      </c>
      <c r="AS185" s="1039" t="str">
        <f t="shared" si="95"/>
        <v/>
      </c>
      <c r="AU185" s="1039" t="str">
        <f t="shared" si="95"/>
        <v/>
      </c>
      <c r="AW185" s="1039" t="str">
        <f t="shared" si="96"/>
        <v/>
      </c>
      <c r="AY185" s="1039" t="str">
        <f t="shared" si="97"/>
        <v/>
      </c>
      <c r="BA185" s="1039" t="str">
        <f t="shared" si="98"/>
        <v/>
      </c>
      <c r="BC185" s="1039" t="str">
        <f t="shared" si="99"/>
        <v/>
      </c>
      <c r="BE185" s="1039" t="str">
        <f t="shared" si="100"/>
        <v/>
      </c>
      <c r="BG185" s="1039" t="str">
        <f t="shared" si="101"/>
        <v/>
      </c>
      <c r="BI185" s="1039" t="str">
        <f t="shared" si="102"/>
        <v/>
      </c>
      <c r="BK185" s="1039" t="str">
        <f t="shared" si="103"/>
        <v/>
      </c>
      <c r="BM185" s="1039" t="str">
        <f t="shared" si="104"/>
        <v/>
      </c>
      <c r="BO185" s="1039" t="str">
        <f t="shared" si="105"/>
        <v/>
      </c>
      <c r="BQ185" s="1039" t="str">
        <f t="shared" si="106"/>
        <v/>
      </c>
      <c r="BS185" s="1039" t="str">
        <f t="shared" si="107"/>
        <v/>
      </c>
      <c r="BU185" s="1039" t="str">
        <f t="shared" si="108"/>
        <v/>
      </c>
      <c r="BW185" s="1039" t="str">
        <f t="shared" si="109"/>
        <v/>
      </c>
      <c r="BY185" s="1039" t="str">
        <f t="shared" si="110"/>
        <v/>
      </c>
      <c r="CA185" s="1039" t="str">
        <f t="shared" si="111"/>
        <v/>
      </c>
      <c r="CC185" s="1039" t="str">
        <f t="shared" si="112"/>
        <v/>
      </c>
      <c r="CE185" s="1039" t="str">
        <f t="shared" si="113"/>
        <v/>
      </c>
    </row>
    <row r="186" spans="5:83">
      <c r="E186" s="1039" t="str">
        <f t="shared" si="76"/>
        <v/>
      </c>
      <c r="G186" s="1039" t="str">
        <f t="shared" si="76"/>
        <v/>
      </c>
      <c r="I186" s="1039" t="str">
        <f t="shared" si="77"/>
        <v/>
      </c>
      <c r="K186" s="1039" t="str">
        <f t="shared" si="78"/>
        <v/>
      </c>
      <c r="M186" s="1039" t="str">
        <f t="shared" si="79"/>
        <v/>
      </c>
      <c r="O186" s="1039" t="str">
        <f t="shared" si="80"/>
        <v/>
      </c>
      <c r="Q186" s="1039" t="str">
        <f t="shared" si="81"/>
        <v/>
      </c>
      <c r="S186" s="1039" t="str">
        <f t="shared" si="82"/>
        <v/>
      </c>
      <c r="U186" s="1039" t="str">
        <f t="shared" si="83"/>
        <v/>
      </c>
      <c r="W186" s="1039" t="str">
        <f t="shared" si="84"/>
        <v/>
      </c>
      <c r="Y186" s="1039" t="str">
        <f t="shared" si="85"/>
        <v/>
      </c>
      <c r="AA186" s="1039" t="str">
        <f t="shared" si="86"/>
        <v/>
      </c>
      <c r="AC186" s="1039" t="str">
        <f t="shared" si="87"/>
        <v/>
      </c>
      <c r="AE186" s="1039" t="str">
        <f t="shared" si="88"/>
        <v/>
      </c>
      <c r="AG186" s="1039" t="str">
        <f t="shared" si="89"/>
        <v/>
      </c>
      <c r="AI186" s="1039" t="str">
        <f t="shared" si="90"/>
        <v/>
      </c>
      <c r="AK186" s="1039" t="str">
        <f t="shared" si="91"/>
        <v/>
      </c>
      <c r="AM186" s="1039" t="str">
        <f t="shared" si="92"/>
        <v/>
      </c>
      <c r="AO186" s="1039" t="str">
        <f t="shared" si="93"/>
        <v/>
      </c>
      <c r="AQ186" s="1039" t="str">
        <f t="shared" si="94"/>
        <v/>
      </c>
      <c r="AS186" s="1039" t="str">
        <f t="shared" si="95"/>
        <v/>
      </c>
      <c r="AU186" s="1039" t="str">
        <f t="shared" si="95"/>
        <v/>
      </c>
      <c r="AW186" s="1039" t="str">
        <f t="shared" si="96"/>
        <v/>
      </c>
      <c r="AY186" s="1039" t="str">
        <f t="shared" si="97"/>
        <v/>
      </c>
      <c r="BA186" s="1039" t="str">
        <f t="shared" si="98"/>
        <v/>
      </c>
      <c r="BC186" s="1039" t="str">
        <f t="shared" si="99"/>
        <v/>
      </c>
      <c r="BE186" s="1039" t="str">
        <f t="shared" si="100"/>
        <v/>
      </c>
      <c r="BG186" s="1039" t="str">
        <f t="shared" si="101"/>
        <v/>
      </c>
      <c r="BI186" s="1039" t="str">
        <f t="shared" si="102"/>
        <v/>
      </c>
      <c r="BK186" s="1039" t="str">
        <f t="shared" si="103"/>
        <v/>
      </c>
      <c r="BM186" s="1039" t="str">
        <f t="shared" si="104"/>
        <v/>
      </c>
      <c r="BO186" s="1039" t="str">
        <f t="shared" si="105"/>
        <v/>
      </c>
      <c r="BQ186" s="1039" t="str">
        <f t="shared" si="106"/>
        <v/>
      </c>
      <c r="BS186" s="1039" t="str">
        <f t="shared" si="107"/>
        <v/>
      </c>
      <c r="BU186" s="1039" t="str">
        <f t="shared" si="108"/>
        <v/>
      </c>
      <c r="BW186" s="1039" t="str">
        <f t="shared" si="109"/>
        <v/>
      </c>
      <c r="BY186" s="1039" t="str">
        <f t="shared" si="110"/>
        <v/>
      </c>
      <c r="CA186" s="1039" t="str">
        <f t="shared" si="111"/>
        <v/>
      </c>
      <c r="CC186" s="1039" t="str">
        <f t="shared" si="112"/>
        <v/>
      </c>
      <c r="CE186" s="1039" t="str">
        <f t="shared" si="113"/>
        <v/>
      </c>
    </row>
    <row r="187" spans="5:83">
      <c r="E187" s="1039" t="str">
        <f t="shared" si="76"/>
        <v/>
      </c>
      <c r="G187" s="1039" t="str">
        <f t="shared" si="76"/>
        <v/>
      </c>
      <c r="I187" s="1039" t="str">
        <f t="shared" si="77"/>
        <v/>
      </c>
      <c r="K187" s="1039" t="str">
        <f t="shared" si="78"/>
        <v/>
      </c>
      <c r="M187" s="1039" t="str">
        <f t="shared" si="79"/>
        <v/>
      </c>
      <c r="O187" s="1039" t="str">
        <f t="shared" si="80"/>
        <v/>
      </c>
      <c r="Q187" s="1039" t="str">
        <f t="shared" si="81"/>
        <v/>
      </c>
      <c r="S187" s="1039" t="str">
        <f t="shared" si="82"/>
        <v/>
      </c>
      <c r="U187" s="1039" t="str">
        <f t="shared" si="83"/>
        <v/>
      </c>
      <c r="W187" s="1039" t="str">
        <f t="shared" si="84"/>
        <v/>
      </c>
      <c r="Y187" s="1039" t="str">
        <f t="shared" si="85"/>
        <v/>
      </c>
      <c r="AA187" s="1039" t="str">
        <f t="shared" si="86"/>
        <v/>
      </c>
      <c r="AC187" s="1039" t="str">
        <f t="shared" si="87"/>
        <v/>
      </c>
      <c r="AE187" s="1039" t="str">
        <f t="shared" si="88"/>
        <v/>
      </c>
      <c r="AG187" s="1039" t="str">
        <f t="shared" si="89"/>
        <v/>
      </c>
      <c r="AI187" s="1039" t="str">
        <f t="shared" si="90"/>
        <v/>
      </c>
      <c r="AK187" s="1039" t="str">
        <f t="shared" si="91"/>
        <v/>
      </c>
      <c r="AM187" s="1039" t="str">
        <f t="shared" si="92"/>
        <v/>
      </c>
      <c r="AO187" s="1039" t="str">
        <f t="shared" si="93"/>
        <v/>
      </c>
      <c r="AQ187" s="1039" t="str">
        <f t="shared" si="94"/>
        <v/>
      </c>
      <c r="AS187" s="1039" t="str">
        <f t="shared" si="95"/>
        <v/>
      </c>
      <c r="AU187" s="1039" t="str">
        <f t="shared" si="95"/>
        <v/>
      </c>
      <c r="AW187" s="1039" t="str">
        <f t="shared" si="96"/>
        <v/>
      </c>
      <c r="AY187" s="1039" t="str">
        <f t="shared" si="97"/>
        <v/>
      </c>
      <c r="BA187" s="1039" t="str">
        <f t="shared" si="98"/>
        <v/>
      </c>
      <c r="BC187" s="1039" t="str">
        <f t="shared" si="99"/>
        <v/>
      </c>
      <c r="BE187" s="1039" t="str">
        <f t="shared" si="100"/>
        <v/>
      </c>
      <c r="BG187" s="1039" t="str">
        <f t="shared" si="101"/>
        <v/>
      </c>
      <c r="BI187" s="1039" t="str">
        <f t="shared" si="102"/>
        <v/>
      </c>
      <c r="BK187" s="1039" t="str">
        <f t="shared" si="103"/>
        <v/>
      </c>
      <c r="BM187" s="1039" t="str">
        <f t="shared" si="104"/>
        <v/>
      </c>
      <c r="BO187" s="1039" t="str">
        <f t="shared" si="105"/>
        <v/>
      </c>
      <c r="BQ187" s="1039" t="str">
        <f t="shared" si="106"/>
        <v/>
      </c>
      <c r="BS187" s="1039" t="str">
        <f t="shared" si="107"/>
        <v/>
      </c>
      <c r="BU187" s="1039" t="str">
        <f t="shared" si="108"/>
        <v/>
      </c>
      <c r="BW187" s="1039" t="str">
        <f t="shared" si="109"/>
        <v/>
      </c>
      <c r="BY187" s="1039" t="str">
        <f t="shared" si="110"/>
        <v/>
      </c>
      <c r="CA187" s="1039" t="str">
        <f t="shared" si="111"/>
        <v/>
      </c>
      <c r="CC187" s="1039" t="str">
        <f t="shared" si="112"/>
        <v/>
      </c>
      <c r="CE187" s="1039" t="str">
        <f t="shared" si="113"/>
        <v/>
      </c>
    </row>
    <row r="188" spans="5:83">
      <c r="E188" s="1039" t="str">
        <f t="shared" si="76"/>
        <v/>
      </c>
      <c r="G188" s="1039" t="str">
        <f t="shared" si="76"/>
        <v/>
      </c>
      <c r="I188" s="1039" t="str">
        <f t="shared" si="77"/>
        <v/>
      </c>
      <c r="K188" s="1039" t="str">
        <f t="shared" si="78"/>
        <v/>
      </c>
      <c r="M188" s="1039" t="str">
        <f t="shared" si="79"/>
        <v/>
      </c>
      <c r="O188" s="1039" t="str">
        <f t="shared" si="80"/>
        <v/>
      </c>
      <c r="Q188" s="1039" t="str">
        <f t="shared" si="81"/>
        <v/>
      </c>
      <c r="S188" s="1039" t="str">
        <f t="shared" si="82"/>
        <v/>
      </c>
      <c r="U188" s="1039" t="str">
        <f t="shared" si="83"/>
        <v/>
      </c>
      <c r="W188" s="1039" t="str">
        <f t="shared" si="84"/>
        <v/>
      </c>
      <c r="Y188" s="1039" t="str">
        <f t="shared" si="85"/>
        <v/>
      </c>
      <c r="AA188" s="1039" t="str">
        <f t="shared" si="86"/>
        <v/>
      </c>
      <c r="AC188" s="1039" t="str">
        <f t="shared" si="87"/>
        <v/>
      </c>
      <c r="AE188" s="1039" t="str">
        <f t="shared" si="88"/>
        <v/>
      </c>
      <c r="AG188" s="1039" t="str">
        <f t="shared" si="89"/>
        <v/>
      </c>
      <c r="AI188" s="1039" t="str">
        <f t="shared" si="90"/>
        <v/>
      </c>
      <c r="AK188" s="1039" t="str">
        <f t="shared" si="91"/>
        <v/>
      </c>
      <c r="AM188" s="1039" t="str">
        <f t="shared" si="92"/>
        <v/>
      </c>
      <c r="AO188" s="1039" t="str">
        <f t="shared" si="93"/>
        <v/>
      </c>
      <c r="AQ188" s="1039" t="str">
        <f t="shared" si="94"/>
        <v/>
      </c>
      <c r="AS188" s="1039" t="str">
        <f t="shared" si="95"/>
        <v/>
      </c>
      <c r="AU188" s="1039" t="str">
        <f t="shared" si="95"/>
        <v/>
      </c>
      <c r="AW188" s="1039" t="str">
        <f t="shared" si="96"/>
        <v/>
      </c>
      <c r="AY188" s="1039" t="str">
        <f t="shared" si="97"/>
        <v/>
      </c>
      <c r="BA188" s="1039" t="str">
        <f t="shared" si="98"/>
        <v/>
      </c>
      <c r="BC188" s="1039" t="str">
        <f t="shared" si="99"/>
        <v/>
      </c>
      <c r="BE188" s="1039" t="str">
        <f t="shared" si="100"/>
        <v/>
      </c>
      <c r="BG188" s="1039" t="str">
        <f t="shared" si="101"/>
        <v/>
      </c>
      <c r="BI188" s="1039" t="str">
        <f t="shared" si="102"/>
        <v/>
      </c>
      <c r="BK188" s="1039" t="str">
        <f t="shared" si="103"/>
        <v/>
      </c>
      <c r="BM188" s="1039" t="str">
        <f t="shared" si="104"/>
        <v/>
      </c>
      <c r="BO188" s="1039" t="str">
        <f t="shared" si="105"/>
        <v/>
      </c>
      <c r="BQ188" s="1039" t="str">
        <f t="shared" si="106"/>
        <v/>
      </c>
      <c r="BS188" s="1039" t="str">
        <f t="shared" si="107"/>
        <v/>
      </c>
      <c r="BU188" s="1039" t="str">
        <f t="shared" si="108"/>
        <v/>
      </c>
      <c r="BW188" s="1039" t="str">
        <f t="shared" si="109"/>
        <v/>
      </c>
      <c r="BY188" s="1039" t="str">
        <f t="shared" si="110"/>
        <v/>
      </c>
      <c r="CA188" s="1039" t="str">
        <f t="shared" si="111"/>
        <v/>
      </c>
      <c r="CC188" s="1039" t="str">
        <f t="shared" si="112"/>
        <v/>
      </c>
      <c r="CE188" s="1039" t="str">
        <f t="shared" si="113"/>
        <v/>
      </c>
    </row>
    <row r="189" spans="5:83">
      <c r="E189" s="1039" t="str">
        <f t="shared" si="76"/>
        <v/>
      </c>
      <c r="G189" s="1039" t="str">
        <f t="shared" si="76"/>
        <v/>
      </c>
      <c r="I189" s="1039" t="str">
        <f t="shared" si="77"/>
        <v/>
      </c>
      <c r="K189" s="1039" t="str">
        <f t="shared" si="78"/>
        <v/>
      </c>
      <c r="M189" s="1039" t="str">
        <f t="shared" si="79"/>
        <v/>
      </c>
      <c r="O189" s="1039" t="str">
        <f t="shared" si="80"/>
        <v/>
      </c>
      <c r="Q189" s="1039" t="str">
        <f t="shared" si="81"/>
        <v/>
      </c>
      <c r="S189" s="1039" t="str">
        <f t="shared" si="82"/>
        <v/>
      </c>
      <c r="U189" s="1039" t="str">
        <f t="shared" si="83"/>
        <v/>
      </c>
      <c r="W189" s="1039" t="str">
        <f t="shared" si="84"/>
        <v/>
      </c>
      <c r="Y189" s="1039" t="str">
        <f t="shared" si="85"/>
        <v/>
      </c>
      <c r="AA189" s="1039" t="str">
        <f t="shared" si="86"/>
        <v/>
      </c>
      <c r="AC189" s="1039" t="str">
        <f t="shared" si="87"/>
        <v/>
      </c>
      <c r="AE189" s="1039" t="str">
        <f t="shared" si="88"/>
        <v/>
      </c>
      <c r="AG189" s="1039" t="str">
        <f t="shared" si="89"/>
        <v/>
      </c>
      <c r="AI189" s="1039" t="str">
        <f t="shared" si="90"/>
        <v/>
      </c>
      <c r="AK189" s="1039" t="str">
        <f t="shared" si="91"/>
        <v/>
      </c>
      <c r="AM189" s="1039" t="str">
        <f t="shared" si="92"/>
        <v/>
      </c>
      <c r="AO189" s="1039" t="str">
        <f t="shared" si="93"/>
        <v/>
      </c>
      <c r="AQ189" s="1039" t="str">
        <f t="shared" si="94"/>
        <v/>
      </c>
      <c r="AS189" s="1039" t="str">
        <f t="shared" si="95"/>
        <v/>
      </c>
      <c r="AU189" s="1039" t="str">
        <f t="shared" si="95"/>
        <v/>
      </c>
      <c r="AW189" s="1039" t="str">
        <f t="shared" si="96"/>
        <v/>
      </c>
      <c r="AY189" s="1039" t="str">
        <f t="shared" si="97"/>
        <v/>
      </c>
      <c r="BA189" s="1039" t="str">
        <f t="shared" si="98"/>
        <v/>
      </c>
      <c r="BC189" s="1039" t="str">
        <f t="shared" si="99"/>
        <v/>
      </c>
      <c r="BE189" s="1039" t="str">
        <f t="shared" si="100"/>
        <v/>
      </c>
      <c r="BG189" s="1039" t="str">
        <f t="shared" si="101"/>
        <v/>
      </c>
      <c r="BI189" s="1039" t="str">
        <f t="shared" si="102"/>
        <v/>
      </c>
      <c r="BK189" s="1039" t="str">
        <f t="shared" si="103"/>
        <v/>
      </c>
      <c r="BM189" s="1039" t="str">
        <f t="shared" si="104"/>
        <v/>
      </c>
      <c r="BO189" s="1039" t="str">
        <f t="shared" si="105"/>
        <v/>
      </c>
      <c r="BQ189" s="1039" t="str">
        <f t="shared" si="106"/>
        <v/>
      </c>
      <c r="BS189" s="1039" t="str">
        <f t="shared" si="107"/>
        <v/>
      </c>
      <c r="BU189" s="1039" t="str">
        <f t="shared" si="108"/>
        <v/>
      </c>
      <c r="BW189" s="1039" t="str">
        <f t="shared" si="109"/>
        <v/>
      </c>
      <c r="BY189" s="1039" t="str">
        <f t="shared" si="110"/>
        <v/>
      </c>
      <c r="CA189" s="1039" t="str">
        <f t="shared" si="111"/>
        <v/>
      </c>
      <c r="CC189" s="1039" t="str">
        <f t="shared" si="112"/>
        <v/>
      </c>
      <c r="CE189" s="1039" t="str">
        <f t="shared" si="113"/>
        <v/>
      </c>
    </row>
    <row r="190" spans="5:83">
      <c r="E190" s="1039" t="str">
        <f t="shared" si="76"/>
        <v/>
      </c>
      <c r="G190" s="1039" t="str">
        <f t="shared" si="76"/>
        <v/>
      </c>
      <c r="I190" s="1039" t="str">
        <f t="shared" si="77"/>
        <v/>
      </c>
      <c r="K190" s="1039" t="str">
        <f t="shared" si="78"/>
        <v/>
      </c>
      <c r="M190" s="1039" t="str">
        <f t="shared" si="79"/>
        <v/>
      </c>
      <c r="O190" s="1039" t="str">
        <f t="shared" si="80"/>
        <v/>
      </c>
      <c r="Q190" s="1039" t="str">
        <f t="shared" si="81"/>
        <v/>
      </c>
      <c r="S190" s="1039" t="str">
        <f t="shared" si="82"/>
        <v/>
      </c>
      <c r="U190" s="1039" t="str">
        <f t="shared" si="83"/>
        <v/>
      </c>
      <c r="W190" s="1039" t="str">
        <f t="shared" si="84"/>
        <v/>
      </c>
      <c r="Y190" s="1039" t="str">
        <f t="shared" si="85"/>
        <v/>
      </c>
      <c r="AA190" s="1039" t="str">
        <f t="shared" si="86"/>
        <v/>
      </c>
      <c r="AC190" s="1039" t="str">
        <f t="shared" si="87"/>
        <v/>
      </c>
      <c r="AE190" s="1039" t="str">
        <f t="shared" si="88"/>
        <v/>
      </c>
      <c r="AG190" s="1039" t="str">
        <f t="shared" si="89"/>
        <v/>
      </c>
      <c r="AI190" s="1039" t="str">
        <f t="shared" si="90"/>
        <v/>
      </c>
      <c r="AK190" s="1039" t="str">
        <f t="shared" si="91"/>
        <v/>
      </c>
      <c r="AM190" s="1039" t="str">
        <f t="shared" si="92"/>
        <v/>
      </c>
      <c r="AO190" s="1039" t="str">
        <f t="shared" si="93"/>
        <v/>
      </c>
      <c r="AQ190" s="1039" t="str">
        <f t="shared" si="94"/>
        <v/>
      </c>
      <c r="AS190" s="1039" t="str">
        <f t="shared" si="95"/>
        <v/>
      </c>
      <c r="AU190" s="1039" t="str">
        <f t="shared" si="95"/>
        <v/>
      </c>
      <c r="AW190" s="1039" t="str">
        <f t="shared" si="96"/>
        <v/>
      </c>
      <c r="AY190" s="1039" t="str">
        <f t="shared" si="97"/>
        <v/>
      </c>
      <c r="BA190" s="1039" t="str">
        <f t="shared" si="98"/>
        <v/>
      </c>
      <c r="BC190" s="1039" t="str">
        <f t="shared" si="99"/>
        <v/>
      </c>
      <c r="BE190" s="1039" t="str">
        <f t="shared" si="100"/>
        <v/>
      </c>
      <c r="BG190" s="1039" t="str">
        <f t="shared" si="101"/>
        <v/>
      </c>
      <c r="BI190" s="1039" t="str">
        <f t="shared" si="102"/>
        <v/>
      </c>
      <c r="BK190" s="1039" t="str">
        <f t="shared" si="103"/>
        <v/>
      </c>
      <c r="BM190" s="1039" t="str">
        <f t="shared" si="104"/>
        <v/>
      </c>
      <c r="BO190" s="1039" t="str">
        <f t="shared" si="105"/>
        <v/>
      </c>
      <c r="BQ190" s="1039" t="str">
        <f t="shared" si="106"/>
        <v/>
      </c>
      <c r="BS190" s="1039" t="str">
        <f t="shared" si="107"/>
        <v/>
      </c>
      <c r="BU190" s="1039" t="str">
        <f t="shared" si="108"/>
        <v/>
      </c>
      <c r="BW190" s="1039" t="str">
        <f t="shared" si="109"/>
        <v/>
      </c>
      <c r="BY190" s="1039" t="str">
        <f t="shared" si="110"/>
        <v/>
      </c>
      <c r="CA190" s="1039" t="str">
        <f t="shared" si="111"/>
        <v/>
      </c>
      <c r="CC190" s="1039" t="str">
        <f t="shared" si="112"/>
        <v/>
      </c>
      <c r="CE190" s="1039" t="str">
        <f t="shared" si="113"/>
        <v/>
      </c>
    </row>
    <row r="191" spans="5:83">
      <c r="E191" s="1039" t="str">
        <f t="shared" si="76"/>
        <v/>
      </c>
      <c r="G191" s="1039" t="str">
        <f t="shared" si="76"/>
        <v/>
      </c>
      <c r="I191" s="1039" t="str">
        <f t="shared" si="77"/>
        <v/>
      </c>
      <c r="K191" s="1039" t="str">
        <f t="shared" si="78"/>
        <v/>
      </c>
      <c r="M191" s="1039" t="str">
        <f t="shared" si="79"/>
        <v/>
      </c>
      <c r="O191" s="1039" t="str">
        <f t="shared" si="80"/>
        <v/>
      </c>
      <c r="Q191" s="1039" t="str">
        <f t="shared" si="81"/>
        <v/>
      </c>
      <c r="S191" s="1039" t="str">
        <f t="shared" si="82"/>
        <v/>
      </c>
      <c r="U191" s="1039" t="str">
        <f t="shared" si="83"/>
        <v/>
      </c>
      <c r="W191" s="1039" t="str">
        <f t="shared" si="84"/>
        <v/>
      </c>
      <c r="Y191" s="1039" t="str">
        <f t="shared" si="85"/>
        <v/>
      </c>
      <c r="AA191" s="1039" t="str">
        <f t="shared" si="86"/>
        <v/>
      </c>
      <c r="AC191" s="1039" t="str">
        <f t="shared" si="87"/>
        <v/>
      </c>
      <c r="AE191" s="1039" t="str">
        <f t="shared" si="88"/>
        <v/>
      </c>
      <c r="AG191" s="1039" t="str">
        <f t="shared" si="89"/>
        <v/>
      </c>
      <c r="AI191" s="1039" t="str">
        <f t="shared" si="90"/>
        <v/>
      </c>
      <c r="AK191" s="1039" t="str">
        <f t="shared" si="91"/>
        <v/>
      </c>
      <c r="AM191" s="1039" t="str">
        <f t="shared" si="92"/>
        <v/>
      </c>
      <c r="AO191" s="1039" t="str">
        <f t="shared" si="93"/>
        <v/>
      </c>
      <c r="AQ191" s="1039" t="str">
        <f t="shared" si="94"/>
        <v/>
      </c>
      <c r="AS191" s="1039" t="str">
        <f t="shared" si="95"/>
        <v/>
      </c>
      <c r="AU191" s="1039" t="str">
        <f t="shared" si="95"/>
        <v/>
      </c>
      <c r="AW191" s="1039" t="str">
        <f t="shared" si="96"/>
        <v/>
      </c>
      <c r="AY191" s="1039" t="str">
        <f t="shared" si="97"/>
        <v/>
      </c>
      <c r="BA191" s="1039" t="str">
        <f t="shared" si="98"/>
        <v/>
      </c>
      <c r="BC191" s="1039" t="str">
        <f t="shared" si="99"/>
        <v/>
      </c>
      <c r="BE191" s="1039" t="str">
        <f t="shared" si="100"/>
        <v/>
      </c>
      <c r="BG191" s="1039" t="str">
        <f t="shared" si="101"/>
        <v/>
      </c>
      <c r="BI191" s="1039" t="str">
        <f t="shared" si="102"/>
        <v/>
      </c>
      <c r="BK191" s="1039" t="str">
        <f t="shared" si="103"/>
        <v/>
      </c>
      <c r="BM191" s="1039" t="str">
        <f t="shared" si="104"/>
        <v/>
      </c>
      <c r="BO191" s="1039" t="str">
        <f t="shared" si="105"/>
        <v/>
      </c>
      <c r="BQ191" s="1039" t="str">
        <f t="shared" si="106"/>
        <v/>
      </c>
      <c r="BS191" s="1039" t="str">
        <f t="shared" si="107"/>
        <v/>
      </c>
      <c r="BU191" s="1039" t="str">
        <f t="shared" si="108"/>
        <v/>
      </c>
      <c r="BW191" s="1039" t="str">
        <f t="shared" si="109"/>
        <v/>
      </c>
      <c r="BY191" s="1039" t="str">
        <f t="shared" si="110"/>
        <v/>
      </c>
      <c r="CA191" s="1039" t="str">
        <f t="shared" si="111"/>
        <v/>
      </c>
      <c r="CC191" s="1039" t="str">
        <f t="shared" si="112"/>
        <v/>
      </c>
      <c r="CE191" s="1039" t="str">
        <f t="shared" si="113"/>
        <v/>
      </c>
    </row>
    <row r="192" spans="5:83">
      <c r="E192" s="1039" t="str">
        <f t="shared" si="76"/>
        <v/>
      </c>
      <c r="G192" s="1039" t="str">
        <f t="shared" si="76"/>
        <v/>
      </c>
      <c r="I192" s="1039" t="str">
        <f t="shared" si="77"/>
        <v/>
      </c>
      <c r="K192" s="1039" t="str">
        <f t="shared" si="78"/>
        <v/>
      </c>
      <c r="M192" s="1039" t="str">
        <f t="shared" si="79"/>
        <v/>
      </c>
      <c r="O192" s="1039" t="str">
        <f t="shared" si="80"/>
        <v/>
      </c>
      <c r="Q192" s="1039" t="str">
        <f t="shared" si="81"/>
        <v/>
      </c>
      <c r="S192" s="1039" t="str">
        <f t="shared" si="82"/>
        <v/>
      </c>
      <c r="U192" s="1039" t="str">
        <f t="shared" si="83"/>
        <v/>
      </c>
      <c r="W192" s="1039" t="str">
        <f t="shared" si="84"/>
        <v/>
      </c>
      <c r="Y192" s="1039" t="str">
        <f t="shared" si="85"/>
        <v/>
      </c>
      <c r="AA192" s="1039" t="str">
        <f t="shared" si="86"/>
        <v/>
      </c>
      <c r="AC192" s="1039" t="str">
        <f t="shared" si="87"/>
        <v/>
      </c>
      <c r="AE192" s="1039" t="str">
        <f t="shared" si="88"/>
        <v/>
      </c>
      <c r="AG192" s="1039" t="str">
        <f t="shared" si="89"/>
        <v/>
      </c>
      <c r="AI192" s="1039" t="str">
        <f t="shared" si="90"/>
        <v/>
      </c>
      <c r="AK192" s="1039" t="str">
        <f t="shared" si="91"/>
        <v/>
      </c>
      <c r="AM192" s="1039" t="str">
        <f t="shared" si="92"/>
        <v/>
      </c>
      <c r="AO192" s="1039" t="str">
        <f t="shared" si="93"/>
        <v/>
      </c>
      <c r="AQ192" s="1039" t="str">
        <f t="shared" si="94"/>
        <v/>
      </c>
      <c r="AS192" s="1039" t="str">
        <f t="shared" si="95"/>
        <v/>
      </c>
      <c r="AU192" s="1039" t="str">
        <f t="shared" si="95"/>
        <v/>
      </c>
      <c r="AW192" s="1039" t="str">
        <f t="shared" si="96"/>
        <v/>
      </c>
      <c r="AY192" s="1039" t="str">
        <f t="shared" si="97"/>
        <v/>
      </c>
      <c r="BA192" s="1039" t="str">
        <f t="shared" si="98"/>
        <v/>
      </c>
      <c r="BC192" s="1039" t="str">
        <f t="shared" si="99"/>
        <v/>
      </c>
      <c r="BE192" s="1039" t="str">
        <f t="shared" si="100"/>
        <v/>
      </c>
      <c r="BG192" s="1039" t="str">
        <f t="shared" si="101"/>
        <v/>
      </c>
      <c r="BI192" s="1039" t="str">
        <f t="shared" si="102"/>
        <v/>
      </c>
      <c r="BK192" s="1039" t="str">
        <f t="shared" si="103"/>
        <v/>
      </c>
      <c r="BM192" s="1039" t="str">
        <f t="shared" si="104"/>
        <v/>
      </c>
      <c r="BO192" s="1039" t="str">
        <f t="shared" si="105"/>
        <v/>
      </c>
      <c r="BQ192" s="1039" t="str">
        <f t="shared" si="106"/>
        <v/>
      </c>
      <c r="BS192" s="1039" t="str">
        <f t="shared" si="107"/>
        <v/>
      </c>
      <c r="BU192" s="1039" t="str">
        <f t="shared" si="108"/>
        <v/>
      </c>
      <c r="BW192" s="1039" t="str">
        <f t="shared" si="109"/>
        <v/>
      </c>
      <c r="BY192" s="1039" t="str">
        <f t="shared" si="110"/>
        <v/>
      </c>
      <c r="CA192" s="1039" t="str">
        <f t="shared" si="111"/>
        <v/>
      </c>
      <c r="CC192" s="1039" t="str">
        <f t="shared" si="112"/>
        <v/>
      </c>
      <c r="CE192" s="1039" t="str">
        <f t="shared" si="113"/>
        <v/>
      </c>
    </row>
    <row r="193" spans="5:83">
      <c r="E193" s="1039" t="str">
        <f t="shared" si="76"/>
        <v/>
      </c>
      <c r="G193" s="1039" t="str">
        <f t="shared" si="76"/>
        <v/>
      </c>
      <c r="I193" s="1039" t="str">
        <f t="shared" si="77"/>
        <v/>
      </c>
      <c r="K193" s="1039" t="str">
        <f t="shared" si="78"/>
        <v/>
      </c>
      <c r="M193" s="1039" t="str">
        <f t="shared" si="79"/>
        <v/>
      </c>
      <c r="O193" s="1039" t="str">
        <f t="shared" si="80"/>
        <v/>
      </c>
      <c r="Q193" s="1039" t="str">
        <f t="shared" si="81"/>
        <v/>
      </c>
      <c r="S193" s="1039" t="str">
        <f t="shared" si="82"/>
        <v/>
      </c>
      <c r="U193" s="1039" t="str">
        <f t="shared" si="83"/>
        <v/>
      </c>
      <c r="W193" s="1039" t="str">
        <f t="shared" si="84"/>
        <v/>
      </c>
      <c r="Y193" s="1039" t="str">
        <f t="shared" si="85"/>
        <v/>
      </c>
      <c r="AA193" s="1039" t="str">
        <f t="shared" si="86"/>
        <v/>
      </c>
      <c r="AC193" s="1039" t="str">
        <f t="shared" si="87"/>
        <v/>
      </c>
      <c r="AE193" s="1039" t="str">
        <f t="shared" si="88"/>
        <v/>
      </c>
      <c r="AG193" s="1039" t="str">
        <f t="shared" si="89"/>
        <v/>
      </c>
      <c r="AI193" s="1039" t="str">
        <f t="shared" si="90"/>
        <v/>
      </c>
      <c r="AK193" s="1039" t="str">
        <f t="shared" si="91"/>
        <v/>
      </c>
      <c r="AM193" s="1039" t="str">
        <f t="shared" si="92"/>
        <v/>
      </c>
      <c r="AO193" s="1039" t="str">
        <f t="shared" si="93"/>
        <v/>
      </c>
      <c r="AQ193" s="1039" t="str">
        <f t="shared" si="94"/>
        <v/>
      </c>
      <c r="AS193" s="1039" t="str">
        <f t="shared" si="95"/>
        <v/>
      </c>
      <c r="AU193" s="1039" t="str">
        <f t="shared" si="95"/>
        <v/>
      </c>
      <c r="AW193" s="1039" t="str">
        <f t="shared" si="96"/>
        <v/>
      </c>
      <c r="AY193" s="1039" t="str">
        <f t="shared" si="97"/>
        <v/>
      </c>
      <c r="BA193" s="1039" t="str">
        <f t="shared" si="98"/>
        <v/>
      </c>
      <c r="BC193" s="1039" t="str">
        <f t="shared" si="99"/>
        <v/>
      </c>
      <c r="BE193" s="1039" t="str">
        <f t="shared" si="100"/>
        <v/>
      </c>
      <c r="BG193" s="1039" t="str">
        <f t="shared" si="101"/>
        <v/>
      </c>
      <c r="BI193" s="1039" t="str">
        <f t="shared" si="102"/>
        <v/>
      </c>
      <c r="BK193" s="1039" t="str">
        <f t="shared" si="103"/>
        <v/>
      </c>
      <c r="BM193" s="1039" t="str">
        <f t="shared" si="104"/>
        <v/>
      </c>
      <c r="BO193" s="1039" t="str">
        <f t="shared" si="105"/>
        <v/>
      </c>
      <c r="BQ193" s="1039" t="str">
        <f t="shared" si="106"/>
        <v/>
      </c>
      <c r="BS193" s="1039" t="str">
        <f t="shared" si="107"/>
        <v/>
      </c>
      <c r="BU193" s="1039" t="str">
        <f t="shared" si="108"/>
        <v/>
      </c>
      <c r="BW193" s="1039" t="str">
        <f t="shared" si="109"/>
        <v/>
      </c>
      <c r="BY193" s="1039" t="str">
        <f t="shared" si="110"/>
        <v/>
      </c>
      <c r="CA193" s="1039" t="str">
        <f t="shared" si="111"/>
        <v/>
      </c>
      <c r="CC193" s="1039" t="str">
        <f t="shared" si="112"/>
        <v/>
      </c>
      <c r="CE193" s="1039" t="str">
        <f t="shared" si="113"/>
        <v/>
      </c>
    </row>
    <row r="194" spans="5:83">
      <c r="E194" s="1039" t="str">
        <f t="shared" si="76"/>
        <v/>
      </c>
      <c r="G194" s="1039" t="str">
        <f t="shared" si="76"/>
        <v/>
      </c>
      <c r="I194" s="1039" t="str">
        <f t="shared" si="77"/>
        <v/>
      </c>
      <c r="K194" s="1039" t="str">
        <f t="shared" si="78"/>
        <v/>
      </c>
      <c r="M194" s="1039" t="str">
        <f t="shared" si="79"/>
        <v/>
      </c>
      <c r="O194" s="1039" t="str">
        <f t="shared" si="80"/>
        <v/>
      </c>
      <c r="Q194" s="1039" t="str">
        <f t="shared" si="81"/>
        <v/>
      </c>
      <c r="S194" s="1039" t="str">
        <f t="shared" si="82"/>
        <v/>
      </c>
      <c r="U194" s="1039" t="str">
        <f t="shared" si="83"/>
        <v/>
      </c>
      <c r="W194" s="1039" t="str">
        <f t="shared" si="84"/>
        <v/>
      </c>
      <c r="Y194" s="1039" t="str">
        <f t="shared" si="85"/>
        <v/>
      </c>
      <c r="AA194" s="1039" t="str">
        <f t="shared" si="86"/>
        <v/>
      </c>
      <c r="AC194" s="1039" t="str">
        <f t="shared" si="87"/>
        <v/>
      </c>
      <c r="AE194" s="1039" t="str">
        <f t="shared" si="88"/>
        <v/>
      </c>
      <c r="AG194" s="1039" t="str">
        <f t="shared" si="89"/>
        <v/>
      </c>
      <c r="AI194" s="1039" t="str">
        <f t="shared" si="90"/>
        <v/>
      </c>
      <c r="AK194" s="1039" t="str">
        <f t="shared" si="91"/>
        <v/>
      </c>
      <c r="AM194" s="1039" t="str">
        <f t="shared" si="92"/>
        <v/>
      </c>
      <c r="AO194" s="1039" t="str">
        <f t="shared" si="93"/>
        <v/>
      </c>
      <c r="AQ194" s="1039" t="str">
        <f t="shared" si="94"/>
        <v/>
      </c>
      <c r="AS194" s="1039" t="str">
        <f t="shared" si="95"/>
        <v/>
      </c>
      <c r="AU194" s="1039" t="str">
        <f t="shared" si="95"/>
        <v/>
      </c>
      <c r="AW194" s="1039" t="str">
        <f t="shared" si="96"/>
        <v/>
      </c>
      <c r="AY194" s="1039" t="str">
        <f t="shared" si="97"/>
        <v/>
      </c>
      <c r="BA194" s="1039" t="str">
        <f t="shared" si="98"/>
        <v/>
      </c>
      <c r="BC194" s="1039" t="str">
        <f t="shared" si="99"/>
        <v/>
      </c>
      <c r="BE194" s="1039" t="str">
        <f t="shared" si="100"/>
        <v/>
      </c>
      <c r="BG194" s="1039" t="str">
        <f t="shared" si="101"/>
        <v/>
      </c>
      <c r="BI194" s="1039" t="str">
        <f t="shared" si="102"/>
        <v/>
      </c>
      <c r="BK194" s="1039" t="str">
        <f t="shared" si="103"/>
        <v/>
      </c>
      <c r="BM194" s="1039" t="str">
        <f t="shared" si="104"/>
        <v/>
      </c>
      <c r="BO194" s="1039" t="str">
        <f t="shared" si="105"/>
        <v/>
      </c>
      <c r="BQ194" s="1039" t="str">
        <f t="shared" si="106"/>
        <v/>
      </c>
      <c r="BS194" s="1039" t="str">
        <f t="shared" si="107"/>
        <v/>
      </c>
      <c r="BU194" s="1039" t="str">
        <f t="shared" si="108"/>
        <v/>
      </c>
      <c r="BW194" s="1039" t="str">
        <f t="shared" si="109"/>
        <v/>
      </c>
      <c r="BY194" s="1039" t="str">
        <f t="shared" si="110"/>
        <v/>
      </c>
      <c r="CA194" s="1039" t="str">
        <f t="shared" si="111"/>
        <v/>
      </c>
      <c r="CC194" s="1039" t="str">
        <f t="shared" si="112"/>
        <v/>
      </c>
      <c r="CE194" s="1039" t="str">
        <f t="shared" si="113"/>
        <v/>
      </c>
    </row>
    <row r="195" spans="5:83">
      <c r="E195" s="1039" t="str">
        <f t="shared" si="76"/>
        <v/>
      </c>
      <c r="G195" s="1039" t="str">
        <f t="shared" si="76"/>
        <v/>
      </c>
      <c r="I195" s="1039" t="str">
        <f t="shared" si="77"/>
        <v/>
      </c>
      <c r="K195" s="1039" t="str">
        <f t="shared" si="78"/>
        <v/>
      </c>
      <c r="M195" s="1039" t="str">
        <f t="shared" si="79"/>
        <v/>
      </c>
      <c r="O195" s="1039" t="str">
        <f t="shared" si="80"/>
        <v/>
      </c>
      <c r="Q195" s="1039" t="str">
        <f t="shared" si="81"/>
        <v/>
      </c>
      <c r="S195" s="1039" t="str">
        <f t="shared" si="82"/>
        <v/>
      </c>
      <c r="U195" s="1039" t="str">
        <f t="shared" si="83"/>
        <v/>
      </c>
      <c r="W195" s="1039" t="str">
        <f t="shared" si="84"/>
        <v/>
      </c>
      <c r="Y195" s="1039" t="str">
        <f t="shared" si="85"/>
        <v/>
      </c>
      <c r="AA195" s="1039" t="str">
        <f t="shared" si="86"/>
        <v/>
      </c>
      <c r="AC195" s="1039" t="str">
        <f t="shared" si="87"/>
        <v/>
      </c>
      <c r="AE195" s="1039" t="str">
        <f t="shared" si="88"/>
        <v/>
      </c>
      <c r="AG195" s="1039" t="str">
        <f t="shared" si="89"/>
        <v/>
      </c>
      <c r="AI195" s="1039" t="str">
        <f t="shared" si="90"/>
        <v/>
      </c>
      <c r="AK195" s="1039" t="str">
        <f t="shared" si="91"/>
        <v/>
      </c>
      <c r="AM195" s="1039" t="str">
        <f t="shared" si="92"/>
        <v/>
      </c>
      <c r="AO195" s="1039" t="str">
        <f t="shared" si="93"/>
        <v/>
      </c>
      <c r="AQ195" s="1039" t="str">
        <f t="shared" si="94"/>
        <v/>
      </c>
      <c r="AS195" s="1039" t="str">
        <f t="shared" si="95"/>
        <v/>
      </c>
      <c r="AU195" s="1039" t="str">
        <f t="shared" si="95"/>
        <v/>
      </c>
      <c r="AW195" s="1039" t="str">
        <f t="shared" si="96"/>
        <v/>
      </c>
      <c r="AY195" s="1039" t="str">
        <f t="shared" si="97"/>
        <v/>
      </c>
      <c r="BA195" s="1039" t="str">
        <f t="shared" si="98"/>
        <v/>
      </c>
      <c r="BC195" s="1039" t="str">
        <f t="shared" si="99"/>
        <v/>
      </c>
      <c r="BE195" s="1039" t="str">
        <f t="shared" si="100"/>
        <v/>
      </c>
      <c r="BG195" s="1039" t="str">
        <f t="shared" si="101"/>
        <v/>
      </c>
      <c r="BI195" s="1039" t="str">
        <f t="shared" si="102"/>
        <v/>
      </c>
      <c r="BK195" s="1039" t="str">
        <f t="shared" si="103"/>
        <v/>
      </c>
      <c r="BM195" s="1039" t="str">
        <f t="shared" si="104"/>
        <v/>
      </c>
      <c r="BO195" s="1039" t="str">
        <f t="shared" si="105"/>
        <v/>
      </c>
      <c r="BQ195" s="1039" t="str">
        <f t="shared" si="106"/>
        <v/>
      </c>
      <c r="BS195" s="1039" t="str">
        <f t="shared" si="107"/>
        <v/>
      </c>
      <c r="BU195" s="1039" t="str">
        <f t="shared" si="108"/>
        <v/>
      </c>
      <c r="BW195" s="1039" t="str">
        <f t="shared" si="109"/>
        <v/>
      </c>
      <c r="BY195" s="1039" t="str">
        <f t="shared" si="110"/>
        <v/>
      </c>
      <c r="CA195" s="1039" t="str">
        <f t="shared" si="111"/>
        <v/>
      </c>
      <c r="CC195" s="1039" t="str">
        <f t="shared" si="112"/>
        <v/>
      </c>
      <c r="CE195" s="1039" t="str">
        <f t="shared" si="113"/>
        <v/>
      </c>
    </row>
    <row r="196" spans="5:83">
      <c r="E196" s="1039" t="str">
        <f t="shared" si="76"/>
        <v/>
      </c>
      <c r="G196" s="1039" t="str">
        <f t="shared" si="76"/>
        <v/>
      </c>
      <c r="I196" s="1039" t="str">
        <f t="shared" si="77"/>
        <v/>
      </c>
      <c r="K196" s="1039" t="str">
        <f t="shared" si="78"/>
        <v/>
      </c>
      <c r="M196" s="1039" t="str">
        <f t="shared" si="79"/>
        <v/>
      </c>
      <c r="O196" s="1039" t="str">
        <f t="shared" si="80"/>
        <v/>
      </c>
      <c r="Q196" s="1039" t="str">
        <f t="shared" si="81"/>
        <v/>
      </c>
      <c r="S196" s="1039" t="str">
        <f t="shared" si="82"/>
        <v/>
      </c>
      <c r="U196" s="1039" t="str">
        <f t="shared" si="83"/>
        <v/>
      </c>
      <c r="W196" s="1039" t="str">
        <f t="shared" si="84"/>
        <v/>
      </c>
      <c r="Y196" s="1039" t="str">
        <f t="shared" si="85"/>
        <v/>
      </c>
      <c r="AA196" s="1039" t="str">
        <f t="shared" si="86"/>
        <v/>
      </c>
      <c r="AC196" s="1039" t="str">
        <f t="shared" si="87"/>
        <v/>
      </c>
      <c r="AE196" s="1039" t="str">
        <f t="shared" si="88"/>
        <v/>
      </c>
      <c r="AG196" s="1039" t="str">
        <f t="shared" si="89"/>
        <v/>
      </c>
      <c r="AI196" s="1039" t="str">
        <f t="shared" si="90"/>
        <v/>
      </c>
      <c r="AK196" s="1039" t="str">
        <f t="shared" si="91"/>
        <v/>
      </c>
      <c r="AM196" s="1039" t="str">
        <f t="shared" si="92"/>
        <v/>
      </c>
      <c r="AO196" s="1039" t="str">
        <f t="shared" si="93"/>
        <v/>
      </c>
      <c r="AQ196" s="1039" t="str">
        <f t="shared" si="94"/>
        <v/>
      </c>
      <c r="AS196" s="1039" t="str">
        <f t="shared" si="95"/>
        <v/>
      </c>
      <c r="AU196" s="1039" t="str">
        <f t="shared" si="95"/>
        <v/>
      </c>
      <c r="AW196" s="1039" t="str">
        <f t="shared" si="96"/>
        <v/>
      </c>
      <c r="AY196" s="1039" t="str">
        <f t="shared" si="97"/>
        <v/>
      </c>
      <c r="BA196" s="1039" t="str">
        <f t="shared" si="98"/>
        <v/>
      </c>
      <c r="BC196" s="1039" t="str">
        <f t="shared" si="99"/>
        <v/>
      </c>
      <c r="BE196" s="1039" t="str">
        <f t="shared" si="100"/>
        <v/>
      </c>
      <c r="BG196" s="1039" t="str">
        <f t="shared" si="101"/>
        <v/>
      </c>
      <c r="BI196" s="1039" t="str">
        <f t="shared" si="102"/>
        <v/>
      </c>
      <c r="BK196" s="1039" t="str">
        <f t="shared" si="103"/>
        <v/>
      </c>
      <c r="BM196" s="1039" t="str">
        <f t="shared" si="104"/>
        <v/>
      </c>
      <c r="BO196" s="1039" t="str">
        <f t="shared" si="105"/>
        <v/>
      </c>
      <c r="BQ196" s="1039" t="str">
        <f t="shared" si="106"/>
        <v/>
      </c>
      <c r="BS196" s="1039" t="str">
        <f t="shared" si="107"/>
        <v/>
      </c>
      <c r="BU196" s="1039" t="str">
        <f t="shared" si="108"/>
        <v/>
      </c>
      <c r="BW196" s="1039" t="str">
        <f t="shared" si="109"/>
        <v/>
      </c>
      <c r="BY196" s="1039" t="str">
        <f t="shared" si="110"/>
        <v/>
      </c>
      <c r="CA196" s="1039" t="str">
        <f t="shared" si="111"/>
        <v/>
      </c>
      <c r="CC196" s="1039" t="str">
        <f t="shared" si="112"/>
        <v/>
      </c>
      <c r="CE196" s="1039" t="str">
        <f t="shared" si="113"/>
        <v/>
      </c>
    </row>
    <row r="197" spans="5:83">
      <c r="E197" s="1039" t="str">
        <f t="shared" si="76"/>
        <v/>
      </c>
      <c r="G197" s="1039" t="str">
        <f t="shared" si="76"/>
        <v/>
      </c>
      <c r="I197" s="1039" t="str">
        <f t="shared" si="77"/>
        <v/>
      </c>
      <c r="K197" s="1039" t="str">
        <f t="shared" si="78"/>
        <v/>
      </c>
      <c r="M197" s="1039" t="str">
        <f t="shared" si="79"/>
        <v/>
      </c>
      <c r="O197" s="1039" t="str">
        <f t="shared" si="80"/>
        <v/>
      </c>
      <c r="Q197" s="1039" t="str">
        <f t="shared" si="81"/>
        <v/>
      </c>
      <c r="S197" s="1039" t="str">
        <f t="shared" si="82"/>
        <v/>
      </c>
      <c r="U197" s="1039" t="str">
        <f t="shared" si="83"/>
        <v/>
      </c>
      <c r="W197" s="1039" t="str">
        <f t="shared" si="84"/>
        <v/>
      </c>
      <c r="Y197" s="1039" t="str">
        <f t="shared" si="85"/>
        <v/>
      </c>
      <c r="AA197" s="1039" t="str">
        <f t="shared" si="86"/>
        <v/>
      </c>
      <c r="AC197" s="1039" t="str">
        <f t="shared" si="87"/>
        <v/>
      </c>
      <c r="AE197" s="1039" t="str">
        <f t="shared" si="88"/>
        <v/>
      </c>
      <c r="AG197" s="1039" t="str">
        <f t="shared" si="89"/>
        <v/>
      </c>
      <c r="AI197" s="1039" t="str">
        <f t="shared" si="90"/>
        <v/>
      </c>
      <c r="AK197" s="1039" t="str">
        <f t="shared" si="91"/>
        <v/>
      </c>
      <c r="AM197" s="1039" t="str">
        <f t="shared" si="92"/>
        <v/>
      </c>
      <c r="AO197" s="1039" t="str">
        <f t="shared" si="93"/>
        <v/>
      </c>
      <c r="AQ197" s="1039" t="str">
        <f t="shared" si="94"/>
        <v/>
      </c>
      <c r="AS197" s="1039" t="str">
        <f t="shared" si="95"/>
        <v/>
      </c>
      <c r="AU197" s="1039" t="str">
        <f t="shared" si="95"/>
        <v/>
      </c>
      <c r="AW197" s="1039" t="str">
        <f t="shared" si="96"/>
        <v/>
      </c>
      <c r="AY197" s="1039" t="str">
        <f t="shared" si="97"/>
        <v/>
      </c>
      <c r="BA197" s="1039" t="str">
        <f t="shared" si="98"/>
        <v/>
      </c>
      <c r="BC197" s="1039" t="str">
        <f t="shared" si="99"/>
        <v/>
      </c>
      <c r="BE197" s="1039" t="str">
        <f t="shared" si="100"/>
        <v/>
      </c>
      <c r="BG197" s="1039" t="str">
        <f t="shared" si="101"/>
        <v/>
      </c>
      <c r="BI197" s="1039" t="str">
        <f t="shared" si="102"/>
        <v/>
      </c>
      <c r="BK197" s="1039" t="str">
        <f t="shared" si="103"/>
        <v/>
      </c>
      <c r="BM197" s="1039" t="str">
        <f t="shared" si="104"/>
        <v/>
      </c>
      <c r="BO197" s="1039" t="str">
        <f t="shared" si="105"/>
        <v/>
      </c>
      <c r="BQ197" s="1039" t="str">
        <f t="shared" si="106"/>
        <v/>
      </c>
      <c r="BS197" s="1039" t="str">
        <f t="shared" si="107"/>
        <v/>
      </c>
      <c r="BU197" s="1039" t="str">
        <f t="shared" si="108"/>
        <v/>
      </c>
      <c r="BW197" s="1039" t="str">
        <f t="shared" si="109"/>
        <v/>
      </c>
      <c r="BY197" s="1039" t="str">
        <f t="shared" si="110"/>
        <v/>
      </c>
      <c r="CA197" s="1039" t="str">
        <f t="shared" si="111"/>
        <v/>
      </c>
      <c r="CC197" s="1039" t="str">
        <f t="shared" si="112"/>
        <v/>
      </c>
      <c r="CE197" s="1039" t="str">
        <f t="shared" si="113"/>
        <v/>
      </c>
    </row>
    <row r="198" spans="5:83">
      <c r="E198" s="1039" t="str">
        <f t="shared" si="76"/>
        <v/>
      </c>
      <c r="G198" s="1039" t="str">
        <f t="shared" si="76"/>
        <v/>
      </c>
      <c r="I198" s="1039" t="str">
        <f t="shared" si="77"/>
        <v/>
      </c>
      <c r="K198" s="1039" t="str">
        <f t="shared" si="78"/>
        <v/>
      </c>
      <c r="M198" s="1039" t="str">
        <f t="shared" si="79"/>
        <v/>
      </c>
      <c r="O198" s="1039" t="str">
        <f t="shared" si="80"/>
        <v/>
      </c>
      <c r="Q198" s="1039" t="str">
        <f t="shared" si="81"/>
        <v/>
      </c>
      <c r="S198" s="1039" t="str">
        <f t="shared" si="82"/>
        <v/>
      </c>
      <c r="U198" s="1039" t="str">
        <f t="shared" si="83"/>
        <v/>
      </c>
      <c r="W198" s="1039" t="str">
        <f t="shared" si="84"/>
        <v/>
      </c>
      <c r="Y198" s="1039" t="str">
        <f t="shared" si="85"/>
        <v/>
      </c>
      <c r="AA198" s="1039" t="str">
        <f t="shared" si="86"/>
        <v/>
      </c>
      <c r="AC198" s="1039" t="str">
        <f t="shared" si="87"/>
        <v/>
      </c>
      <c r="AE198" s="1039" t="str">
        <f t="shared" si="88"/>
        <v/>
      </c>
      <c r="AG198" s="1039" t="str">
        <f t="shared" si="89"/>
        <v/>
      </c>
      <c r="AI198" s="1039" t="str">
        <f t="shared" si="90"/>
        <v/>
      </c>
      <c r="AK198" s="1039" t="str">
        <f t="shared" si="91"/>
        <v/>
      </c>
      <c r="AM198" s="1039" t="str">
        <f t="shared" si="92"/>
        <v/>
      </c>
      <c r="AO198" s="1039" t="str">
        <f t="shared" si="93"/>
        <v/>
      </c>
      <c r="AQ198" s="1039" t="str">
        <f t="shared" si="94"/>
        <v/>
      </c>
      <c r="AS198" s="1039" t="str">
        <f t="shared" si="95"/>
        <v/>
      </c>
      <c r="AU198" s="1039" t="str">
        <f t="shared" si="95"/>
        <v/>
      </c>
      <c r="AW198" s="1039" t="str">
        <f t="shared" si="96"/>
        <v/>
      </c>
      <c r="AY198" s="1039" t="str">
        <f t="shared" si="97"/>
        <v/>
      </c>
      <c r="BA198" s="1039" t="str">
        <f t="shared" si="98"/>
        <v/>
      </c>
      <c r="BC198" s="1039" t="str">
        <f t="shared" si="99"/>
        <v/>
      </c>
      <c r="BE198" s="1039" t="str">
        <f t="shared" si="100"/>
        <v/>
      </c>
      <c r="BG198" s="1039" t="str">
        <f t="shared" si="101"/>
        <v/>
      </c>
      <c r="BI198" s="1039" t="str">
        <f t="shared" si="102"/>
        <v/>
      </c>
      <c r="BK198" s="1039" t="str">
        <f t="shared" si="103"/>
        <v/>
      </c>
      <c r="BM198" s="1039" t="str">
        <f t="shared" si="104"/>
        <v/>
      </c>
      <c r="BO198" s="1039" t="str">
        <f t="shared" si="105"/>
        <v/>
      </c>
      <c r="BQ198" s="1039" t="str">
        <f t="shared" si="106"/>
        <v/>
      </c>
      <c r="BS198" s="1039" t="str">
        <f t="shared" si="107"/>
        <v/>
      </c>
      <c r="BU198" s="1039" t="str">
        <f t="shared" si="108"/>
        <v/>
      </c>
      <c r="BW198" s="1039" t="str">
        <f t="shared" si="109"/>
        <v/>
      </c>
      <c r="BY198" s="1039" t="str">
        <f t="shared" si="110"/>
        <v/>
      </c>
      <c r="CA198" s="1039" t="str">
        <f t="shared" si="111"/>
        <v/>
      </c>
      <c r="CC198" s="1039" t="str">
        <f t="shared" si="112"/>
        <v/>
      </c>
      <c r="CE198" s="1039" t="str">
        <f t="shared" si="113"/>
        <v/>
      </c>
    </row>
    <row r="199" spans="5:83">
      <c r="E199" s="1039" t="str">
        <f t="shared" si="76"/>
        <v/>
      </c>
      <c r="G199" s="1039" t="str">
        <f t="shared" si="76"/>
        <v/>
      </c>
      <c r="I199" s="1039" t="str">
        <f t="shared" si="77"/>
        <v/>
      </c>
      <c r="K199" s="1039" t="str">
        <f t="shared" si="78"/>
        <v/>
      </c>
      <c r="M199" s="1039" t="str">
        <f t="shared" si="79"/>
        <v/>
      </c>
      <c r="O199" s="1039" t="str">
        <f t="shared" si="80"/>
        <v/>
      </c>
      <c r="Q199" s="1039" t="str">
        <f t="shared" si="81"/>
        <v/>
      </c>
      <c r="S199" s="1039" t="str">
        <f t="shared" si="82"/>
        <v/>
      </c>
      <c r="U199" s="1039" t="str">
        <f t="shared" si="83"/>
        <v/>
      </c>
      <c r="W199" s="1039" t="str">
        <f t="shared" si="84"/>
        <v/>
      </c>
      <c r="Y199" s="1039" t="str">
        <f t="shared" si="85"/>
        <v/>
      </c>
      <c r="AA199" s="1039" t="str">
        <f t="shared" si="86"/>
        <v/>
      </c>
      <c r="AC199" s="1039" t="str">
        <f t="shared" si="87"/>
        <v/>
      </c>
      <c r="AE199" s="1039" t="str">
        <f t="shared" si="88"/>
        <v/>
      </c>
      <c r="AG199" s="1039" t="str">
        <f t="shared" si="89"/>
        <v/>
      </c>
      <c r="AI199" s="1039" t="str">
        <f t="shared" si="90"/>
        <v/>
      </c>
      <c r="AK199" s="1039" t="str">
        <f t="shared" si="91"/>
        <v/>
      </c>
      <c r="AM199" s="1039" t="str">
        <f t="shared" si="92"/>
        <v/>
      </c>
      <c r="AO199" s="1039" t="str">
        <f t="shared" si="93"/>
        <v/>
      </c>
      <c r="AQ199" s="1039" t="str">
        <f t="shared" si="94"/>
        <v/>
      </c>
      <c r="AS199" s="1039" t="str">
        <f t="shared" si="95"/>
        <v/>
      </c>
      <c r="AU199" s="1039" t="str">
        <f t="shared" si="95"/>
        <v/>
      </c>
      <c r="AW199" s="1039" t="str">
        <f t="shared" si="96"/>
        <v/>
      </c>
      <c r="AY199" s="1039" t="str">
        <f t="shared" si="97"/>
        <v/>
      </c>
      <c r="BA199" s="1039" t="str">
        <f t="shared" si="98"/>
        <v/>
      </c>
      <c r="BC199" s="1039" t="str">
        <f t="shared" si="99"/>
        <v/>
      </c>
      <c r="BE199" s="1039" t="str">
        <f t="shared" si="100"/>
        <v/>
      </c>
      <c r="BG199" s="1039" t="str">
        <f t="shared" si="101"/>
        <v/>
      </c>
      <c r="BI199" s="1039" t="str">
        <f t="shared" si="102"/>
        <v/>
      </c>
      <c r="BK199" s="1039" t="str">
        <f t="shared" si="103"/>
        <v/>
      </c>
      <c r="BM199" s="1039" t="str">
        <f t="shared" si="104"/>
        <v/>
      </c>
      <c r="BO199" s="1039" t="str">
        <f t="shared" si="105"/>
        <v/>
      </c>
      <c r="BQ199" s="1039" t="str">
        <f t="shared" si="106"/>
        <v/>
      </c>
      <c r="BS199" s="1039" t="str">
        <f t="shared" si="107"/>
        <v/>
      </c>
      <c r="BU199" s="1039" t="str">
        <f t="shared" si="108"/>
        <v/>
      </c>
      <c r="BW199" s="1039" t="str">
        <f t="shared" si="109"/>
        <v/>
      </c>
      <c r="BY199" s="1039" t="str">
        <f t="shared" si="110"/>
        <v/>
      </c>
      <c r="CA199" s="1039" t="str">
        <f t="shared" si="111"/>
        <v/>
      </c>
      <c r="CC199" s="1039" t="str">
        <f t="shared" si="112"/>
        <v/>
      </c>
      <c r="CE199" s="1039" t="str">
        <f t="shared" si="113"/>
        <v/>
      </c>
    </row>
    <row r="200" spans="5:83">
      <c r="E200" s="1039" t="str">
        <f t="shared" si="76"/>
        <v/>
      </c>
      <c r="G200" s="1039" t="str">
        <f t="shared" si="76"/>
        <v/>
      </c>
      <c r="I200" s="1039" t="str">
        <f t="shared" si="77"/>
        <v/>
      </c>
      <c r="K200" s="1039" t="str">
        <f t="shared" si="78"/>
        <v/>
      </c>
      <c r="M200" s="1039" t="str">
        <f t="shared" si="79"/>
        <v/>
      </c>
      <c r="O200" s="1039" t="str">
        <f t="shared" si="80"/>
        <v/>
      </c>
      <c r="Q200" s="1039" t="str">
        <f t="shared" si="81"/>
        <v/>
      </c>
      <c r="S200" s="1039" t="str">
        <f t="shared" si="82"/>
        <v/>
      </c>
      <c r="U200" s="1039" t="str">
        <f t="shared" si="83"/>
        <v/>
      </c>
      <c r="W200" s="1039" t="str">
        <f t="shared" si="84"/>
        <v/>
      </c>
      <c r="Y200" s="1039" t="str">
        <f t="shared" si="85"/>
        <v/>
      </c>
      <c r="AA200" s="1039" t="str">
        <f t="shared" si="86"/>
        <v/>
      </c>
      <c r="AC200" s="1039" t="str">
        <f t="shared" si="87"/>
        <v/>
      </c>
      <c r="AE200" s="1039" t="str">
        <f t="shared" si="88"/>
        <v/>
      </c>
      <c r="AG200" s="1039" t="str">
        <f t="shared" si="89"/>
        <v/>
      </c>
      <c r="AI200" s="1039" t="str">
        <f t="shared" si="90"/>
        <v/>
      </c>
      <c r="AK200" s="1039" t="str">
        <f t="shared" si="91"/>
        <v/>
      </c>
      <c r="AM200" s="1039" t="str">
        <f t="shared" si="92"/>
        <v/>
      </c>
      <c r="AO200" s="1039" t="str">
        <f t="shared" si="93"/>
        <v/>
      </c>
      <c r="AQ200" s="1039" t="str">
        <f t="shared" si="94"/>
        <v/>
      </c>
      <c r="AS200" s="1039" t="str">
        <f t="shared" si="95"/>
        <v/>
      </c>
      <c r="AU200" s="1039" t="str">
        <f t="shared" si="95"/>
        <v/>
      </c>
      <c r="AW200" s="1039" t="str">
        <f t="shared" si="96"/>
        <v/>
      </c>
      <c r="AY200" s="1039" t="str">
        <f t="shared" si="97"/>
        <v/>
      </c>
      <c r="BA200" s="1039" t="str">
        <f t="shared" si="98"/>
        <v/>
      </c>
      <c r="BC200" s="1039" t="str">
        <f t="shared" si="99"/>
        <v/>
      </c>
      <c r="BE200" s="1039" t="str">
        <f t="shared" si="100"/>
        <v/>
      </c>
      <c r="BG200" s="1039" t="str">
        <f t="shared" si="101"/>
        <v/>
      </c>
      <c r="BI200" s="1039" t="str">
        <f t="shared" si="102"/>
        <v/>
      </c>
      <c r="BK200" s="1039" t="str">
        <f t="shared" si="103"/>
        <v/>
      </c>
      <c r="BM200" s="1039" t="str">
        <f t="shared" si="104"/>
        <v/>
      </c>
      <c r="BO200" s="1039" t="str">
        <f t="shared" si="105"/>
        <v/>
      </c>
      <c r="BQ200" s="1039" t="str">
        <f t="shared" si="106"/>
        <v/>
      </c>
      <c r="BS200" s="1039" t="str">
        <f t="shared" si="107"/>
        <v/>
      </c>
      <c r="BU200" s="1039" t="str">
        <f t="shared" si="108"/>
        <v/>
      </c>
      <c r="BW200" s="1039" t="str">
        <f t="shared" si="109"/>
        <v/>
      </c>
      <c r="BY200" s="1039" t="str">
        <f t="shared" si="110"/>
        <v/>
      </c>
      <c r="CA200" s="1039" t="str">
        <f t="shared" si="111"/>
        <v/>
      </c>
      <c r="CC200" s="1039" t="str">
        <f t="shared" si="112"/>
        <v/>
      </c>
      <c r="CE200" s="1039" t="str">
        <f t="shared" si="113"/>
        <v/>
      </c>
    </row>
    <row r="201" spans="5:83">
      <c r="E201" s="1039" t="str">
        <f t="shared" si="76"/>
        <v/>
      </c>
      <c r="G201" s="1039" t="str">
        <f t="shared" si="76"/>
        <v/>
      </c>
      <c r="I201" s="1039" t="str">
        <f t="shared" si="77"/>
        <v/>
      </c>
      <c r="K201" s="1039" t="str">
        <f t="shared" si="78"/>
        <v/>
      </c>
      <c r="M201" s="1039" t="str">
        <f t="shared" si="79"/>
        <v/>
      </c>
      <c r="O201" s="1039" t="str">
        <f t="shared" si="80"/>
        <v/>
      </c>
      <c r="Q201" s="1039" t="str">
        <f t="shared" si="81"/>
        <v/>
      </c>
      <c r="S201" s="1039" t="str">
        <f t="shared" si="82"/>
        <v/>
      </c>
      <c r="U201" s="1039" t="str">
        <f t="shared" si="83"/>
        <v/>
      </c>
      <c r="W201" s="1039" t="str">
        <f t="shared" si="84"/>
        <v/>
      </c>
      <c r="Y201" s="1039" t="str">
        <f t="shared" si="85"/>
        <v/>
      </c>
      <c r="AA201" s="1039" t="str">
        <f t="shared" si="86"/>
        <v/>
      </c>
      <c r="AC201" s="1039" t="str">
        <f t="shared" si="87"/>
        <v/>
      </c>
      <c r="AE201" s="1039" t="str">
        <f t="shared" si="88"/>
        <v/>
      </c>
      <c r="AG201" s="1039" t="str">
        <f t="shared" si="89"/>
        <v/>
      </c>
      <c r="AI201" s="1039" t="str">
        <f t="shared" si="90"/>
        <v/>
      </c>
      <c r="AK201" s="1039" t="str">
        <f t="shared" si="91"/>
        <v/>
      </c>
      <c r="AM201" s="1039" t="str">
        <f t="shared" si="92"/>
        <v/>
      </c>
      <c r="AO201" s="1039" t="str">
        <f t="shared" si="93"/>
        <v/>
      </c>
      <c r="AQ201" s="1039" t="str">
        <f t="shared" si="94"/>
        <v/>
      </c>
      <c r="AS201" s="1039" t="str">
        <f t="shared" si="95"/>
        <v/>
      </c>
      <c r="AU201" s="1039" t="str">
        <f t="shared" si="95"/>
        <v/>
      </c>
      <c r="AW201" s="1039" t="str">
        <f t="shared" si="96"/>
        <v/>
      </c>
      <c r="AY201" s="1039" t="str">
        <f t="shared" si="97"/>
        <v/>
      </c>
      <c r="BA201" s="1039" t="str">
        <f t="shared" si="98"/>
        <v/>
      </c>
      <c r="BC201" s="1039" t="str">
        <f t="shared" si="99"/>
        <v/>
      </c>
      <c r="BE201" s="1039" t="str">
        <f t="shared" si="100"/>
        <v/>
      </c>
      <c r="BG201" s="1039" t="str">
        <f t="shared" si="101"/>
        <v/>
      </c>
      <c r="BI201" s="1039" t="str">
        <f t="shared" si="102"/>
        <v/>
      </c>
      <c r="BK201" s="1039" t="str">
        <f t="shared" si="103"/>
        <v/>
      </c>
      <c r="BM201" s="1039" t="str">
        <f t="shared" si="104"/>
        <v/>
      </c>
      <c r="BO201" s="1039" t="str">
        <f t="shared" si="105"/>
        <v/>
      </c>
      <c r="BQ201" s="1039" t="str">
        <f t="shared" si="106"/>
        <v/>
      </c>
      <c r="BS201" s="1039" t="str">
        <f t="shared" si="107"/>
        <v/>
      </c>
      <c r="BU201" s="1039" t="str">
        <f t="shared" si="108"/>
        <v/>
      </c>
      <c r="BW201" s="1039" t="str">
        <f t="shared" si="109"/>
        <v/>
      </c>
      <c r="BY201" s="1039" t="str">
        <f t="shared" si="110"/>
        <v/>
      </c>
      <c r="CA201" s="1039" t="str">
        <f t="shared" si="111"/>
        <v/>
      </c>
      <c r="CC201" s="1039" t="str">
        <f t="shared" si="112"/>
        <v/>
      </c>
      <c r="CE201" s="1039" t="str">
        <f t="shared" si="113"/>
        <v/>
      </c>
    </row>
    <row r="202" spans="5:83">
      <c r="E202" s="1039" t="str">
        <f t="shared" si="76"/>
        <v/>
      </c>
      <c r="G202" s="1039" t="str">
        <f t="shared" si="76"/>
        <v/>
      </c>
      <c r="I202" s="1039" t="str">
        <f t="shared" si="77"/>
        <v/>
      </c>
      <c r="K202" s="1039" t="str">
        <f t="shared" si="78"/>
        <v/>
      </c>
      <c r="M202" s="1039" t="str">
        <f t="shared" si="79"/>
        <v/>
      </c>
      <c r="O202" s="1039" t="str">
        <f t="shared" si="80"/>
        <v/>
      </c>
      <c r="Q202" s="1039" t="str">
        <f t="shared" si="81"/>
        <v/>
      </c>
      <c r="S202" s="1039" t="str">
        <f t="shared" si="82"/>
        <v/>
      </c>
      <c r="U202" s="1039" t="str">
        <f t="shared" si="83"/>
        <v/>
      </c>
      <c r="W202" s="1039" t="str">
        <f t="shared" si="84"/>
        <v/>
      </c>
      <c r="Y202" s="1039" t="str">
        <f t="shared" si="85"/>
        <v/>
      </c>
      <c r="AA202" s="1039" t="str">
        <f t="shared" si="86"/>
        <v/>
      </c>
      <c r="AC202" s="1039" t="str">
        <f t="shared" si="87"/>
        <v/>
      </c>
      <c r="AE202" s="1039" t="str">
        <f t="shared" si="88"/>
        <v/>
      </c>
      <c r="AG202" s="1039" t="str">
        <f t="shared" si="89"/>
        <v/>
      </c>
      <c r="AI202" s="1039" t="str">
        <f t="shared" si="90"/>
        <v/>
      </c>
      <c r="AK202" s="1039" t="str">
        <f t="shared" si="91"/>
        <v/>
      </c>
      <c r="AM202" s="1039" t="str">
        <f t="shared" si="92"/>
        <v/>
      </c>
      <c r="AO202" s="1039" t="str">
        <f t="shared" si="93"/>
        <v/>
      </c>
      <c r="AQ202" s="1039" t="str">
        <f t="shared" si="94"/>
        <v/>
      </c>
      <c r="AS202" s="1039" t="str">
        <f t="shared" si="95"/>
        <v/>
      </c>
      <c r="AU202" s="1039" t="str">
        <f t="shared" si="95"/>
        <v/>
      </c>
      <c r="AW202" s="1039" t="str">
        <f t="shared" si="96"/>
        <v/>
      </c>
      <c r="AY202" s="1039" t="str">
        <f t="shared" si="97"/>
        <v/>
      </c>
      <c r="BA202" s="1039" t="str">
        <f t="shared" si="98"/>
        <v/>
      </c>
      <c r="BC202" s="1039" t="str">
        <f t="shared" si="99"/>
        <v/>
      </c>
      <c r="BE202" s="1039" t="str">
        <f t="shared" si="100"/>
        <v/>
      </c>
      <c r="BG202" s="1039" t="str">
        <f t="shared" si="101"/>
        <v/>
      </c>
      <c r="BI202" s="1039" t="str">
        <f t="shared" si="102"/>
        <v/>
      </c>
      <c r="BK202" s="1039" t="str">
        <f t="shared" si="103"/>
        <v/>
      </c>
      <c r="BM202" s="1039" t="str">
        <f t="shared" si="104"/>
        <v/>
      </c>
      <c r="BO202" s="1039" t="str">
        <f t="shared" si="105"/>
        <v/>
      </c>
      <c r="BQ202" s="1039" t="str">
        <f t="shared" si="106"/>
        <v/>
      </c>
      <c r="BS202" s="1039" t="str">
        <f t="shared" si="107"/>
        <v/>
      </c>
      <c r="BU202" s="1039" t="str">
        <f t="shared" si="108"/>
        <v/>
      </c>
      <c r="BW202" s="1039" t="str">
        <f t="shared" si="109"/>
        <v/>
      </c>
      <c r="BY202" s="1039" t="str">
        <f t="shared" si="110"/>
        <v/>
      </c>
      <c r="CA202" s="1039" t="str">
        <f t="shared" si="111"/>
        <v/>
      </c>
      <c r="CC202" s="1039" t="str">
        <f t="shared" si="112"/>
        <v/>
      </c>
      <c r="CE202" s="1039" t="str">
        <f t="shared" si="113"/>
        <v/>
      </c>
    </row>
    <row r="203" spans="5:83">
      <c r="E203" s="1039" t="str">
        <f t="shared" si="76"/>
        <v/>
      </c>
      <c r="G203" s="1039" t="str">
        <f t="shared" si="76"/>
        <v/>
      </c>
      <c r="I203" s="1039" t="str">
        <f t="shared" si="77"/>
        <v/>
      </c>
      <c r="K203" s="1039" t="str">
        <f t="shared" si="78"/>
        <v/>
      </c>
      <c r="M203" s="1039" t="str">
        <f t="shared" si="79"/>
        <v/>
      </c>
      <c r="O203" s="1039" t="str">
        <f t="shared" si="80"/>
        <v/>
      </c>
      <c r="Q203" s="1039" t="str">
        <f t="shared" si="81"/>
        <v/>
      </c>
      <c r="S203" s="1039" t="str">
        <f t="shared" si="82"/>
        <v/>
      </c>
      <c r="U203" s="1039" t="str">
        <f t="shared" si="83"/>
        <v/>
      </c>
      <c r="W203" s="1039" t="str">
        <f t="shared" si="84"/>
        <v/>
      </c>
      <c r="Y203" s="1039" t="str">
        <f t="shared" si="85"/>
        <v/>
      </c>
      <c r="AA203" s="1039" t="str">
        <f t="shared" si="86"/>
        <v/>
      </c>
      <c r="AC203" s="1039" t="str">
        <f t="shared" si="87"/>
        <v/>
      </c>
      <c r="AE203" s="1039" t="str">
        <f t="shared" si="88"/>
        <v/>
      </c>
      <c r="AG203" s="1039" t="str">
        <f t="shared" si="89"/>
        <v/>
      </c>
      <c r="AI203" s="1039" t="str">
        <f t="shared" si="90"/>
        <v/>
      </c>
      <c r="AK203" s="1039" t="str">
        <f t="shared" si="91"/>
        <v/>
      </c>
      <c r="AM203" s="1039" t="str">
        <f t="shared" si="92"/>
        <v/>
      </c>
      <c r="AO203" s="1039" t="str">
        <f t="shared" si="93"/>
        <v/>
      </c>
      <c r="AQ203" s="1039" t="str">
        <f t="shared" si="94"/>
        <v/>
      </c>
      <c r="AS203" s="1039" t="str">
        <f t="shared" si="95"/>
        <v/>
      </c>
      <c r="AU203" s="1039" t="str">
        <f t="shared" si="95"/>
        <v/>
      </c>
      <c r="AW203" s="1039" t="str">
        <f t="shared" si="96"/>
        <v/>
      </c>
      <c r="AY203" s="1039" t="str">
        <f t="shared" si="97"/>
        <v/>
      </c>
      <c r="BA203" s="1039" t="str">
        <f t="shared" si="98"/>
        <v/>
      </c>
      <c r="BC203" s="1039" t="str">
        <f t="shared" si="99"/>
        <v/>
      </c>
      <c r="BE203" s="1039" t="str">
        <f t="shared" si="100"/>
        <v/>
      </c>
      <c r="BG203" s="1039" t="str">
        <f t="shared" si="101"/>
        <v/>
      </c>
      <c r="BI203" s="1039" t="str">
        <f t="shared" si="102"/>
        <v/>
      </c>
      <c r="BK203" s="1039" t="str">
        <f t="shared" si="103"/>
        <v/>
      </c>
      <c r="BM203" s="1039" t="str">
        <f t="shared" si="104"/>
        <v/>
      </c>
      <c r="BO203" s="1039" t="str">
        <f t="shared" si="105"/>
        <v/>
      </c>
      <c r="BQ203" s="1039" t="str">
        <f t="shared" si="106"/>
        <v/>
      </c>
      <c r="BS203" s="1039" t="str">
        <f t="shared" si="107"/>
        <v/>
      </c>
      <c r="BU203" s="1039" t="str">
        <f t="shared" si="108"/>
        <v/>
      </c>
      <c r="BW203" s="1039" t="str">
        <f t="shared" si="109"/>
        <v/>
      </c>
      <c r="BY203" s="1039" t="str">
        <f t="shared" si="110"/>
        <v/>
      </c>
      <c r="CA203" s="1039" t="str">
        <f t="shared" si="111"/>
        <v/>
      </c>
      <c r="CC203" s="1039" t="str">
        <f t="shared" si="112"/>
        <v/>
      </c>
      <c r="CE203" s="1039" t="str">
        <f t="shared" si="113"/>
        <v/>
      </c>
    </row>
    <row r="204" spans="5:83">
      <c r="E204" s="1039" t="str">
        <f t="shared" si="76"/>
        <v/>
      </c>
      <c r="G204" s="1039" t="str">
        <f t="shared" si="76"/>
        <v/>
      </c>
      <c r="I204" s="1039" t="str">
        <f t="shared" si="77"/>
        <v/>
      </c>
      <c r="K204" s="1039" t="str">
        <f t="shared" si="78"/>
        <v/>
      </c>
      <c r="M204" s="1039" t="str">
        <f t="shared" si="79"/>
        <v/>
      </c>
      <c r="O204" s="1039" t="str">
        <f t="shared" si="80"/>
        <v/>
      </c>
      <c r="Q204" s="1039" t="str">
        <f t="shared" si="81"/>
        <v/>
      </c>
      <c r="S204" s="1039" t="str">
        <f t="shared" si="82"/>
        <v/>
      </c>
      <c r="U204" s="1039" t="str">
        <f t="shared" si="83"/>
        <v/>
      </c>
      <c r="W204" s="1039" t="str">
        <f t="shared" si="84"/>
        <v/>
      </c>
      <c r="Y204" s="1039" t="str">
        <f t="shared" si="85"/>
        <v/>
      </c>
      <c r="AA204" s="1039" t="str">
        <f t="shared" si="86"/>
        <v/>
      </c>
      <c r="AC204" s="1039" t="str">
        <f t="shared" si="87"/>
        <v/>
      </c>
      <c r="AE204" s="1039" t="str">
        <f t="shared" si="88"/>
        <v/>
      </c>
      <c r="AG204" s="1039" t="str">
        <f t="shared" si="89"/>
        <v/>
      </c>
      <c r="AI204" s="1039" t="str">
        <f t="shared" si="90"/>
        <v/>
      </c>
      <c r="AK204" s="1039" t="str">
        <f t="shared" si="91"/>
        <v/>
      </c>
      <c r="AM204" s="1039" t="str">
        <f t="shared" si="92"/>
        <v/>
      </c>
      <c r="AO204" s="1039" t="str">
        <f t="shared" si="93"/>
        <v/>
      </c>
      <c r="AQ204" s="1039" t="str">
        <f t="shared" si="94"/>
        <v/>
      </c>
      <c r="AS204" s="1039" t="str">
        <f t="shared" si="95"/>
        <v/>
      </c>
      <c r="AU204" s="1039" t="str">
        <f t="shared" si="95"/>
        <v/>
      </c>
      <c r="AW204" s="1039" t="str">
        <f t="shared" si="96"/>
        <v/>
      </c>
      <c r="AY204" s="1039" t="str">
        <f t="shared" si="97"/>
        <v/>
      </c>
      <c r="BA204" s="1039" t="str">
        <f t="shared" si="98"/>
        <v/>
      </c>
      <c r="BC204" s="1039" t="str">
        <f t="shared" si="99"/>
        <v/>
      </c>
      <c r="BE204" s="1039" t="str">
        <f t="shared" si="100"/>
        <v/>
      </c>
      <c r="BG204" s="1039" t="str">
        <f t="shared" si="101"/>
        <v/>
      </c>
      <c r="BI204" s="1039" t="str">
        <f t="shared" si="102"/>
        <v/>
      </c>
      <c r="BK204" s="1039" t="str">
        <f t="shared" si="103"/>
        <v/>
      </c>
      <c r="BM204" s="1039" t="str">
        <f t="shared" si="104"/>
        <v/>
      </c>
      <c r="BO204" s="1039" t="str">
        <f t="shared" si="105"/>
        <v/>
      </c>
      <c r="BQ204" s="1039" t="str">
        <f t="shared" si="106"/>
        <v/>
      </c>
      <c r="BS204" s="1039" t="str">
        <f t="shared" si="107"/>
        <v/>
      </c>
      <c r="BU204" s="1039" t="str">
        <f t="shared" si="108"/>
        <v/>
      </c>
      <c r="BW204" s="1039" t="str">
        <f t="shared" si="109"/>
        <v/>
      </c>
      <c r="BY204" s="1039" t="str">
        <f t="shared" si="110"/>
        <v/>
      </c>
      <c r="CA204" s="1039" t="str">
        <f t="shared" si="111"/>
        <v/>
      </c>
      <c r="CC204" s="1039" t="str">
        <f t="shared" si="112"/>
        <v/>
      </c>
      <c r="CE204" s="1039" t="str">
        <f t="shared" si="113"/>
        <v/>
      </c>
    </row>
    <row r="205" spans="5:83">
      <c r="E205" s="1039" t="str">
        <f t="shared" ref="E205:G268" si="114">IF(OR($B205=0,D205=0),"",D205/$B205)</f>
        <v/>
      </c>
      <c r="G205" s="1039" t="str">
        <f t="shared" si="114"/>
        <v/>
      </c>
      <c r="I205" s="1039" t="str">
        <f t="shared" ref="I205:I268" si="115">IF(OR($B205=0,H205=0),"",H205/$B205)</f>
        <v/>
      </c>
      <c r="K205" s="1039" t="str">
        <f t="shared" ref="K205:K268" si="116">IF(OR($B205=0,J205=0),"",J205/$B205)</f>
        <v/>
      </c>
      <c r="M205" s="1039" t="str">
        <f t="shared" ref="M205:M268" si="117">IF(OR($B205=0,L205=0),"",L205/$B205)</f>
        <v/>
      </c>
      <c r="O205" s="1039" t="str">
        <f t="shared" ref="O205:O268" si="118">IF(OR($B205=0,N205=0),"",N205/$B205)</f>
        <v/>
      </c>
      <c r="Q205" s="1039" t="str">
        <f t="shared" ref="Q205:Q268" si="119">IF(OR($B205=0,P205=0),"",P205/$B205)</f>
        <v/>
      </c>
      <c r="S205" s="1039" t="str">
        <f t="shared" ref="S205:S268" si="120">IF(OR($B205=0,R205=0),"",R205/$B205)</f>
        <v/>
      </c>
      <c r="U205" s="1039" t="str">
        <f t="shared" ref="U205:U268" si="121">IF(OR($B205=0,T205=0),"",T205/$B205)</f>
        <v/>
      </c>
      <c r="W205" s="1039" t="str">
        <f t="shared" ref="W205:W268" si="122">IF(OR($B205=0,V205=0),"",V205/$B205)</f>
        <v/>
      </c>
      <c r="Y205" s="1039" t="str">
        <f t="shared" ref="Y205:Y268" si="123">IF(OR($B205=0,X205=0),"",X205/$B205)</f>
        <v/>
      </c>
      <c r="AA205" s="1039" t="str">
        <f t="shared" ref="AA205:AA268" si="124">IF(OR($B205=0,Z205=0),"",Z205/$B205)</f>
        <v/>
      </c>
      <c r="AC205" s="1039" t="str">
        <f t="shared" ref="AC205:AC268" si="125">IF(OR($B205=0,AB205=0),"",AB205/$B205)</f>
        <v/>
      </c>
      <c r="AE205" s="1039" t="str">
        <f t="shared" ref="AE205:AE268" si="126">IF(OR($B205=0,AD205=0),"",AD205/$B205)</f>
        <v/>
      </c>
      <c r="AG205" s="1039" t="str">
        <f t="shared" ref="AG205:AG268" si="127">IF(OR($B205=0,AF205=0),"",AF205/$B205)</f>
        <v/>
      </c>
      <c r="AI205" s="1039" t="str">
        <f t="shared" ref="AI205:AI268" si="128">IF(OR($B205=0,AH205=0),"",AH205/$B205)</f>
        <v/>
      </c>
      <c r="AK205" s="1039" t="str">
        <f t="shared" ref="AK205:AK268" si="129">IF(OR($B205=0,AJ205=0),"",AJ205/$B205)</f>
        <v/>
      </c>
      <c r="AM205" s="1039" t="str">
        <f t="shared" ref="AM205:AM268" si="130">IF(OR($B205=0,AL205=0),"",AL205/$B205)</f>
        <v/>
      </c>
      <c r="AO205" s="1039" t="str">
        <f t="shared" ref="AO205:AO268" si="131">IF(OR($B205=0,AN205=0),"",AN205/$B205)</f>
        <v/>
      </c>
      <c r="AQ205" s="1039" t="str">
        <f t="shared" ref="AQ205:AQ268" si="132">IF(OR($B205=0,AP205=0),"",AP205/$B205)</f>
        <v/>
      </c>
      <c r="AS205" s="1039" t="str">
        <f t="shared" ref="AS205:AU268" si="133">IF(OR($B205=0,AR205=0),"",AR205/$B205)</f>
        <v/>
      </c>
      <c r="AU205" s="1039" t="str">
        <f t="shared" si="133"/>
        <v/>
      </c>
      <c r="AW205" s="1039" t="str">
        <f t="shared" ref="AW205:AW268" si="134">IF(OR($B205=0,AV205=0),"",AV205/$B205)</f>
        <v/>
      </c>
      <c r="AY205" s="1039" t="str">
        <f t="shared" ref="AY205:AY268" si="135">IF(OR($B205=0,AX205=0),"",AX205/$B205)</f>
        <v/>
      </c>
      <c r="BA205" s="1039" t="str">
        <f t="shared" ref="BA205:BA268" si="136">IF(OR($B205=0,AZ205=0),"",AZ205/$B205)</f>
        <v/>
      </c>
      <c r="BC205" s="1039" t="str">
        <f t="shared" ref="BC205:BC268" si="137">IF(OR($B205=0,BB205=0),"",BB205/$B205)</f>
        <v/>
      </c>
      <c r="BE205" s="1039" t="str">
        <f t="shared" ref="BE205:BE268" si="138">IF(OR($B205=0,BD205=0),"",BD205/$B205)</f>
        <v/>
      </c>
      <c r="BG205" s="1039" t="str">
        <f t="shared" ref="BG205:BG268" si="139">IF(OR($B205=0,BF205=0),"",BF205/$B205)</f>
        <v/>
      </c>
      <c r="BI205" s="1039" t="str">
        <f t="shared" ref="BI205:BI268" si="140">IF(OR($B205=0,BH205=0),"",BH205/$B205)</f>
        <v/>
      </c>
      <c r="BK205" s="1039" t="str">
        <f t="shared" ref="BK205:BK268" si="141">IF(OR($B205=0,BJ205=0),"",BJ205/$B205)</f>
        <v/>
      </c>
      <c r="BM205" s="1039" t="str">
        <f t="shared" ref="BM205:BM268" si="142">IF(OR($B205=0,BL205=0),"",BL205/$B205)</f>
        <v/>
      </c>
      <c r="BO205" s="1039" t="str">
        <f t="shared" ref="BO205:BO268" si="143">IF(OR($B205=0,BN205=0),"",BN205/$B205)</f>
        <v/>
      </c>
      <c r="BQ205" s="1039" t="str">
        <f t="shared" ref="BQ205:BQ268" si="144">IF(OR($B205=0,BP205=0),"",BP205/$B205)</f>
        <v/>
      </c>
      <c r="BS205" s="1039" t="str">
        <f t="shared" ref="BS205:BS268" si="145">IF(OR($B205=0,BR205=0),"",BR205/$B205)</f>
        <v/>
      </c>
      <c r="BU205" s="1039" t="str">
        <f t="shared" ref="BU205:BU268" si="146">IF(OR($B205=0,BT205=0),"",BT205/$B205)</f>
        <v/>
      </c>
      <c r="BW205" s="1039" t="str">
        <f t="shared" ref="BW205:BW268" si="147">IF(OR($B205=0,BV205=0),"",BV205/$B205)</f>
        <v/>
      </c>
      <c r="BY205" s="1039" t="str">
        <f t="shared" ref="BY205:BY268" si="148">IF(OR($B205=0,BX205=0),"",BX205/$B205)</f>
        <v/>
      </c>
      <c r="CA205" s="1039" t="str">
        <f t="shared" ref="CA205:CA268" si="149">IF(OR($B205=0,BZ205=0),"",BZ205/$B205)</f>
        <v/>
      </c>
      <c r="CC205" s="1039" t="str">
        <f t="shared" ref="CC205:CC268" si="150">IF(OR($B205=0,CB205=0),"",CB205/$B205)</f>
        <v/>
      </c>
      <c r="CE205" s="1039" t="str">
        <f t="shared" ref="CE205:CE268" si="151">IF(OR($B205=0,CD205=0),"",CD205/$B205)</f>
        <v/>
      </c>
    </row>
    <row r="206" spans="5:83">
      <c r="E206" s="1039" t="str">
        <f t="shared" si="114"/>
        <v/>
      </c>
      <c r="G206" s="1039" t="str">
        <f t="shared" si="114"/>
        <v/>
      </c>
      <c r="I206" s="1039" t="str">
        <f t="shared" si="115"/>
        <v/>
      </c>
      <c r="K206" s="1039" t="str">
        <f t="shared" si="116"/>
        <v/>
      </c>
      <c r="M206" s="1039" t="str">
        <f t="shared" si="117"/>
        <v/>
      </c>
      <c r="O206" s="1039" t="str">
        <f t="shared" si="118"/>
        <v/>
      </c>
      <c r="Q206" s="1039" t="str">
        <f t="shared" si="119"/>
        <v/>
      </c>
      <c r="S206" s="1039" t="str">
        <f t="shared" si="120"/>
        <v/>
      </c>
      <c r="U206" s="1039" t="str">
        <f t="shared" si="121"/>
        <v/>
      </c>
      <c r="W206" s="1039" t="str">
        <f t="shared" si="122"/>
        <v/>
      </c>
      <c r="Y206" s="1039" t="str">
        <f t="shared" si="123"/>
        <v/>
      </c>
      <c r="AA206" s="1039" t="str">
        <f t="shared" si="124"/>
        <v/>
      </c>
      <c r="AC206" s="1039" t="str">
        <f t="shared" si="125"/>
        <v/>
      </c>
      <c r="AE206" s="1039" t="str">
        <f t="shared" si="126"/>
        <v/>
      </c>
      <c r="AG206" s="1039" t="str">
        <f t="shared" si="127"/>
        <v/>
      </c>
      <c r="AI206" s="1039" t="str">
        <f t="shared" si="128"/>
        <v/>
      </c>
      <c r="AK206" s="1039" t="str">
        <f t="shared" si="129"/>
        <v/>
      </c>
      <c r="AM206" s="1039" t="str">
        <f t="shared" si="130"/>
        <v/>
      </c>
      <c r="AO206" s="1039" t="str">
        <f t="shared" si="131"/>
        <v/>
      </c>
      <c r="AQ206" s="1039" t="str">
        <f t="shared" si="132"/>
        <v/>
      </c>
      <c r="AS206" s="1039" t="str">
        <f t="shared" si="133"/>
        <v/>
      </c>
      <c r="AU206" s="1039" t="str">
        <f t="shared" si="133"/>
        <v/>
      </c>
      <c r="AW206" s="1039" t="str">
        <f t="shared" si="134"/>
        <v/>
      </c>
      <c r="AY206" s="1039" t="str">
        <f t="shared" si="135"/>
        <v/>
      </c>
      <c r="BA206" s="1039" t="str">
        <f t="shared" si="136"/>
        <v/>
      </c>
      <c r="BC206" s="1039" t="str">
        <f t="shared" si="137"/>
        <v/>
      </c>
      <c r="BE206" s="1039" t="str">
        <f t="shared" si="138"/>
        <v/>
      </c>
      <c r="BG206" s="1039" t="str">
        <f t="shared" si="139"/>
        <v/>
      </c>
      <c r="BI206" s="1039" t="str">
        <f t="shared" si="140"/>
        <v/>
      </c>
      <c r="BK206" s="1039" t="str">
        <f t="shared" si="141"/>
        <v/>
      </c>
      <c r="BM206" s="1039" t="str">
        <f t="shared" si="142"/>
        <v/>
      </c>
      <c r="BO206" s="1039" t="str">
        <f t="shared" si="143"/>
        <v/>
      </c>
      <c r="BQ206" s="1039" t="str">
        <f t="shared" si="144"/>
        <v/>
      </c>
      <c r="BS206" s="1039" t="str">
        <f t="shared" si="145"/>
        <v/>
      </c>
      <c r="BU206" s="1039" t="str">
        <f t="shared" si="146"/>
        <v/>
      </c>
      <c r="BW206" s="1039" t="str">
        <f t="shared" si="147"/>
        <v/>
      </c>
      <c r="BY206" s="1039" t="str">
        <f t="shared" si="148"/>
        <v/>
      </c>
      <c r="CA206" s="1039" t="str">
        <f t="shared" si="149"/>
        <v/>
      </c>
      <c r="CC206" s="1039" t="str">
        <f t="shared" si="150"/>
        <v/>
      </c>
      <c r="CE206" s="1039" t="str">
        <f t="shared" si="151"/>
        <v/>
      </c>
    </row>
    <row r="207" spans="5:83">
      <c r="E207" s="1039" t="str">
        <f t="shared" si="114"/>
        <v/>
      </c>
      <c r="G207" s="1039" t="str">
        <f t="shared" si="114"/>
        <v/>
      </c>
      <c r="I207" s="1039" t="str">
        <f t="shared" si="115"/>
        <v/>
      </c>
      <c r="K207" s="1039" t="str">
        <f t="shared" si="116"/>
        <v/>
      </c>
      <c r="M207" s="1039" t="str">
        <f t="shared" si="117"/>
        <v/>
      </c>
      <c r="O207" s="1039" t="str">
        <f t="shared" si="118"/>
        <v/>
      </c>
      <c r="Q207" s="1039" t="str">
        <f t="shared" si="119"/>
        <v/>
      </c>
      <c r="S207" s="1039" t="str">
        <f t="shared" si="120"/>
        <v/>
      </c>
      <c r="U207" s="1039" t="str">
        <f t="shared" si="121"/>
        <v/>
      </c>
      <c r="W207" s="1039" t="str">
        <f t="shared" si="122"/>
        <v/>
      </c>
      <c r="Y207" s="1039" t="str">
        <f t="shared" si="123"/>
        <v/>
      </c>
      <c r="AA207" s="1039" t="str">
        <f t="shared" si="124"/>
        <v/>
      </c>
      <c r="AC207" s="1039" t="str">
        <f t="shared" si="125"/>
        <v/>
      </c>
      <c r="AE207" s="1039" t="str">
        <f t="shared" si="126"/>
        <v/>
      </c>
      <c r="AG207" s="1039" t="str">
        <f t="shared" si="127"/>
        <v/>
      </c>
      <c r="AI207" s="1039" t="str">
        <f t="shared" si="128"/>
        <v/>
      </c>
      <c r="AK207" s="1039" t="str">
        <f t="shared" si="129"/>
        <v/>
      </c>
      <c r="AM207" s="1039" t="str">
        <f t="shared" si="130"/>
        <v/>
      </c>
      <c r="AO207" s="1039" t="str">
        <f t="shared" si="131"/>
        <v/>
      </c>
      <c r="AQ207" s="1039" t="str">
        <f t="shared" si="132"/>
        <v/>
      </c>
      <c r="AS207" s="1039" t="str">
        <f t="shared" si="133"/>
        <v/>
      </c>
      <c r="AU207" s="1039" t="str">
        <f t="shared" si="133"/>
        <v/>
      </c>
      <c r="AW207" s="1039" t="str">
        <f t="shared" si="134"/>
        <v/>
      </c>
      <c r="AY207" s="1039" t="str">
        <f t="shared" si="135"/>
        <v/>
      </c>
      <c r="BA207" s="1039" t="str">
        <f t="shared" si="136"/>
        <v/>
      </c>
      <c r="BC207" s="1039" t="str">
        <f t="shared" si="137"/>
        <v/>
      </c>
      <c r="BE207" s="1039" t="str">
        <f t="shared" si="138"/>
        <v/>
      </c>
      <c r="BG207" s="1039" t="str">
        <f t="shared" si="139"/>
        <v/>
      </c>
      <c r="BI207" s="1039" t="str">
        <f t="shared" si="140"/>
        <v/>
      </c>
      <c r="BK207" s="1039" t="str">
        <f t="shared" si="141"/>
        <v/>
      </c>
      <c r="BM207" s="1039" t="str">
        <f t="shared" si="142"/>
        <v/>
      </c>
      <c r="BO207" s="1039" t="str">
        <f t="shared" si="143"/>
        <v/>
      </c>
      <c r="BQ207" s="1039" t="str">
        <f t="shared" si="144"/>
        <v/>
      </c>
      <c r="BS207" s="1039" t="str">
        <f t="shared" si="145"/>
        <v/>
      </c>
      <c r="BU207" s="1039" t="str">
        <f t="shared" si="146"/>
        <v/>
      </c>
      <c r="BW207" s="1039" t="str">
        <f t="shared" si="147"/>
        <v/>
      </c>
      <c r="BY207" s="1039" t="str">
        <f t="shared" si="148"/>
        <v/>
      </c>
      <c r="CA207" s="1039" t="str">
        <f t="shared" si="149"/>
        <v/>
      </c>
      <c r="CC207" s="1039" t="str">
        <f t="shared" si="150"/>
        <v/>
      </c>
      <c r="CE207" s="1039" t="str">
        <f t="shared" si="151"/>
        <v/>
      </c>
    </row>
    <row r="208" spans="5:83">
      <c r="E208" s="1039" t="str">
        <f t="shared" si="114"/>
        <v/>
      </c>
      <c r="G208" s="1039" t="str">
        <f t="shared" si="114"/>
        <v/>
      </c>
      <c r="I208" s="1039" t="str">
        <f t="shared" si="115"/>
        <v/>
      </c>
      <c r="K208" s="1039" t="str">
        <f t="shared" si="116"/>
        <v/>
      </c>
      <c r="M208" s="1039" t="str">
        <f t="shared" si="117"/>
        <v/>
      </c>
      <c r="O208" s="1039" t="str">
        <f t="shared" si="118"/>
        <v/>
      </c>
      <c r="Q208" s="1039" t="str">
        <f t="shared" si="119"/>
        <v/>
      </c>
      <c r="S208" s="1039" t="str">
        <f t="shared" si="120"/>
        <v/>
      </c>
      <c r="U208" s="1039" t="str">
        <f t="shared" si="121"/>
        <v/>
      </c>
      <c r="W208" s="1039" t="str">
        <f t="shared" si="122"/>
        <v/>
      </c>
      <c r="Y208" s="1039" t="str">
        <f t="shared" si="123"/>
        <v/>
      </c>
      <c r="AA208" s="1039" t="str">
        <f t="shared" si="124"/>
        <v/>
      </c>
      <c r="AC208" s="1039" t="str">
        <f t="shared" si="125"/>
        <v/>
      </c>
      <c r="AE208" s="1039" t="str">
        <f t="shared" si="126"/>
        <v/>
      </c>
      <c r="AG208" s="1039" t="str">
        <f t="shared" si="127"/>
        <v/>
      </c>
      <c r="AI208" s="1039" t="str">
        <f t="shared" si="128"/>
        <v/>
      </c>
      <c r="AK208" s="1039" t="str">
        <f t="shared" si="129"/>
        <v/>
      </c>
      <c r="AM208" s="1039" t="str">
        <f t="shared" si="130"/>
        <v/>
      </c>
      <c r="AO208" s="1039" t="str">
        <f t="shared" si="131"/>
        <v/>
      </c>
      <c r="AQ208" s="1039" t="str">
        <f t="shared" si="132"/>
        <v/>
      </c>
      <c r="AS208" s="1039" t="str">
        <f t="shared" si="133"/>
        <v/>
      </c>
      <c r="AU208" s="1039" t="str">
        <f t="shared" si="133"/>
        <v/>
      </c>
      <c r="AW208" s="1039" t="str">
        <f t="shared" si="134"/>
        <v/>
      </c>
      <c r="AY208" s="1039" t="str">
        <f t="shared" si="135"/>
        <v/>
      </c>
      <c r="BA208" s="1039" t="str">
        <f t="shared" si="136"/>
        <v/>
      </c>
      <c r="BC208" s="1039" t="str">
        <f t="shared" si="137"/>
        <v/>
      </c>
      <c r="BE208" s="1039" t="str">
        <f t="shared" si="138"/>
        <v/>
      </c>
      <c r="BG208" s="1039" t="str">
        <f t="shared" si="139"/>
        <v/>
      </c>
      <c r="BI208" s="1039" t="str">
        <f t="shared" si="140"/>
        <v/>
      </c>
      <c r="BK208" s="1039" t="str">
        <f t="shared" si="141"/>
        <v/>
      </c>
      <c r="BM208" s="1039" t="str">
        <f t="shared" si="142"/>
        <v/>
      </c>
      <c r="BO208" s="1039" t="str">
        <f t="shared" si="143"/>
        <v/>
      </c>
      <c r="BQ208" s="1039" t="str">
        <f t="shared" si="144"/>
        <v/>
      </c>
      <c r="BS208" s="1039" t="str">
        <f t="shared" si="145"/>
        <v/>
      </c>
      <c r="BU208" s="1039" t="str">
        <f t="shared" si="146"/>
        <v/>
      </c>
      <c r="BW208" s="1039" t="str">
        <f t="shared" si="147"/>
        <v/>
      </c>
      <c r="BY208" s="1039" t="str">
        <f t="shared" si="148"/>
        <v/>
      </c>
      <c r="CA208" s="1039" t="str">
        <f t="shared" si="149"/>
        <v/>
      </c>
      <c r="CC208" s="1039" t="str">
        <f t="shared" si="150"/>
        <v/>
      </c>
      <c r="CE208" s="1039" t="str">
        <f t="shared" si="151"/>
        <v/>
      </c>
    </row>
    <row r="209" spans="5:83">
      <c r="E209" s="1039" t="str">
        <f t="shared" si="114"/>
        <v/>
      </c>
      <c r="G209" s="1039" t="str">
        <f t="shared" si="114"/>
        <v/>
      </c>
      <c r="I209" s="1039" t="str">
        <f t="shared" si="115"/>
        <v/>
      </c>
      <c r="K209" s="1039" t="str">
        <f t="shared" si="116"/>
        <v/>
      </c>
      <c r="M209" s="1039" t="str">
        <f t="shared" si="117"/>
        <v/>
      </c>
      <c r="O209" s="1039" t="str">
        <f t="shared" si="118"/>
        <v/>
      </c>
      <c r="Q209" s="1039" t="str">
        <f t="shared" si="119"/>
        <v/>
      </c>
      <c r="S209" s="1039" t="str">
        <f t="shared" si="120"/>
        <v/>
      </c>
      <c r="U209" s="1039" t="str">
        <f t="shared" si="121"/>
        <v/>
      </c>
      <c r="W209" s="1039" t="str">
        <f t="shared" si="122"/>
        <v/>
      </c>
      <c r="Y209" s="1039" t="str">
        <f t="shared" si="123"/>
        <v/>
      </c>
      <c r="AA209" s="1039" t="str">
        <f t="shared" si="124"/>
        <v/>
      </c>
      <c r="AC209" s="1039" t="str">
        <f t="shared" si="125"/>
        <v/>
      </c>
      <c r="AE209" s="1039" t="str">
        <f t="shared" si="126"/>
        <v/>
      </c>
      <c r="AG209" s="1039" t="str">
        <f t="shared" si="127"/>
        <v/>
      </c>
      <c r="AI209" s="1039" t="str">
        <f t="shared" si="128"/>
        <v/>
      </c>
      <c r="AK209" s="1039" t="str">
        <f t="shared" si="129"/>
        <v/>
      </c>
      <c r="AM209" s="1039" t="str">
        <f t="shared" si="130"/>
        <v/>
      </c>
      <c r="AO209" s="1039" t="str">
        <f t="shared" si="131"/>
        <v/>
      </c>
      <c r="AQ209" s="1039" t="str">
        <f t="shared" si="132"/>
        <v/>
      </c>
      <c r="AS209" s="1039" t="str">
        <f t="shared" si="133"/>
        <v/>
      </c>
      <c r="AU209" s="1039" t="str">
        <f t="shared" si="133"/>
        <v/>
      </c>
      <c r="AW209" s="1039" t="str">
        <f t="shared" si="134"/>
        <v/>
      </c>
      <c r="AY209" s="1039" t="str">
        <f t="shared" si="135"/>
        <v/>
      </c>
      <c r="BA209" s="1039" t="str">
        <f t="shared" si="136"/>
        <v/>
      </c>
      <c r="BC209" s="1039" t="str">
        <f t="shared" si="137"/>
        <v/>
      </c>
      <c r="BE209" s="1039" t="str">
        <f t="shared" si="138"/>
        <v/>
      </c>
      <c r="BG209" s="1039" t="str">
        <f t="shared" si="139"/>
        <v/>
      </c>
      <c r="BI209" s="1039" t="str">
        <f t="shared" si="140"/>
        <v/>
      </c>
      <c r="BK209" s="1039" t="str">
        <f t="shared" si="141"/>
        <v/>
      </c>
      <c r="BM209" s="1039" t="str">
        <f t="shared" si="142"/>
        <v/>
      </c>
      <c r="BO209" s="1039" t="str">
        <f t="shared" si="143"/>
        <v/>
      </c>
      <c r="BQ209" s="1039" t="str">
        <f t="shared" si="144"/>
        <v/>
      </c>
      <c r="BS209" s="1039" t="str">
        <f t="shared" si="145"/>
        <v/>
      </c>
      <c r="BU209" s="1039" t="str">
        <f t="shared" si="146"/>
        <v/>
      </c>
      <c r="BW209" s="1039" t="str">
        <f t="shared" si="147"/>
        <v/>
      </c>
      <c r="BY209" s="1039" t="str">
        <f t="shared" si="148"/>
        <v/>
      </c>
      <c r="CA209" s="1039" t="str">
        <f t="shared" si="149"/>
        <v/>
      </c>
      <c r="CC209" s="1039" t="str">
        <f t="shared" si="150"/>
        <v/>
      </c>
      <c r="CE209" s="1039" t="str">
        <f t="shared" si="151"/>
        <v/>
      </c>
    </row>
    <row r="210" spans="5:83">
      <c r="E210" s="1039" t="str">
        <f t="shared" si="114"/>
        <v/>
      </c>
      <c r="G210" s="1039" t="str">
        <f t="shared" si="114"/>
        <v/>
      </c>
      <c r="I210" s="1039" t="str">
        <f t="shared" si="115"/>
        <v/>
      </c>
      <c r="K210" s="1039" t="str">
        <f t="shared" si="116"/>
        <v/>
      </c>
      <c r="M210" s="1039" t="str">
        <f t="shared" si="117"/>
        <v/>
      </c>
      <c r="O210" s="1039" t="str">
        <f t="shared" si="118"/>
        <v/>
      </c>
      <c r="Q210" s="1039" t="str">
        <f t="shared" si="119"/>
        <v/>
      </c>
      <c r="S210" s="1039" t="str">
        <f t="shared" si="120"/>
        <v/>
      </c>
      <c r="U210" s="1039" t="str">
        <f t="shared" si="121"/>
        <v/>
      </c>
      <c r="W210" s="1039" t="str">
        <f t="shared" si="122"/>
        <v/>
      </c>
      <c r="Y210" s="1039" t="str">
        <f t="shared" si="123"/>
        <v/>
      </c>
      <c r="AA210" s="1039" t="str">
        <f t="shared" si="124"/>
        <v/>
      </c>
      <c r="AC210" s="1039" t="str">
        <f t="shared" si="125"/>
        <v/>
      </c>
      <c r="AE210" s="1039" t="str">
        <f t="shared" si="126"/>
        <v/>
      </c>
      <c r="AG210" s="1039" t="str">
        <f t="shared" si="127"/>
        <v/>
      </c>
      <c r="AI210" s="1039" t="str">
        <f t="shared" si="128"/>
        <v/>
      </c>
      <c r="AK210" s="1039" t="str">
        <f t="shared" si="129"/>
        <v/>
      </c>
      <c r="AM210" s="1039" t="str">
        <f t="shared" si="130"/>
        <v/>
      </c>
      <c r="AO210" s="1039" t="str">
        <f t="shared" si="131"/>
        <v/>
      </c>
      <c r="AQ210" s="1039" t="str">
        <f t="shared" si="132"/>
        <v/>
      </c>
      <c r="AS210" s="1039" t="str">
        <f t="shared" si="133"/>
        <v/>
      </c>
      <c r="AU210" s="1039" t="str">
        <f t="shared" si="133"/>
        <v/>
      </c>
      <c r="AW210" s="1039" t="str">
        <f t="shared" si="134"/>
        <v/>
      </c>
      <c r="AY210" s="1039" t="str">
        <f t="shared" si="135"/>
        <v/>
      </c>
      <c r="BA210" s="1039" t="str">
        <f t="shared" si="136"/>
        <v/>
      </c>
      <c r="BC210" s="1039" t="str">
        <f t="shared" si="137"/>
        <v/>
      </c>
      <c r="BE210" s="1039" t="str">
        <f t="shared" si="138"/>
        <v/>
      </c>
      <c r="BG210" s="1039" t="str">
        <f t="shared" si="139"/>
        <v/>
      </c>
      <c r="BI210" s="1039" t="str">
        <f t="shared" si="140"/>
        <v/>
      </c>
      <c r="BK210" s="1039" t="str">
        <f t="shared" si="141"/>
        <v/>
      </c>
      <c r="BM210" s="1039" t="str">
        <f t="shared" si="142"/>
        <v/>
      </c>
      <c r="BO210" s="1039" t="str">
        <f t="shared" si="143"/>
        <v/>
      </c>
      <c r="BQ210" s="1039" t="str">
        <f t="shared" si="144"/>
        <v/>
      </c>
      <c r="BS210" s="1039" t="str">
        <f t="shared" si="145"/>
        <v/>
      </c>
      <c r="BU210" s="1039" t="str">
        <f t="shared" si="146"/>
        <v/>
      </c>
      <c r="BW210" s="1039" t="str">
        <f t="shared" si="147"/>
        <v/>
      </c>
      <c r="BY210" s="1039" t="str">
        <f t="shared" si="148"/>
        <v/>
      </c>
      <c r="CA210" s="1039" t="str">
        <f t="shared" si="149"/>
        <v/>
      </c>
      <c r="CC210" s="1039" t="str">
        <f t="shared" si="150"/>
        <v/>
      </c>
      <c r="CE210" s="1039" t="str">
        <f t="shared" si="151"/>
        <v/>
      </c>
    </row>
    <row r="211" spans="5:83">
      <c r="E211" s="1039" t="str">
        <f t="shared" si="114"/>
        <v/>
      </c>
      <c r="G211" s="1039" t="str">
        <f t="shared" si="114"/>
        <v/>
      </c>
      <c r="I211" s="1039" t="str">
        <f t="shared" si="115"/>
        <v/>
      </c>
      <c r="K211" s="1039" t="str">
        <f t="shared" si="116"/>
        <v/>
      </c>
      <c r="M211" s="1039" t="str">
        <f t="shared" si="117"/>
        <v/>
      </c>
      <c r="O211" s="1039" t="str">
        <f t="shared" si="118"/>
        <v/>
      </c>
      <c r="Q211" s="1039" t="str">
        <f t="shared" si="119"/>
        <v/>
      </c>
      <c r="S211" s="1039" t="str">
        <f t="shared" si="120"/>
        <v/>
      </c>
      <c r="U211" s="1039" t="str">
        <f t="shared" si="121"/>
        <v/>
      </c>
      <c r="W211" s="1039" t="str">
        <f t="shared" si="122"/>
        <v/>
      </c>
      <c r="Y211" s="1039" t="str">
        <f t="shared" si="123"/>
        <v/>
      </c>
      <c r="AA211" s="1039" t="str">
        <f t="shared" si="124"/>
        <v/>
      </c>
      <c r="AC211" s="1039" t="str">
        <f t="shared" si="125"/>
        <v/>
      </c>
      <c r="AE211" s="1039" t="str">
        <f t="shared" si="126"/>
        <v/>
      </c>
      <c r="AG211" s="1039" t="str">
        <f t="shared" si="127"/>
        <v/>
      </c>
      <c r="AI211" s="1039" t="str">
        <f t="shared" si="128"/>
        <v/>
      </c>
      <c r="AK211" s="1039" t="str">
        <f t="shared" si="129"/>
        <v/>
      </c>
      <c r="AM211" s="1039" t="str">
        <f t="shared" si="130"/>
        <v/>
      </c>
      <c r="AO211" s="1039" t="str">
        <f t="shared" si="131"/>
        <v/>
      </c>
      <c r="AQ211" s="1039" t="str">
        <f t="shared" si="132"/>
        <v/>
      </c>
      <c r="AS211" s="1039" t="str">
        <f t="shared" si="133"/>
        <v/>
      </c>
      <c r="AU211" s="1039" t="str">
        <f t="shared" si="133"/>
        <v/>
      </c>
      <c r="AW211" s="1039" t="str">
        <f t="shared" si="134"/>
        <v/>
      </c>
      <c r="AY211" s="1039" t="str">
        <f t="shared" si="135"/>
        <v/>
      </c>
      <c r="BA211" s="1039" t="str">
        <f t="shared" si="136"/>
        <v/>
      </c>
      <c r="BC211" s="1039" t="str">
        <f t="shared" si="137"/>
        <v/>
      </c>
      <c r="BE211" s="1039" t="str">
        <f t="shared" si="138"/>
        <v/>
      </c>
      <c r="BG211" s="1039" t="str">
        <f t="shared" si="139"/>
        <v/>
      </c>
      <c r="BI211" s="1039" t="str">
        <f t="shared" si="140"/>
        <v/>
      </c>
      <c r="BK211" s="1039" t="str">
        <f t="shared" si="141"/>
        <v/>
      </c>
      <c r="BM211" s="1039" t="str">
        <f t="shared" si="142"/>
        <v/>
      </c>
      <c r="BO211" s="1039" t="str">
        <f t="shared" si="143"/>
        <v/>
      </c>
      <c r="BQ211" s="1039" t="str">
        <f t="shared" si="144"/>
        <v/>
      </c>
      <c r="BS211" s="1039" t="str">
        <f t="shared" si="145"/>
        <v/>
      </c>
      <c r="BU211" s="1039" t="str">
        <f t="shared" si="146"/>
        <v/>
      </c>
      <c r="BW211" s="1039" t="str">
        <f t="shared" si="147"/>
        <v/>
      </c>
      <c r="BY211" s="1039" t="str">
        <f t="shared" si="148"/>
        <v/>
      </c>
      <c r="CA211" s="1039" t="str">
        <f t="shared" si="149"/>
        <v/>
      </c>
      <c r="CC211" s="1039" t="str">
        <f t="shared" si="150"/>
        <v/>
      </c>
      <c r="CE211" s="1039" t="str">
        <f t="shared" si="151"/>
        <v/>
      </c>
    </row>
    <row r="212" spans="5:83">
      <c r="E212" s="1039" t="str">
        <f t="shared" si="114"/>
        <v/>
      </c>
      <c r="G212" s="1039" t="str">
        <f t="shared" si="114"/>
        <v/>
      </c>
      <c r="I212" s="1039" t="str">
        <f t="shared" si="115"/>
        <v/>
      </c>
      <c r="K212" s="1039" t="str">
        <f t="shared" si="116"/>
        <v/>
      </c>
      <c r="M212" s="1039" t="str">
        <f t="shared" si="117"/>
        <v/>
      </c>
      <c r="O212" s="1039" t="str">
        <f t="shared" si="118"/>
        <v/>
      </c>
      <c r="Q212" s="1039" t="str">
        <f t="shared" si="119"/>
        <v/>
      </c>
      <c r="S212" s="1039" t="str">
        <f t="shared" si="120"/>
        <v/>
      </c>
      <c r="U212" s="1039" t="str">
        <f t="shared" si="121"/>
        <v/>
      </c>
      <c r="W212" s="1039" t="str">
        <f t="shared" si="122"/>
        <v/>
      </c>
      <c r="Y212" s="1039" t="str">
        <f t="shared" si="123"/>
        <v/>
      </c>
      <c r="AA212" s="1039" t="str">
        <f t="shared" si="124"/>
        <v/>
      </c>
      <c r="AC212" s="1039" t="str">
        <f t="shared" si="125"/>
        <v/>
      </c>
      <c r="AE212" s="1039" t="str">
        <f t="shared" si="126"/>
        <v/>
      </c>
      <c r="AG212" s="1039" t="str">
        <f t="shared" si="127"/>
        <v/>
      </c>
      <c r="AI212" s="1039" t="str">
        <f t="shared" si="128"/>
        <v/>
      </c>
      <c r="AK212" s="1039" t="str">
        <f t="shared" si="129"/>
        <v/>
      </c>
      <c r="AM212" s="1039" t="str">
        <f t="shared" si="130"/>
        <v/>
      </c>
      <c r="AO212" s="1039" t="str">
        <f t="shared" si="131"/>
        <v/>
      </c>
      <c r="AQ212" s="1039" t="str">
        <f t="shared" si="132"/>
        <v/>
      </c>
      <c r="AS212" s="1039" t="str">
        <f t="shared" si="133"/>
        <v/>
      </c>
      <c r="AU212" s="1039" t="str">
        <f t="shared" si="133"/>
        <v/>
      </c>
      <c r="AW212" s="1039" t="str">
        <f t="shared" si="134"/>
        <v/>
      </c>
      <c r="AY212" s="1039" t="str">
        <f t="shared" si="135"/>
        <v/>
      </c>
      <c r="BA212" s="1039" t="str">
        <f t="shared" si="136"/>
        <v/>
      </c>
      <c r="BC212" s="1039" t="str">
        <f t="shared" si="137"/>
        <v/>
      </c>
      <c r="BE212" s="1039" t="str">
        <f t="shared" si="138"/>
        <v/>
      </c>
      <c r="BG212" s="1039" t="str">
        <f t="shared" si="139"/>
        <v/>
      </c>
      <c r="BI212" s="1039" t="str">
        <f t="shared" si="140"/>
        <v/>
      </c>
      <c r="BK212" s="1039" t="str">
        <f t="shared" si="141"/>
        <v/>
      </c>
      <c r="BM212" s="1039" t="str">
        <f t="shared" si="142"/>
        <v/>
      </c>
      <c r="BO212" s="1039" t="str">
        <f t="shared" si="143"/>
        <v/>
      </c>
      <c r="BQ212" s="1039" t="str">
        <f t="shared" si="144"/>
        <v/>
      </c>
      <c r="BS212" s="1039" t="str">
        <f t="shared" si="145"/>
        <v/>
      </c>
      <c r="BU212" s="1039" t="str">
        <f t="shared" si="146"/>
        <v/>
      </c>
      <c r="BW212" s="1039" t="str">
        <f t="shared" si="147"/>
        <v/>
      </c>
      <c r="BY212" s="1039" t="str">
        <f t="shared" si="148"/>
        <v/>
      </c>
      <c r="CA212" s="1039" t="str">
        <f t="shared" si="149"/>
        <v/>
      </c>
      <c r="CC212" s="1039" t="str">
        <f t="shared" si="150"/>
        <v/>
      </c>
      <c r="CE212" s="1039" t="str">
        <f t="shared" si="151"/>
        <v/>
      </c>
    </row>
    <row r="213" spans="5:83">
      <c r="E213" s="1039" t="str">
        <f t="shared" si="114"/>
        <v/>
      </c>
      <c r="G213" s="1039" t="str">
        <f t="shared" si="114"/>
        <v/>
      </c>
      <c r="I213" s="1039" t="str">
        <f t="shared" si="115"/>
        <v/>
      </c>
      <c r="K213" s="1039" t="str">
        <f t="shared" si="116"/>
        <v/>
      </c>
      <c r="M213" s="1039" t="str">
        <f t="shared" si="117"/>
        <v/>
      </c>
      <c r="O213" s="1039" t="str">
        <f t="shared" si="118"/>
        <v/>
      </c>
      <c r="Q213" s="1039" t="str">
        <f t="shared" si="119"/>
        <v/>
      </c>
      <c r="S213" s="1039" t="str">
        <f t="shared" si="120"/>
        <v/>
      </c>
      <c r="U213" s="1039" t="str">
        <f t="shared" si="121"/>
        <v/>
      </c>
      <c r="W213" s="1039" t="str">
        <f t="shared" si="122"/>
        <v/>
      </c>
      <c r="Y213" s="1039" t="str">
        <f t="shared" si="123"/>
        <v/>
      </c>
      <c r="AA213" s="1039" t="str">
        <f t="shared" si="124"/>
        <v/>
      </c>
      <c r="AC213" s="1039" t="str">
        <f t="shared" si="125"/>
        <v/>
      </c>
      <c r="AE213" s="1039" t="str">
        <f t="shared" si="126"/>
        <v/>
      </c>
      <c r="AG213" s="1039" t="str">
        <f t="shared" si="127"/>
        <v/>
      </c>
      <c r="AI213" s="1039" t="str">
        <f t="shared" si="128"/>
        <v/>
      </c>
      <c r="AK213" s="1039" t="str">
        <f t="shared" si="129"/>
        <v/>
      </c>
      <c r="AM213" s="1039" t="str">
        <f t="shared" si="130"/>
        <v/>
      </c>
      <c r="AO213" s="1039" t="str">
        <f t="shared" si="131"/>
        <v/>
      </c>
      <c r="AQ213" s="1039" t="str">
        <f t="shared" si="132"/>
        <v/>
      </c>
      <c r="AS213" s="1039" t="str">
        <f t="shared" si="133"/>
        <v/>
      </c>
      <c r="AU213" s="1039" t="str">
        <f t="shared" si="133"/>
        <v/>
      </c>
      <c r="AW213" s="1039" t="str">
        <f t="shared" si="134"/>
        <v/>
      </c>
      <c r="AY213" s="1039" t="str">
        <f t="shared" si="135"/>
        <v/>
      </c>
      <c r="BA213" s="1039" t="str">
        <f t="shared" si="136"/>
        <v/>
      </c>
      <c r="BC213" s="1039" t="str">
        <f t="shared" si="137"/>
        <v/>
      </c>
      <c r="BE213" s="1039" t="str">
        <f t="shared" si="138"/>
        <v/>
      </c>
      <c r="BG213" s="1039" t="str">
        <f t="shared" si="139"/>
        <v/>
      </c>
      <c r="BI213" s="1039" t="str">
        <f t="shared" si="140"/>
        <v/>
      </c>
      <c r="BK213" s="1039" t="str">
        <f t="shared" si="141"/>
        <v/>
      </c>
      <c r="BM213" s="1039" t="str">
        <f t="shared" si="142"/>
        <v/>
      </c>
      <c r="BO213" s="1039" t="str">
        <f t="shared" si="143"/>
        <v/>
      </c>
      <c r="BQ213" s="1039" t="str">
        <f t="shared" si="144"/>
        <v/>
      </c>
      <c r="BS213" s="1039" t="str">
        <f t="shared" si="145"/>
        <v/>
      </c>
      <c r="BU213" s="1039" t="str">
        <f t="shared" si="146"/>
        <v/>
      </c>
      <c r="BW213" s="1039" t="str">
        <f t="shared" si="147"/>
        <v/>
      </c>
      <c r="BY213" s="1039" t="str">
        <f t="shared" si="148"/>
        <v/>
      </c>
      <c r="CA213" s="1039" t="str">
        <f t="shared" si="149"/>
        <v/>
      </c>
      <c r="CC213" s="1039" t="str">
        <f t="shared" si="150"/>
        <v/>
      </c>
      <c r="CE213" s="1039" t="str">
        <f t="shared" si="151"/>
        <v/>
      </c>
    </row>
    <row r="214" spans="5:83">
      <c r="E214" s="1039" t="str">
        <f t="shared" si="114"/>
        <v/>
      </c>
      <c r="G214" s="1039" t="str">
        <f t="shared" si="114"/>
        <v/>
      </c>
      <c r="I214" s="1039" t="str">
        <f t="shared" si="115"/>
        <v/>
      </c>
      <c r="K214" s="1039" t="str">
        <f t="shared" si="116"/>
        <v/>
      </c>
      <c r="M214" s="1039" t="str">
        <f t="shared" si="117"/>
        <v/>
      </c>
      <c r="O214" s="1039" t="str">
        <f t="shared" si="118"/>
        <v/>
      </c>
      <c r="Q214" s="1039" t="str">
        <f t="shared" si="119"/>
        <v/>
      </c>
      <c r="S214" s="1039" t="str">
        <f t="shared" si="120"/>
        <v/>
      </c>
      <c r="U214" s="1039" t="str">
        <f t="shared" si="121"/>
        <v/>
      </c>
      <c r="W214" s="1039" t="str">
        <f t="shared" si="122"/>
        <v/>
      </c>
      <c r="Y214" s="1039" t="str">
        <f t="shared" si="123"/>
        <v/>
      </c>
      <c r="AA214" s="1039" t="str">
        <f t="shared" si="124"/>
        <v/>
      </c>
      <c r="AC214" s="1039" t="str">
        <f t="shared" si="125"/>
        <v/>
      </c>
      <c r="AE214" s="1039" t="str">
        <f t="shared" si="126"/>
        <v/>
      </c>
      <c r="AG214" s="1039" t="str">
        <f t="shared" si="127"/>
        <v/>
      </c>
      <c r="AI214" s="1039" t="str">
        <f t="shared" si="128"/>
        <v/>
      </c>
      <c r="AK214" s="1039" t="str">
        <f t="shared" si="129"/>
        <v/>
      </c>
      <c r="AM214" s="1039" t="str">
        <f t="shared" si="130"/>
        <v/>
      </c>
      <c r="AO214" s="1039" t="str">
        <f t="shared" si="131"/>
        <v/>
      </c>
      <c r="AQ214" s="1039" t="str">
        <f t="shared" si="132"/>
        <v/>
      </c>
      <c r="AS214" s="1039" t="str">
        <f t="shared" si="133"/>
        <v/>
      </c>
      <c r="AU214" s="1039" t="str">
        <f t="shared" si="133"/>
        <v/>
      </c>
      <c r="AW214" s="1039" t="str">
        <f t="shared" si="134"/>
        <v/>
      </c>
      <c r="AY214" s="1039" t="str">
        <f t="shared" si="135"/>
        <v/>
      </c>
      <c r="BA214" s="1039" t="str">
        <f t="shared" si="136"/>
        <v/>
      </c>
      <c r="BC214" s="1039" t="str">
        <f t="shared" si="137"/>
        <v/>
      </c>
      <c r="BE214" s="1039" t="str">
        <f t="shared" si="138"/>
        <v/>
      </c>
      <c r="BG214" s="1039" t="str">
        <f t="shared" si="139"/>
        <v/>
      </c>
      <c r="BI214" s="1039" t="str">
        <f t="shared" si="140"/>
        <v/>
      </c>
      <c r="BK214" s="1039" t="str">
        <f t="shared" si="141"/>
        <v/>
      </c>
      <c r="BM214" s="1039" t="str">
        <f t="shared" si="142"/>
        <v/>
      </c>
      <c r="BO214" s="1039" t="str">
        <f t="shared" si="143"/>
        <v/>
      </c>
      <c r="BQ214" s="1039" t="str">
        <f t="shared" si="144"/>
        <v/>
      </c>
      <c r="BS214" s="1039" t="str">
        <f t="shared" si="145"/>
        <v/>
      </c>
      <c r="BU214" s="1039" t="str">
        <f t="shared" si="146"/>
        <v/>
      </c>
      <c r="BW214" s="1039" t="str">
        <f t="shared" si="147"/>
        <v/>
      </c>
      <c r="BY214" s="1039" t="str">
        <f t="shared" si="148"/>
        <v/>
      </c>
      <c r="CA214" s="1039" t="str">
        <f t="shared" si="149"/>
        <v/>
      </c>
      <c r="CC214" s="1039" t="str">
        <f t="shared" si="150"/>
        <v/>
      </c>
      <c r="CE214" s="1039" t="str">
        <f t="shared" si="151"/>
        <v/>
      </c>
    </row>
    <row r="215" spans="5:83">
      <c r="E215" s="1039" t="str">
        <f t="shared" si="114"/>
        <v/>
      </c>
      <c r="G215" s="1039" t="str">
        <f t="shared" si="114"/>
        <v/>
      </c>
      <c r="I215" s="1039" t="str">
        <f t="shared" si="115"/>
        <v/>
      </c>
      <c r="K215" s="1039" t="str">
        <f t="shared" si="116"/>
        <v/>
      </c>
      <c r="M215" s="1039" t="str">
        <f t="shared" si="117"/>
        <v/>
      </c>
      <c r="O215" s="1039" t="str">
        <f t="shared" si="118"/>
        <v/>
      </c>
      <c r="Q215" s="1039" t="str">
        <f t="shared" si="119"/>
        <v/>
      </c>
      <c r="S215" s="1039" t="str">
        <f t="shared" si="120"/>
        <v/>
      </c>
      <c r="U215" s="1039" t="str">
        <f t="shared" si="121"/>
        <v/>
      </c>
      <c r="W215" s="1039" t="str">
        <f t="shared" si="122"/>
        <v/>
      </c>
      <c r="Y215" s="1039" t="str">
        <f t="shared" si="123"/>
        <v/>
      </c>
      <c r="AA215" s="1039" t="str">
        <f t="shared" si="124"/>
        <v/>
      </c>
      <c r="AC215" s="1039" t="str">
        <f t="shared" si="125"/>
        <v/>
      </c>
      <c r="AE215" s="1039" t="str">
        <f t="shared" si="126"/>
        <v/>
      </c>
      <c r="AG215" s="1039" t="str">
        <f t="shared" si="127"/>
        <v/>
      </c>
      <c r="AI215" s="1039" t="str">
        <f t="shared" si="128"/>
        <v/>
      </c>
      <c r="AK215" s="1039" t="str">
        <f t="shared" si="129"/>
        <v/>
      </c>
      <c r="AM215" s="1039" t="str">
        <f t="shared" si="130"/>
        <v/>
      </c>
      <c r="AO215" s="1039" t="str">
        <f t="shared" si="131"/>
        <v/>
      </c>
      <c r="AQ215" s="1039" t="str">
        <f t="shared" si="132"/>
        <v/>
      </c>
      <c r="AS215" s="1039" t="str">
        <f t="shared" si="133"/>
        <v/>
      </c>
      <c r="AU215" s="1039" t="str">
        <f t="shared" si="133"/>
        <v/>
      </c>
      <c r="AW215" s="1039" t="str">
        <f t="shared" si="134"/>
        <v/>
      </c>
      <c r="AY215" s="1039" t="str">
        <f t="shared" si="135"/>
        <v/>
      </c>
      <c r="BA215" s="1039" t="str">
        <f t="shared" si="136"/>
        <v/>
      </c>
      <c r="BC215" s="1039" t="str">
        <f t="shared" si="137"/>
        <v/>
      </c>
      <c r="BE215" s="1039" t="str">
        <f t="shared" si="138"/>
        <v/>
      </c>
      <c r="BG215" s="1039" t="str">
        <f t="shared" si="139"/>
        <v/>
      </c>
      <c r="BI215" s="1039" t="str">
        <f t="shared" si="140"/>
        <v/>
      </c>
      <c r="BK215" s="1039" t="str">
        <f t="shared" si="141"/>
        <v/>
      </c>
      <c r="BM215" s="1039" t="str">
        <f t="shared" si="142"/>
        <v/>
      </c>
      <c r="BO215" s="1039" t="str">
        <f t="shared" si="143"/>
        <v/>
      </c>
      <c r="BQ215" s="1039" t="str">
        <f t="shared" si="144"/>
        <v/>
      </c>
      <c r="BS215" s="1039" t="str">
        <f t="shared" si="145"/>
        <v/>
      </c>
      <c r="BU215" s="1039" t="str">
        <f t="shared" si="146"/>
        <v/>
      </c>
      <c r="BW215" s="1039" t="str">
        <f t="shared" si="147"/>
        <v/>
      </c>
      <c r="BY215" s="1039" t="str">
        <f t="shared" si="148"/>
        <v/>
      </c>
      <c r="CA215" s="1039" t="str">
        <f t="shared" si="149"/>
        <v/>
      </c>
      <c r="CC215" s="1039" t="str">
        <f t="shared" si="150"/>
        <v/>
      </c>
      <c r="CE215" s="1039" t="str">
        <f t="shared" si="151"/>
        <v/>
      </c>
    </row>
    <row r="216" spans="5:83">
      <c r="E216" s="1039" t="str">
        <f t="shared" si="114"/>
        <v/>
      </c>
      <c r="G216" s="1039" t="str">
        <f t="shared" si="114"/>
        <v/>
      </c>
      <c r="I216" s="1039" t="str">
        <f t="shared" si="115"/>
        <v/>
      </c>
      <c r="K216" s="1039" t="str">
        <f t="shared" si="116"/>
        <v/>
      </c>
      <c r="M216" s="1039" t="str">
        <f t="shared" si="117"/>
        <v/>
      </c>
      <c r="O216" s="1039" t="str">
        <f t="shared" si="118"/>
        <v/>
      </c>
      <c r="Q216" s="1039" t="str">
        <f t="shared" si="119"/>
        <v/>
      </c>
      <c r="S216" s="1039" t="str">
        <f t="shared" si="120"/>
        <v/>
      </c>
      <c r="U216" s="1039" t="str">
        <f t="shared" si="121"/>
        <v/>
      </c>
      <c r="W216" s="1039" t="str">
        <f t="shared" si="122"/>
        <v/>
      </c>
      <c r="Y216" s="1039" t="str">
        <f t="shared" si="123"/>
        <v/>
      </c>
      <c r="AA216" s="1039" t="str">
        <f t="shared" si="124"/>
        <v/>
      </c>
      <c r="AC216" s="1039" t="str">
        <f t="shared" si="125"/>
        <v/>
      </c>
      <c r="AE216" s="1039" t="str">
        <f t="shared" si="126"/>
        <v/>
      </c>
      <c r="AG216" s="1039" t="str">
        <f t="shared" si="127"/>
        <v/>
      </c>
      <c r="AI216" s="1039" t="str">
        <f t="shared" si="128"/>
        <v/>
      </c>
      <c r="AK216" s="1039" t="str">
        <f t="shared" si="129"/>
        <v/>
      </c>
      <c r="AM216" s="1039" t="str">
        <f t="shared" si="130"/>
        <v/>
      </c>
      <c r="AO216" s="1039" t="str">
        <f t="shared" si="131"/>
        <v/>
      </c>
      <c r="AQ216" s="1039" t="str">
        <f t="shared" si="132"/>
        <v/>
      </c>
      <c r="AS216" s="1039" t="str">
        <f t="shared" si="133"/>
        <v/>
      </c>
      <c r="AU216" s="1039" t="str">
        <f t="shared" si="133"/>
        <v/>
      </c>
      <c r="AW216" s="1039" t="str">
        <f t="shared" si="134"/>
        <v/>
      </c>
      <c r="AY216" s="1039" t="str">
        <f t="shared" si="135"/>
        <v/>
      </c>
      <c r="BA216" s="1039" t="str">
        <f t="shared" si="136"/>
        <v/>
      </c>
      <c r="BC216" s="1039" t="str">
        <f t="shared" si="137"/>
        <v/>
      </c>
      <c r="BE216" s="1039" t="str">
        <f t="shared" si="138"/>
        <v/>
      </c>
      <c r="BG216" s="1039" t="str">
        <f t="shared" si="139"/>
        <v/>
      </c>
      <c r="BI216" s="1039" t="str">
        <f t="shared" si="140"/>
        <v/>
      </c>
      <c r="BK216" s="1039" t="str">
        <f t="shared" si="141"/>
        <v/>
      </c>
      <c r="BM216" s="1039" t="str">
        <f t="shared" si="142"/>
        <v/>
      </c>
      <c r="BO216" s="1039" t="str">
        <f t="shared" si="143"/>
        <v/>
      </c>
      <c r="BQ216" s="1039" t="str">
        <f t="shared" si="144"/>
        <v/>
      </c>
      <c r="BS216" s="1039" t="str">
        <f t="shared" si="145"/>
        <v/>
      </c>
      <c r="BU216" s="1039" t="str">
        <f t="shared" si="146"/>
        <v/>
      </c>
      <c r="BW216" s="1039" t="str">
        <f t="shared" si="147"/>
        <v/>
      </c>
      <c r="BY216" s="1039" t="str">
        <f t="shared" si="148"/>
        <v/>
      </c>
      <c r="CA216" s="1039" t="str">
        <f t="shared" si="149"/>
        <v/>
      </c>
      <c r="CC216" s="1039" t="str">
        <f t="shared" si="150"/>
        <v/>
      </c>
      <c r="CE216" s="1039" t="str">
        <f t="shared" si="151"/>
        <v/>
      </c>
    </row>
    <row r="217" spans="5:83">
      <c r="E217" s="1039" t="str">
        <f t="shared" si="114"/>
        <v/>
      </c>
      <c r="G217" s="1039" t="str">
        <f t="shared" si="114"/>
        <v/>
      </c>
      <c r="I217" s="1039" t="str">
        <f t="shared" si="115"/>
        <v/>
      </c>
      <c r="K217" s="1039" t="str">
        <f t="shared" si="116"/>
        <v/>
      </c>
      <c r="M217" s="1039" t="str">
        <f t="shared" si="117"/>
        <v/>
      </c>
      <c r="O217" s="1039" t="str">
        <f t="shared" si="118"/>
        <v/>
      </c>
      <c r="Q217" s="1039" t="str">
        <f t="shared" si="119"/>
        <v/>
      </c>
      <c r="S217" s="1039" t="str">
        <f t="shared" si="120"/>
        <v/>
      </c>
      <c r="U217" s="1039" t="str">
        <f t="shared" si="121"/>
        <v/>
      </c>
      <c r="W217" s="1039" t="str">
        <f t="shared" si="122"/>
        <v/>
      </c>
      <c r="Y217" s="1039" t="str">
        <f t="shared" si="123"/>
        <v/>
      </c>
      <c r="AA217" s="1039" t="str">
        <f t="shared" si="124"/>
        <v/>
      </c>
      <c r="AC217" s="1039" t="str">
        <f t="shared" si="125"/>
        <v/>
      </c>
      <c r="AE217" s="1039" t="str">
        <f t="shared" si="126"/>
        <v/>
      </c>
      <c r="AG217" s="1039" t="str">
        <f t="shared" si="127"/>
        <v/>
      </c>
      <c r="AI217" s="1039" t="str">
        <f t="shared" si="128"/>
        <v/>
      </c>
      <c r="AK217" s="1039" t="str">
        <f t="shared" si="129"/>
        <v/>
      </c>
      <c r="AM217" s="1039" t="str">
        <f t="shared" si="130"/>
        <v/>
      </c>
      <c r="AO217" s="1039" t="str">
        <f t="shared" si="131"/>
        <v/>
      </c>
      <c r="AQ217" s="1039" t="str">
        <f t="shared" si="132"/>
        <v/>
      </c>
      <c r="AS217" s="1039" t="str">
        <f t="shared" si="133"/>
        <v/>
      </c>
      <c r="AU217" s="1039" t="str">
        <f t="shared" si="133"/>
        <v/>
      </c>
      <c r="AW217" s="1039" t="str">
        <f t="shared" si="134"/>
        <v/>
      </c>
      <c r="AY217" s="1039" t="str">
        <f t="shared" si="135"/>
        <v/>
      </c>
      <c r="BA217" s="1039" t="str">
        <f t="shared" si="136"/>
        <v/>
      </c>
      <c r="BC217" s="1039" t="str">
        <f t="shared" si="137"/>
        <v/>
      </c>
      <c r="BE217" s="1039" t="str">
        <f t="shared" si="138"/>
        <v/>
      </c>
      <c r="BG217" s="1039" t="str">
        <f t="shared" si="139"/>
        <v/>
      </c>
      <c r="BI217" s="1039" t="str">
        <f t="shared" si="140"/>
        <v/>
      </c>
      <c r="BK217" s="1039" t="str">
        <f t="shared" si="141"/>
        <v/>
      </c>
      <c r="BM217" s="1039" t="str">
        <f t="shared" si="142"/>
        <v/>
      </c>
      <c r="BO217" s="1039" t="str">
        <f t="shared" si="143"/>
        <v/>
      </c>
      <c r="BQ217" s="1039" t="str">
        <f t="shared" si="144"/>
        <v/>
      </c>
      <c r="BS217" s="1039" t="str">
        <f t="shared" si="145"/>
        <v/>
      </c>
      <c r="BU217" s="1039" t="str">
        <f t="shared" si="146"/>
        <v/>
      </c>
      <c r="BW217" s="1039" t="str">
        <f t="shared" si="147"/>
        <v/>
      </c>
      <c r="BY217" s="1039" t="str">
        <f t="shared" si="148"/>
        <v/>
      </c>
      <c r="CA217" s="1039" t="str">
        <f t="shared" si="149"/>
        <v/>
      </c>
      <c r="CC217" s="1039" t="str">
        <f t="shared" si="150"/>
        <v/>
      </c>
      <c r="CE217" s="1039" t="str">
        <f t="shared" si="151"/>
        <v/>
      </c>
    </row>
    <row r="218" spans="5:83">
      <c r="E218" s="1039" t="str">
        <f t="shared" si="114"/>
        <v/>
      </c>
      <c r="G218" s="1039" t="str">
        <f t="shared" si="114"/>
        <v/>
      </c>
      <c r="I218" s="1039" t="str">
        <f t="shared" si="115"/>
        <v/>
      </c>
      <c r="K218" s="1039" t="str">
        <f t="shared" si="116"/>
        <v/>
      </c>
      <c r="M218" s="1039" t="str">
        <f t="shared" si="117"/>
        <v/>
      </c>
      <c r="O218" s="1039" t="str">
        <f t="shared" si="118"/>
        <v/>
      </c>
      <c r="Q218" s="1039" t="str">
        <f t="shared" si="119"/>
        <v/>
      </c>
      <c r="S218" s="1039" t="str">
        <f t="shared" si="120"/>
        <v/>
      </c>
      <c r="U218" s="1039" t="str">
        <f t="shared" si="121"/>
        <v/>
      </c>
      <c r="W218" s="1039" t="str">
        <f t="shared" si="122"/>
        <v/>
      </c>
      <c r="Y218" s="1039" t="str">
        <f t="shared" si="123"/>
        <v/>
      </c>
      <c r="AA218" s="1039" t="str">
        <f t="shared" si="124"/>
        <v/>
      </c>
      <c r="AC218" s="1039" t="str">
        <f t="shared" si="125"/>
        <v/>
      </c>
      <c r="AE218" s="1039" t="str">
        <f t="shared" si="126"/>
        <v/>
      </c>
      <c r="AG218" s="1039" t="str">
        <f t="shared" si="127"/>
        <v/>
      </c>
      <c r="AI218" s="1039" t="str">
        <f t="shared" si="128"/>
        <v/>
      </c>
      <c r="AK218" s="1039" t="str">
        <f t="shared" si="129"/>
        <v/>
      </c>
      <c r="AM218" s="1039" t="str">
        <f t="shared" si="130"/>
        <v/>
      </c>
      <c r="AO218" s="1039" t="str">
        <f t="shared" si="131"/>
        <v/>
      </c>
      <c r="AQ218" s="1039" t="str">
        <f t="shared" si="132"/>
        <v/>
      </c>
      <c r="AS218" s="1039" t="str">
        <f t="shared" si="133"/>
        <v/>
      </c>
      <c r="AU218" s="1039" t="str">
        <f t="shared" si="133"/>
        <v/>
      </c>
      <c r="AW218" s="1039" t="str">
        <f t="shared" si="134"/>
        <v/>
      </c>
      <c r="AY218" s="1039" t="str">
        <f t="shared" si="135"/>
        <v/>
      </c>
      <c r="BA218" s="1039" t="str">
        <f t="shared" si="136"/>
        <v/>
      </c>
      <c r="BC218" s="1039" t="str">
        <f t="shared" si="137"/>
        <v/>
      </c>
      <c r="BE218" s="1039" t="str">
        <f t="shared" si="138"/>
        <v/>
      </c>
      <c r="BG218" s="1039" t="str">
        <f t="shared" si="139"/>
        <v/>
      </c>
      <c r="BI218" s="1039" t="str">
        <f t="shared" si="140"/>
        <v/>
      </c>
      <c r="BK218" s="1039" t="str">
        <f t="shared" si="141"/>
        <v/>
      </c>
      <c r="BM218" s="1039" t="str">
        <f t="shared" si="142"/>
        <v/>
      </c>
      <c r="BO218" s="1039" t="str">
        <f t="shared" si="143"/>
        <v/>
      </c>
      <c r="BQ218" s="1039" t="str">
        <f t="shared" si="144"/>
        <v/>
      </c>
      <c r="BS218" s="1039" t="str">
        <f t="shared" si="145"/>
        <v/>
      </c>
      <c r="BU218" s="1039" t="str">
        <f t="shared" si="146"/>
        <v/>
      </c>
      <c r="BW218" s="1039" t="str">
        <f t="shared" si="147"/>
        <v/>
      </c>
      <c r="BY218" s="1039" t="str">
        <f t="shared" si="148"/>
        <v/>
      </c>
      <c r="CA218" s="1039" t="str">
        <f t="shared" si="149"/>
        <v/>
      </c>
      <c r="CC218" s="1039" t="str">
        <f t="shared" si="150"/>
        <v/>
      </c>
      <c r="CE218" s="1039" t="str">
        <f t="shared" si="151"/>
        <v/>
      </c>
    </row>
    <row r="219" spans="5:83">
      <c r="E219" s="1039" t="str">
        <f t="shared" si="114"/>
        <v/>
      </c>
      <c r="G219" s="1039" t="str">
        <f t="shared" si="114"/>
        <v/>
      </c>
      <c r="I219" s="1039" t="str">
        <f t="shared" si="115"/>
        <v/>
      </c>
      <c r="K219" s="1039" t="str">
        <f t="shared" si="116"/>
        <v/>
      </c>
      <c r="M219" s="1039" t="str">
        <f t="shared" si="117"/>
        <v/>
      </c>
      <c r="O219" s="1039" t="str">
        <f t="shared" si="118"/>
        <v/>
      </c>
      <c r="Q219" s="1039" t="str">
        <f t="shared" si="119"/>
        <v/>
      </c>
      <c r="S219" s="1039" t="str">
        <f t="shared" si="120"/>
        <v/>
      </c>
      <c r="U219" s="1039" t="str">
        <f t="shared" si="121"/>
        <v/>
      </c>
      <c r="W219" s="1039" t="str">
        <f t="shared" si="122"/>
        <v/>
      </c>
      <c r="Y219" s="1039" t="str">
        <f t="shared" si="123"/>
        <v/>
      </c>
      <c r="AA219" s="1039" t="str">
        <f t="shared" si="124"/>
        <v/>
      </c>
      <c r="AC219" s="1039" t="str">
        <f t="shared" si="125"/>
        <v/>
      </c>
      <c r="AE219" s="1039" t="str">
        <f t="shared" si="126"/>
        <v/>
      </c>
      <c r="AG219" s="1039" t="str">
        <f t="shared" si="127"/>
        <v/>
      </c>
      <c r="AI219" s="1039" t="str">
        <f t="shared" si="128"/>
        <v/>
      </c>
      <c r="AK219" s="1039" t="str">
        <f t="shared" si="129"/>
        <v/>
      </c>
      <c r="AM219" s="1039" t="str">
        <f t="shared" si="130"/>
        <v/>
      </c>
      <c r="AO219" s="1039" t="str">
        <f t="shared" si="131"/>
        <v/>
      </c>
      <c r="AQ219" s="1039" t="str">
        <f t="shared" si="132"/>
        <v/>
      </c>
      <c r="AS219" s="1039" t="str">
        <f t="shared" si="133"/>
        <v/>
      </c>
      <c r="AU219" s="1039" t="str">
        <f t="shared" si="133"/>
        <v/>
      </c>
      <c r="AW219" s="1039" t="str">
        <f t="shared" si="134"/>
        <v/>
      </c>
      <c r="AY219" s="1039" t="str">
        <f t="shared" si="135"/>
        <v/>
      </c>
      <c r="BA219" s="1039" t="str">
        <f t="shared" si="136"/>
        <v/>
      </c>
      <c r="BC219" s="1039" t="str">
        <f t="shared" si="137"/>
        <v/>
      </c>
      <c r="BE219" s="1039" t="str">
        <f t="shared" si="138"/>
        <v/>
      </c>
      <c r="BG219" s="1039" t="str">
        <f t="shared" si="139"/>
        <v/>
      </c>
      <c r="BI219" s="1039" t="str">
        <f t="shared" si="140"/>
        <v/>
      </c>
      <c r="BK219" s="1039" t="str">
        <f t="shared" si="141"/>
        <v/>
      </c>
      <c r="BM219" s="1039" t="str">
        <f t="shared" si="142"/>
        <v/>
      </c>
      <c r="BO219" s="1039" t="str">
        <f t="shared" si="143"/>
        <v/>
      </c>
      <c r="BQ219" s="1039" t="str">
        <f t="shared" si="144"/>
        <v/>
      </c>
      <c r="BS219" s="1039" t="str">
        <f t="shared" si="145"/>
        <v/>
      </c>
      <c r="BU219" s="1039" t="str">
        <f t="shared" si="146"/>
        <v/>
      </c>
      <c r="BW219" s="1039" t="str">
        <f t="shared" si="147"/>
        <v/>
      </c>
      <c r="BY219" s="1039" t="str">
        <f t="shared" si="148"/>
        <v/>
      </c>
      <c r="CA219" s="1039" t="str">
        <f t="shared" si="149"/>
        <v/>
      </c>
      <c r="CC219" s="1039" t="str">
        <f t="shared" si="150"/>
        <v/>
      </c>
      <c r="CE219" s="1039" t="str">
        <f t="shared" si="151"/>
        <v/>
      </c>
    </row>
    <row r="220" spans="5:83">
      <c r="E220" s="1039" t="str">
        <f t="shared" si="114"/>
        <v/>
      </c>
      <c r="G220" s="1039" t="str">
        <f t="shared" si="114"/>
        <v/>
      </c>
      <c r="I220" s="1039" t="str">
        <f t="shared" si="115"/>
        <v/>
      </c>
      <c r="K220" s="1039" t="str">
        <f t="shared" si="116"/>
        <v/>
      </c>
      <c r="M220" s="1039" t="str">
        <f t="shared" si="117"/>
        <v/>
      </c>
      <c r="O220" s="1039" t="str">
        <f t="shared" si="118"/>
        <v/>
      </c>
      <c r="Q220" s="1039" t="str">
        <f t="shared" si="119"/>
        <v/>
      </c>
      <c r="S220" s="1039" t="str">
        <f t="shared" si="120"/>
        <v/>
      </c>
      <c r="U220" s="1039" t="str">
        <f t="shared" si="121"/>
        <v/>
      </c>
      <c r="W220" s="1039" t="str">
        <f t="shared" si="122"/>
        <v/>
      </c>
      <c r="Y220" s="1039" t="str">
        <f t="shared" si="123"/>
        <v/>
      </c>
      <c r="AA220" s="1039" t="str">
        <f t="shared" si="124"/>
        <v/>
      </c>
      <c r="AC220" s="1039" t="str">
        <f t="shared" si="125"/>
        <v/>
      </c>
      <c r="AE220" s="1039" t="str">
        <f t="shared" si="126"/>
        <v/>
      </c>
      <c r="AG220" s="1039" t="str">
        <f t="shared" si="127"/>
        <v/>
      </c>
      <c r="AI220" s="1039" t="str">
        <f t="shared" si="128"/>
        <v/>
      </c>
      <c r="AK220" s="1039" t="str">
        <f t="shared" si="129"/>
        <v/>
      </c>
      <c r="AM220" s="1039" t="str">
        <f t="shared" si="130"/>
        <v/>
      </c>
      <c r="AO220" s="1039" t="str">
        <f t="shared" si="131"/>
        <v/>
      </c>
      <c r="AQ220" s="1039" t="str">
        <f t="shared" si="132"/>
        <v/>
      </c>
      <c r="AS220" s="1039" t="str">
        <f t="shared" si="133"/>
        <v/>
      </c>
      <c r="AU220" s="1039" t="str">
        <f t="shared" si="133"/>
        <v/>
      </c>
      <c r="AW220" s="1039" t="str">
        <f t="shared" si="134"/>
        <v/>
      </c>
      <c r="AY220" s="1039" t="str">
        <f t="shared" si="135"/>
        <v/>
      </c>
      <c r="BA220" s="1039" t="str">
        <f t="shared" si="136"/>
        <v/>
      </c>
      <c r="BC220" s="1039" t="str">
        <f t="shared" si="137"/>
        <v/>
      </c>
      <c r="BE220" s="1039" t="str">
        <f t="shared" si="138"/>
        <v/>
      </c>
      <c r="BG220" s="1039" t="str">
        <f t="shared" si="139"/>
        <v/>
      </c>
      <c r="BI220" s="1039" t="str">
        <f t="shared" si="140"/>
        <v/>
      </c>
      <c r="BK220" s="1039" t="str">
        <f t="shared" si="141"/>
        <v/>
      </c>
      <c r="BM220" s="1039" t="str">
        <f t="shared" si="142"/>
        <v/>
      </c>
      <c r="BO220" s="1039" t="str">
        <f t="shared" si="143"/>
        <v/>
      </c>
      <c r="BQ220" s="1039" t="str">
        <f t="shared" si="144"/>
        <v/>
      </c>
      <c r="BS220" s="1039" t="str">
        <f t="shared" si="145"/>
        <v/>
      </c>
      <c r="BU220" s="1039" t="str">
        <f t="shared" si="146"/>
        <v/>
      </c>
      <c r="BW220" s="1039" t="str">
        <f t="shared" si="147"/>
        <v/>
      </c>
      <c r="BY220" s="1039" t="str">
        <f t="shared" si="148"/>
        <v/>
      </c>
      <c r="CA220" s="1039" t="str">
        <f t="shared" si="149"/>
        <v/>
      </c>
      <c r="CC220" s="1039" t="str">
        <f t="shared" si="150"/>
        <v/>
      </c>
      <c r="CE220" s="1039" t="str">
        <f t="shared" si="151"/>
        <v/>
      </c>
    </row>
    <row r="221" spans="5:83">
      <c r="E221" s="1039" t="str">
        <f t="shared" si="114"/>
        <v/>
      </c>
      <c r="G221" s="1039" t="str">
        <f t="shared" si="114"/>
        <v/>
      </c>
      <c r="I221" s="1039" t="str">
        <f t="shared" si="115"/>
        <v/>
      </c>
      <c r="K221" s="1039" t="str">
        <f t="shared" si="116"/>
        <v/>
      </c>
      <c r="M221" s="1039" t="str">
        <f t="shared" si="117"/>
        <v/>
      </c>
      <c r="O221" s="1039" t="str">
        <f t="shared" si="118"/>
        <v/>
      </c>
      <c r="Q221" s="1039" t="str">
        <f t="shared" si="119"/>
        <v/>
      </c>
      <c r="S221" s="1039" t="str">
        <f t="shared" si="120"/>
        <v/>
      </c>
      <c r="U221" s="1039" t="str">
        <f t="shared" si="121"/>
        <v/>
      </c>
      <c r="W221" s="1039" t="str">
        <f t="shared" si="122"/>
        <v/>
      </c>
      <c r="Y221" s="1039" t="str">
        <f t="shared" si="123"/>
        <v/>
      </c>
      <c r="AA221" s="1039" t="str">
        <f t="shared" si="124"/>
        <v/>
      </c>
      <c r="AC221" s="1039" t="str">
        <f t="shared" si="125"/>
        <v/>
      </c>
      <c r="AE221" s="1039" t="str">
        <f t="shared" si="126"/>
        <v/>
      </c>
      <c r="AG221" s="1039" t="str">
        <f t="shared" si="127"/>
        <v/>
      </c>
      <c r="AI221" s="1039" t="str">
        <f t="shared" si="128"/>
        <v/>
      </c>
      <c r="AK221" s="1039" t="str">
        <f t="shared" si="129"/>
        <v/>
      </c>
      <c r="AM221" s="1039" t="str">
        <f t="shared" si="130"/>
        <v/>
      </c>
      <c r="AO221" s="1039" t="str">
        <f t="shared" si="131"/>
        <v/>
      </c>
      <c r="AQ221" s="1039" t="str">
        <f t="shared" si="132"/>
        <v/>
      </c>
      <c r="AS221" s="1039" t="str">
        <f t="shared" si="133"/>
        <v/>
      </c>
      <c r="AU221" s="1039" t="str">
        <f t="shared" si="133"/>
        <v/>
      </c>
      <c r="AW221" s="1039" t="str">
        <f t="shared" si="134"/>
        <v/>
      </c>
      <c r="AY221" s="1039" t="str">
        <f t="shared" si="135"/>
        <v/>
      </c>
      <c r="BA221" s="1039" t="str">
        <f t="shared" si="136"/>
        <v/>
      </c>
      <c r="BC221" s="1039" t="str">
        <f t="shared" si="137"/>
        <v/>
      </c>
      <c r="BE221" s="1039" t="str">
        <f t="shared" si="138"/>
        <v/>
      </c>
      <c r="BG221" s="1039" t="str">
        <f t="shared" si="139"/>
        <v/>
      </c>
      <c r="BI221" s="1039" t="str">
        <f t="shared" si="140"/>
        <v/>
      </c>
      <c r="BK221" s="1039" t="str">
        <f t="shared" si="141"/>
        <v/>
      </c>
      <c r="BM221" s="1039" t="str">
        <f t="shared" si="142"/>
        <v/>
      </c>
      <c r="BO221" s="1039" t="str">
        <f t="shared" si="143"/>
        <v/>
      </c>
      <c r="BQ221" s="1039" t="str">
        <f t="shared" si="144"/>
        <v/>
      </c>
      <c r="BS221" s="1039" t="str">
        <f t="shared" si="145"/>
        <v/>
      </c>
      <c r="BU221" s="1039" t="str">
        <f t="shared" si="146"/>
        <v/>
      </c>
      <c r="BW221" s="1039" t="str">
        <f t="shared" si="147"/>
        <v/>
      </c>
      <c r="BY221" s="1039" t="str">
        <f t="shared" si="148"/>
        <v/>
      </c>
      <c r="CA221" s="1039" t="str">
        <f t="shared" si="149"/>
        <v/>
      </c>
      <c r="CC221" s="1039" t="str">
        <f t="shared" si="150"/>
        <v/>
      </c>
      <c r="CE221" s="1039" t="str">
        <f t="shared" si="151"/>
        <v/>
      </c>
    </row>
    <row r="222" spans="5:83">
      <c r="E222" s="1039" t="str">
        <f t="shared" si="114"/>
        <v/>
      </c>
      <c r="G222" s="1039" t="str">
        <f t="shared" si="114"/>
        <v/>
      </c>
      <c r="I222" s="1039" t="str">
        <f t="shared" si="115"/>
        <v/>
      </c>
      <c r="K222" s="1039" t="str">
        <f t="shared" si="116"/>
        <v/>
      </c>
      <c r="M222" s="1039" t="str">
        <f t="shared" si="117"/>
        <v/>
      </c>
      <c r="O222" s="1039" t="str">
        <f t="shared" si="118"/>
        <v/>
      </c>
      <c r="Q222" s="1039" t="str">
        <f t="shared" si="119"/>
        <v/>
      </c>
      <c r="S222" s="1039" t="str">
        <f t="shared" si="120"/>
        <v/>
      </c>
      <c r="U222" s="1039" t="str">
        <f t="shared" si="121"/>
        <v/>
      </c>
      <c r="W222" s="1039" t="str">
        <f t="shared" si="122"/>
        <v/>
      </c>
      <c r="Y222" s="1039" t="str">
        <f t="shared" si="123"/>
        <v/>
      </c>
      <c r="AA222" s="1039" t="str">
        <f t="shared" si="124"/>
        <v/>
      </c>
      <c r="AC222" s="1039" t="str">
        <f t="shared" si="125"/>
        <v/>
      </c>
      <c r="AE222" s="1039" t="str">
        <f t="shared" si="126"/>
        <v/>
      </c>
      <c r="AG222" s="1039" t="str">
        <f t="shared" si="127"/>
        <v/>
      </c>
      <c r="AI222" s="1039" t="str">
        <f t="shared" si="128"/>
        <v/>
      </c>
      <c r="AK222" s="1039" t="str">
        <f t="shared" si="129"/>
        <v/>
      </c>
      <c r="AM222" s="1039" t="str">
        <f t="shared" si="130"/>
        <v/>
      </c>
      <c r="AO222" s="1039" t="str">
        <f t="shared" si="131"/>
        <v/>
      </c>
      <c r="AQ222" s="1039" t="str">
        <f t="shared" si="132"/>
        <v/>
      </c>
      <c r="AS222" s="1039" t="str">
        <f t="shared" si="133"/>
        <v/>
      </c>
      <c r="AU222" s="1039" t="str">
        <f t="shared" si="133"/>
        <v/>
      </c>
      <c r="AW222" s="1039" t="str">
        <f t="shared" si="134"/>
        <v/>
      </c>
      <c r="AY222" s="1039" t="str">
        <f t="shared" si="135"/>
        <v/>
      </c>
      <c r="BA222" s="1039" t="str">
        <f t="shared" si="136"/>
        <v/>
      </c>
      <c r="BC222" s="1039" t="str">
        <f t="shared" si="137"/>
        <v/>
      </c>
      <c r="BE222" s="1039" t="str">
        <f t="shared" si="138"/>
        <v/>
      </c>
      <c r="BG222" s="1039" t="str">
        <f t="shared" si="139"/>
        <v/>
      </c>
      <c r="BI222" s="1039" t="str">
        <f t="shared" si="140"/>
        <v/>
      </c>
      <c r="BK222" s="1039" t="str">
        <f t="shared" si="141"/>
        <v/>
      </c>
      <c r="BM222" s="1039" t="str">
        <f t="shared" si="142"/>
        <v/>
      </c>
      <c r="BO222" s="1039" t="str">
        <f t="shared" si="143"/>
        <v/>
      </c>
      <c r="BQ222" s="1039" t="str">
        <f t="shared" si="144"/>
        <v/>
      </c>
      <c r="BS222" s="1039" t="str">
        <f t="shared" si="145"/>
        <v/>
      </c>
      <c r="BU222" s="1039" t="str">
        <f t="shared" si="146"/>
        <v/>
      </c>
      <c r="BW222" s="1039" t="str">
        <f t="shared" si="147"/>
        <v/>
      </c>
      <c r="BY222" s="1039" t="str">
        <f t="shared" si="148"/>
        <v/>
      </c>
      <c r="CA222" s="1039" t="str">
        <f t="shared" si="149"/>
        <v/>
      </c>
      <c r="CC222" s="1039" t="str">
        <f t="shared" si="150"/>
        <v/>
      </c>
      <c r="CE222" s="1039" t="str">
        <f t="shared" si="151"/>
        <v/>
      </c>
    </row>
    <row r="223" spans="5:83">
      <c r="E223" s="1039" t="str">
        <f t="shared" si="114"/>
        <v/>
      </c>
      <c r="G223" s="1039" t="str">
        <f t="shared" si="114"/>
        <v/>
      </c>
      <c r="I223" s="1039" t="str">
        <f t="shared" si="115"/>
        <v/>
      </c>
      <c r="K223" s="1039" t="str">
        <f t="shared" si="116"/>
        <v/>
      </c>
      <c r="M223" s="1039" t="str">
        <f t="shared" si="117"/>
        <v/>
      </c>
      <c r="O223" s="1039" t="str">
        <f t="shared" si="118"/>
        <v/>
      </c>
      <c r="Q223" s="1039" t="str">
        <f t="shared" si="119"/>
        <v/>
      </c>
      <c r="S223" s="1039" t="str">
        <f t="shared" si="120"/>
        <v/>
      </c>
      <c r="U223" s="1039" t="str">
        <f t="shared" si="121"/>
        <v/>
      </c>
      <c r="W223" s="1039" t="str">
        <f t="shared" si="122"/>
        <v/>
      </c>
      <c r="Y223" s="1039" t="str">
        <f t="shared" si="123"/>
        <v/>
      </c>
      <c r="AA223" s="1039" t="str">
        <f t="shared" si="124"/>
        <v/>
      </c>
      <c r="AC223" s="1039" t="str">
        <f t="shared" si="125"/>
        <v/>
      </c>
      <c r="AE223" s="1039" t="str">
        <f t="shared" si="126"/>
        <v/>
      </c>
      <c r="AG223" s="1039" t="str">
        <f t="shared" si="127"/>
        <v/>
      </c>
      <c r="AI223" s="1039" t="str">
        <f t="shared" si="128"/>
        <v/>
      </c>
      <c r="AK223" s="1039" t="str">
        <f t="shared" si="129"/>
        <v/>
      </c>
      <c r="AM223" s="1039" t="str">
        <f t="shared" si="130"/>
        <v/>
      </c>
      <c r="AO223" s="1039" t="str">
        <f t="shared" si="131"/>
        <v/>
      </c>
      <c r="AQ223" s="1039" t="str">
        <f t="shared" si="132"/>
        <v/>
      </c>
      <c r="AS223" s="1039" t="str">
        <f t="shared" si="133"/>
        <v/>
      </c>
      <c r="AU223" s="1039" t="str">
        <f t="shared" si="133"/>
        <v/>
      </c>
      <c r="AW223" s="1039" t="str">
        <f t="shared" si="134"/>
        <v/>
      </c>
      <c r="AY223" s="1039" t="str">
        <f t="shared" si="135"/>
        <v/>
      </c>
      <c r="BA223" s="1039" t="str">
        <f t="shared" si="136"/>
        <v/>
      </c>
      <c r="BC223" s="1039" t="str">
        <f t="shared" si="137"/>
        <v/>
      </c>
      <c r="BE223" s="1039" t="str">
        <f t="shared" si="138"/>
        <v/>
      </c>
      <c r="BG223" s="1039" t="str">
        <f t="shared" si="139"/>
        <v/>
      </c>
      <c r="BI223" s="1039" t="str">
        <f t="shared" si="140"/>
        <v/>
      </c>
      <c r="BK223" s="1039" t="str">
        <f t="shared" si="141"/>
        <v/>
      </c>
      <c r="BM223" s="1039" t="str">
        <f t="shared" si="142"/>
        <v/>
      </c>
      <c r="BO223" s="1039" t="str">
        <f t="shared" si="143"/>
        <v/>
      </c>
      <c r="BQ223" s="1039" t="str">
        <f t="shared" si="144"/>
        <v/>
      </c>
      <c r="BS223" s="1039" t="str">
        <f t="shared" si="145"/>
        <v/>
      </c>
      <c r="BU223" s="1039" t="str">
        <f t="shared" si="146"/>
        <v/>
      </c>
      <c r="BW223" s="1039" t="str">
        <f t="shared" si="147"/>
        <v/>
      </c>
      <c r="BY223" s="1039" t="str">
        <f t="shared" si="148"/>
        <v/>
      </c>
      <c r="CA223" s="1039" t="str">
        <f t="shared" si="149"/>
        <v/>
      </c>
      <c r="CC223" s="1039" t="str">
        <f t="shared" si="150"/>
        <v/>
      </c>
      <c r="CE223" s="1039" t="str">
        <f t="shared" si="151"/>
        <v/>
      </c>
    </row>
    <row r="224" spans="5:83">
      <c r="E224" s="1039" t="str">
        <f t="shared" si="114"/>
        <v/>
      </c>
      <c r="G224" s="1039" t="str">
        <f t="shared" si="114"/>
        <v/>
      </c>
      <c r="I224" s="1039" t="str">
        <f t="shared" si="115"/>
        <v/>
      </c>
      <c r="K224" s="1039" t="str">
        <f t="shared" si="116"/>
        <v/>
      </c>
      <c r="M224" s="1039" t="str">
        <f t="shared" si="117"/>
        <v/>
      </c>
      <c r="O224" s="1039" t="str">
        <f t="shared" si="118"/>
        <v/>
      </c>
      <c r="Q224" s="1039" t="str">
        <f t="shared" si="119"/>
        <v/>
      </c>
      <c r="S224" s="1039" t="str">
        <f t="shared" si="120"/>
        <v/>
      </c>
      <c r="U224" s="1039" t="str">
        <f t="shared" si="121"/>
        <v/>
      </c>
      <c r="W224" s="1039" t="str">
        <f t="shared" si="122"/>
        <v/>
      </c>
      <c r="Y224" s="1039" t="str">
        <f t="shared" si="123"/>
        <v/>
      </c>
      <c r="AA224" s="1039" t="str">
        <f t="shared" si="124"/>
        <v/>
      </c>
      <c r="AC224" s="1039" t="str">
        <f t="shared" si="125"/>
        <v/>
      </c>
      <c r="AE224" s="1039" t="str">
        <f t="shared" si="126"/>
        <v/>
      </c>
      <c r="AG224" s="1039" t="str">
        <f t="shared" si="127"/>
        <v/>
      </c>
      <c r="AI224" s="1039" t="str">
        <f t="shared" si="128"/>
        <v/>
      </c>
      <c r="AK224" s="1039" t="str">
        <f t="shared" si="129"/>
        <v/>
      </c>
      <c r="AM224" s="1039" t="str">
        <f t="shared" si="130"/>
        <v/>
      </c>
      <c r="AO224" s="1039" t="str">
        <f t="shared" si="131"/>
        <v/>
      </c>
      <c r="AQ224" s="1039" t="str">
        <f t="shared" si="132"/>
        <v/>
      </c>
      <c r="AS224" s="1039" t="str">
        <f t="shared" si="133"/>
        <v/>
      </c>
      <c r="AU224" s="1039" t="str">
        <f t="shared" si="133"/>
        <v/>
      </c>
      <c r="AW224" s="1039" t="str">
        <f t="shared" si="134"/>
        <v/>
      </c>
      <c r="AY224" s="1039" t="str">
        <f t="shared" si="135"/>
        <v/>
      </c>
      <c r="BA224" s="1039" t="str">
        <f t="shared" si="136"/>
        <v/>
      </c>
      <c r="BC224" s="1039" t="str">
        <f t="shared" si="137"/>
        <v/>
      </c>
      <c r="BE224" s="1039" t="str">
        <f t="shared" si="138"/>
        <v/>
      </c>
      <c r="BG224" s="1039" t="str">
        <f t="shared" si="139"/>
        <v/>
      </c>
      <c r="BI224" s="1039" t="str">
        <f t="shared" si="140"/>
        <v/>
      </c>
      <c r="BK224" s="1039" t="str">
        <f t="shared" si="141"/>
        <v/>
      </c>
      <c r="BM224" s="1039" t="str">
        <f t="shared" si="142"/>
        <v/>
      </c>
      <c r="BO224" s="1039" t="str">
        <f t="shared" si="143"/>
        <v/>
      </c>
      <c r="BQ224" s="1039" t="str">
        <f t="shared" si="144"/>
        <v/>
      </c>
      <c r="BS224" s="1039" t="str">
        <f t="shared" si="145"/>
        <v/>
      </c>
      <c r="BU224" s="1039" t="str">
        <f t="shared" si="146"/>
        <v/>
      </c>
      <c r="BW224" s="1039" t="str">
        <f t="shared" si="147"/>
        <v/>
      </c>
      <c r="BY224" s="1039" t="str">
        <f t="shared" si="148"/>
        <v/>
      </c>
      <c r="CA224" s="1039" t="str">
        <f t="shared" si="149"/>
        <v/>
      </c>
      <c r="CC224" s="1039" t="str">
        <f t="shared" si="150"/>
        <v/>
      </c>
      <c r="CE224" s="1039" t="str">
        <f t="shared" si="151"/>
        <v/>
      </c>
    </row>
    <row r="225" spans="5:83">
      <c r="E225" s="1039" t="str">
        <f t="shared" si="114"/>
        <v/>
      </c>
      <c r="G225" s="1039" t="str">
        <f t="shared" si="114"/>
        <v/>
      </c>
      <c r="I225" s="1039" t="str">
        <f t="shared" si="115"/>
        <v/>
      </c>
      <c r="K225" s="1039" t="str">
        <f t="shared" si="116"/>
        <v/>
      </c>
      <c r="M225" s="1039" t="str">
        <f t="shared" si="117"/>
        <v/>
      </c>
      <c r="O225" s="1039" t="str">
        <f t="shared" si="118"/>
        <v/>
      </c>
      <c r="Q225" s="1039" t="str">
        <f t="shared" si="119"/>
        <v/>
      </c>
      <c r="S225" s="1039" t="str">
        <f t="shared" si="120"/>
        <v/>
      </c>
      <c r="U225" s="1039" t="str">
        <f t="shared" si="121"/>
        <v/>
      </c>
      <c r="W225" s="1039" t="str">
        <f t="shared" si="122"/>
        <v/>
      </c>
      <c r="Y225" s="1039" t="str">
        <f t="shared" si="123"/>
        <v/>
      </c>
      <c r="AA225" s="1039" t="str">
        <f t="shared" si="124"/>
        <v/>
      </c>
      <c r="AC225" s="1039" t="str">
        <f t="shared" si="125"/>
        <v/>
      </c>
      <c r="AE225" s="1039" t="str">
        <f t="shared" si="126"/>
        <v/>
      </c>
      <c r="AG225" s="1039" t="str">
        <f t="shared" si="127"/>
        <v/>
      </c>
      <c r="AI225" s="1039" t="str">
        <f t="shared" si="128"/>
        <v/>
      </c>
      <c r="AK225" s="1039" t="str">
        <f t="shared" si="129"/>
        <v/>
      </c>
      <c r="AM225" s="1039" t="str">
        <f t="shared" si="130"/>
        <v/>
      </c>
      <c r="AO225" s="1039" t="str">
        <f t="shared" si="131"/>
        <v/>
      </c>
      <c r="AQ225" s="1039" t="str">
        <f t="shared" si="132"/>
        <v/>
      </c>
      <c r="AS225" s="1039" t="str">
        <f t="shared" si="133"/>
        <v/>
      </c>
      <c r="AU225" s="1039" t="str">
        <f t="shared" si="133"/>
        <v/>
      </c>
      <c r="AW225" s="1039" t="str">
        <f t="shared" si="134"/>
        <v/>
      </c>
      <c r="AY225" s="1039" t="str">
        <f t="shared" si="135"/>
        <v/>
      </c>
      <c r="BA225" s="1039" t="str">
        <f t="shared" si="136"/>
        <v/>
      </c>
      <c r="BC225" s="1039" t="str">
        <f t="shared" si="137"/>
        <v/>
      </c>
      <c r="BE225" s="1039" t="str">
        <f t="shared" si="138"/>
        <v/>
      </c>
      <c r="BG225" s="1039" t="str">
        <f t="shared" si="139"/>
        <v/>
      </c>
      <c r="BI225" s="1039" t="str">
        <f t="shared" si="140"/>
        <v/>
      </c>
      <c r="BK225" s="1039" t="str">
        <f t="shared" si="141"/>
        <v/>
      </c>
      <c r="BM225" s="1039" t="str">
        <f t="shared" si="142"/>
        <v/>
      </c>
      <c r="BO225" s="1039" t="str">
        <f t="shared" si="143"/>
        <v/>
      </c>
      <c r="BQ225" s="1039" t="str">
        <f t="shared" si="144"/>
        <v/>
      </c>
      <c r="BS225" s="1039" t="str">
        <f t="shared" si="145"/>
        <v/>
      </c>
      <c r="BU225" s="1039" t="str">
        <f t="shared" si="146"/>
        <v/>
      </c>
      <c r="BW225" s="1039" t="str">
        <f t="shared" si="147"/>
        <v/>
      </c>
      <c r="BY225" s="1039" t="str">
        <f t="shared" si="148"/>
        <v/>
      </c>
      <c r="CA225" s="1039" t="str">
        <f t="shared" si="149"/>
        <v/>
      </c>
      <c r="CC225" s="1039" t="str">
        <f t="shared" si="150"/>
        <v/>
      </c>
      <c r="CE225" s="1039" t="str">
        <f t="shared" si="151"/>
        <v/>
      </c>
    </row>
    <row r="226" spans="5:83">
      <c r="E226" s="1039" t="str">
        <f t="shared" si="114"/>
        <v/>
      </c>
      <c r="G226" s="1039" t="str">
        <f t="shared" si="114"/>
        <v/>
      </c>
      <c r="I226" s="1039" t="str">
        <f t="shared" si="115"/>
        <v/>
      </c>
      <c r="K226" s="1039" t="str">
        <f t="shared" si="116"/>
        <v/>
      </c>
      <c r="M226" s="1039" t="str">
        <f t="shared" si="117"/>
        <v/>
      </c>
      <c r="O226" s="1039" t="str">
        <f t="shared" si="118"/>
        <v/>
      </c>
      <c r="Q226" s="1039" t="str">
        <f t="shared" si="119"/>
        <v/>
      </c>
      <c r="S226" s="1039" t="str">
        <f t="shared" si="120"/>
        <v/>
      </c>
      <c r="U226" s="1039" t="str">
        <f t="shared" si="121"/>
        <v/>
      </c>
      <c r="W226" s="1039" t="str">
        <f t="shared" si="122"/>
        <v/>
      </c>
      <c r="Y226" s="1039" t="str">
        <f t="shared" si="123"/>
        <v/>
      </c>
      <c r="AA226" s="1039" t="str">
        <f t="shared" si="124"/>
        <v/>
      </c>
      <c r="AC226" s="1039" t="str">
        <f t="shared" si="125"/>
        <v/>
      </c>
      <c r="AE226" s="1039" t="str">
        <f t="shared" si="126"/>
        <v/>
      </c>
      <c r="AG226" s="1039" t="str">
        <f t="shared" si="127"/>
        <v/>
      </c>
      <c r="AI226" s="1039" t="str">
        <f t="shared" si="128"/>
        <v/>
      </c>
      <c r="AK226" s="1039" t="str">
        <f t="shared" si="129"/>
        <v/>
      </c>
      <c r="AM226" s="1039" t="str">
        <f t="shared" si="130"/>
        <v/>
      </c>
      <c r="AO226" s="1039" t="str">
        <f t="shared" si="131"/>
        <v/>
      </c>
      <c r="AQ226" s="1039" t="str">
        <f t="shared" si="132"/>
        <v/>
      </c>
      <c r="AS226" s="1039" t="str">
        <f t="shared" si="133"/>
        <v/>
      </c>
      <c r="AU226" s="1039" t="str">
        <f t="shared" si="133"/>
        <v/>
      </c>
      <c r="AW226" s="1039" t="str">
        <f t="shared" si="134"/>
        <v/>
      </c>
      <c r="AY226" s="1039" t="str">
        <f t="shared" si="135"/>
        <v/>
      </c>
      <c r="BA226" s="1039" t="str">
        <f t="shared" si="136"/>
        <v/>
      </c>
      <c r="BC226" s="1039" t="str">
        <f t="shared" si="137"/>
        <v/>
      </c>
      <c r="BE226" s="1039" t="str">
        <f t="shared" si="138"/>
        <v/>
      </c>
      <c r="BG226" s="1039" t="str">
        <f t="shared" si="139"/>
        <v/>
      </c>
      <c r="BI226" s="1039" t="str">
        <f t="shared" si="140"/>
        <v/>
      </c>
      <c r="BK226" s="1039" t="str">
        <f t="shared" si="141"/>
        <v/>
      </c>
      <c r="BM226" s="1039" t="str">
        <f t="shared" si="142"/>
        <v/>
      </c>
      <c r="BO226" s="1039" t="str">
        <f t="shared" si="143"/>
        <v/>
      </c>
      <c r="BQ226" s="1039" t="str">
        <f t="shared" si="144"/>
        <v/>
      </c>
      <c r="BS226" s="1039" t="str">
        <f t="shared" si="145"/>
        <v/>
      </c>
      <c r="BU226" s="1039" t="str">
        <f t="shared" si="146"/>
        <v/>
      </c>
      <c r="BW226" s="1039" t="str">
        <f t="shared" si="147"/>
        <v/>
      </c>
      <c r="BY226" s="1039" t="str">
        <f t="shared" si="148"/>
        <v/>
      </c>
      <c r="CA226" s="1039" t="str">
        <f t="shared" si="149"/>
        <v/>
      </c>
      <c r="CC226" s="1039" t="str">
        <f t="shared" si="150"/>
        <v/>
      </c>
      <c r="CE226" s="1039" t="str">
        <f t="shared" si="151"/>
        <v/>
      </c>
    </row>
    <row r="227" spans="5:83">
      <c r="E227" s="1039" t="str">
        <f t="shared" si="114"/>
        <v/>
      </c>
      <c r="G227" s="1039" t="str">
        <f t="shared" si="114"/>
        <v/>
      </c>
      <c r="I227" s="1039" t="str">
        <f t="shared" si="115"/>
        <v/>
      </c>
      <c r="K227" s="1039" t="str">
        <f t="shared" si="116"/>
        <v/>
      </c>
      <c r="M227" s="1039" t="str">
        <f t="shared" si="117"/>
        <v/>
      </c>
      <c r="O227" s="1039" t="str">
        <f t="shared" si="118"/>
        <v/>
      </c>
      <c r="Q227" s="1039" t="str">
        <f t="shared" si="119"/>
        <v/>
      </c>
      <c r="S227" s="1039" t="str">
        <f t="shared" si="120"/>
        <v/>
      </c>
      <c r="U227" s="1039" t="str">
        <f t="shared" si="121"/>
        <v/>
      </c>
      <c r="W227" s="1039" t="str">
        <f t="shared" si="122"/>
        <v/>
      </c>
      <c r="Y227" s="1039" t="str">
        <f t="shared" si="123"/>
        <v/>
      </c>
      <c r="AA227" s="1039" t="str">
        <f t="shared" si="124"/>
        <v/>
      </c>
      <c r="AC227" s="1039" t="str">
        <f t="shared" si="125"/>
        <v/>
      </c>
      <c r="AE227" s="1039" t="str">
        <f t="shared" si="126"/>
        <v/>
      </c>
      <c r="AG227" s="1039" t="str">
        <f t="shared" si="127"/>
        <v/>
      </c>
      <c r="AI227" s="1039" t="str">
        <f t="shared" si="128"/>
        <v/>
      </c>
      <c r="AK227" s="1039" t="str">
        <f t="shared" si="129"/>
        <v/>
      </c>
      <c r="AM227" s="1039" t="str">
        <f t="shared" si="130"/>
        <v/>
      </c>
      <c r="AO227" s="1039" t="str">
        <f t="shared" si="131"/>
        <v/>
      </c>
      <c r="AQ227" s="1039" t="str">
        <f t="shared" si="132"/>
        <v/>
      </c>
      <c r="AS227" s="1039" t="str">
        <f t="shared" si="133"/>
        <v/>
      </c>
      <c r="AU227" s="1039" t="str">
        <f t="shared" si="133"/>
        <v/>
      </c>
      <c r="AW227" s="1039" t="str">
        <f t="shared" si="134"/>
        <v/>
      </c>
      <c r="AY227" s="1039" t="str">
        <f t="shared" si="135"/>
        <v/>
      </c>
      <c r="BA227" s="1039" t="str">
        <f t="shared" si="136"/>
        <v/>
      </c>
      <c r="BC227" s="1039" t="str">
        <f t="shared" si="137"/>
        <v/>
      </c>
      <c r="BE227" s="1039" t="str">
        <f t="shared" si="138"/>
        <v/>
      </c>
      <c r="BG227" s="1039" t="str">
        <f t="shared" si="139"/>
        <v/>
      </c>
      <c r="BI227" s="1039" t="str">
        <f t="shared" si="140"/>
        <v/>
      </c>
      <c r="BK227" s="1039" t="str">
        <f t="shared" si="141"/>
        <v/>
      </c>
      <c r="BM227" s="1039" t="str">
        <f t="shared" si="142"/>
        <v/>
      </c>
      <c r="BO227" s="1039" t="str">
        <f t="shared" si="143"/>
        <v/>
      </c>
      <c r="BQ227" s="1039" t="str">
        <f t="shared" si="144"/>
        <v/>
      </c>
      <c r="BS227" s="1039" t="str">
        <f t="shared" si="145"/>
        <v/>
      </c>
      <c r="BU227" s="1039" t="str">
        <f t="shared" si="146"/>
        <v/>
      </c>
      <c r="BW227" s="1039" t="str">
        <f t="shared" si="147"/>
        <v/>
      </c>
      <c r="BY227" s="1039" t="str">
        <f t="shared" si="148"/>
        <v/>
      </c>
      <c r="CA227" s="1039" t="str">
        <f t="shared" si="149"/>
        <v/>
      </c>
      <c r="CC227" s="1039" t="str">
        <f t="shared" si="150"/>
        <v/>
      </c>
      <c r="CE227" s="1039" t="str">
        <f t="shared" si="151"/>
        <v/>
      </c>
    </row>
    <row r="228" spans="5:83">
      <c r="E228" s="1039" t="str">
        <f t="shared" si="114"/>
        <v/>
      </c>
      <c r="G228" s="1039" t="str">
        <f t="shared" si="114"/>
        <v/>
      </c>
      <c r="I228" s="1039" t="str">
        <f t="shared" si="115"/>
        <v/>
      </c>
      <c r="K228" s="1039" t="str">
        <f t="shared" si="116"/>
        <v/>
      </c>
      <c r="M228" s="1039" t="str">
        <f t="shared" si="117"/>
        <v/>
      </c>
      <c r="O228" s="1039" t="str">
        <f t="shared" si="118"/>
        <v/>
      </c>
      <c r="Q228" s="1039" t="str">
        <f t="shared" si="119"/>
        <v/>
      </c>
      <c r="S228" s="1039" t="str">
        <f t="shared" si="120"/>
        <v/>
      </c>
      <c r="U228" s="1039" t="str">
        <f t="shared" si="121"/>
        <v/>
      </c>
      <c r="W228" s="1039" t="str">
        <f t="shared" si="122"/>
        <v/>
      </c>
      <c r="Y228" s="1039" t="str">
        <f t="shared" si="123"/>
        <v/>
      </c>
      <c r="AA228" s="1039" t="str">
        <f t="shared" si="124"/>
        <v/>
      </c>
      <c r="AC228" s="1039" t="str">
        <f t="shared" si="125"/>
        <v/>
      </c>
      <c r="AE228" s="1039" t="str">
        <f t="shared" si="126"/>
        <v/>
      </c>
      <c r="AG228" s="1039" t="str">
        <f t="shared" si="127"/>
        <v/>
      </c>
      <c r="AI228" s="1039" t="str">
        <f t="shared" si="128"/>
        <v/>
      </c>
      <c r="AK228" s="1039" t="str">
        <f t="shared" si="129"/>
        <v/>
      </c>
      <c r="AM228" s="1039" t="str">
        <f t="shared" si="130"/>
        <v/>
      </c>
      <c r="AO228" s="1039" t="str">
        <f t="shared" si="131"/>
        <v/>
      </c>
      <c r="AQ228" s="1039" t="str">
        <f t="shared" si="132"/>
        <v/>
      </c>
      <c r="AS228" s="1039" t="str">
        <f t="shared" si="133"/>
        <v/>
      </c>
      <c r="AU228" s="1039" t="str">
        <f t="shared" si="133"/>
        <v/>
      </c>
      <c r="AW228" s="1039" t="str">
        <f t="shared" si="134"/>
        <v/>
      </c>
      <c r="AY228" s="1039" t="str">
        <f t="shared" si="135"/>
        <v/>
      </c>
      <c r="BA228" s="1039" t="str">
        <f t="shared" si="136"/>
        <v/>
      </c>
      <c r="BC228" s="1039" t="str">
        <f t="shared" si="137"/>
        <v/>
      </c>
      <c r="BE228" s="1039" t="str">
        <f t="shared" si="138"/>
        <v/>
      </c>
      <c r="BG228" s="1039" t="str">
        <f t="shared" si="139"/>
        <v/>
      </c>
      <c r="BI228" s="1039" t="str">
        <f t="shared" si="140"/>
        <v/>
      </c>
      <c r="BK228" s="1039" t="str">
        <f t="shared" si="141"/>
        <v/>
      </c>
      <c r="BM228" s="1039" t="str">
        <f t="shared" si="142"/>
        <v/>
      </c>
      <c r="BO228" s="1039" t="str">
        <f t="shared" si="143"/>
        <v/>
      </c>
      <c r="BQ228" s="1039" t="str">
        <f t="shared" si="144"/>
        <v/>
      </c>
      <c r="BS228" s="1039" t="str">
        <f t="shared" si="145"/>
        <v/>
      </c>
      <c r="BU228" s="1039" t="str">
        <f t="shared" si="146"/>
        <v/>
      </c>
      <c r="BW228" s="1039" t="str">
        <f t="shared" si="147"/>
        <v/>
      </c>
      <c r="BY228" s="1039" t="str">
        <f t="shared" si="148"/>
        <v/>
      </c>
      <c r="CA228" s="1039" t="str">
        <f t="shared" si="149"/>
        <v/>
      </c>
      <c r="CC228" s="1039" t="str">
        <f t="shared" si="150"/>
        <v/>
      </c>
      <c r="CE228" s="1039" t="str">
        <f t="shared" si="151"/>
        <v/>
      </c>
    </row>
    <row r="229" spans="5:83">
      <c r="E229" s="1039" t="str">
        <f t="shared" si="114"/>
        <v/>
      </c>
      <c r="G229" s="1039" t="str">
        <f t="shared" si="114"/>
        <v/>
      </c>
      <c r="I229" s="1039" t="str">
        <f t="shared" si="115"/>
        <v/>
      </c>
      <c r="K229" s="1039" t="str">
        <f t="shared" si="116"/>
        <v/>
      </c>
      <c r="M229" s="1039" t="str">
        <f t="shared" si="117"/>
        <v/>
      </c>
      <c r="O229" s="1039" t="str">
        <f t="shared" si="118"/>
        <v/>
      </c>
      <c r="Q229" s="1039" t="str">
        <f t="shared" si="119"/>
        <v/>
      </c>
      <c r="S229" s="1039" t="str">
        <f t="shared" si="120"/>
        <v/>
      </c>
      <c r="U229" s="1039" t="str">
        <f t="shared" si="121"/>
        <v/>
      </c>
      <c r="W229" s="1039" t="str">
        <f t="shared" si="122"/>
        <v/>
      </c>
      <c r="Y229" s="1039" t="str">
        <f t="shared" si="123"/>
        <v/>
      </c>
      <c r="AA229" s="1039" t="str">
        <f t="shared" si="124"/>
        <v/>
      </c>
      <c r="AC229" s="1039" t="str">
        <f t="shared" si="125"/>
        <v/>
      </c>
      <c r="AE229" s="1039" t="str">
        <f t="shared" si="126"/>
        <v/>
      </c>
      <c r="AG229" s="1039" t="str">
        <f t="shared" si="127"/>
        <v/>
      </c>
      <c r="AI229" s="1039" t="str">
        <f t="shared" si="128"/>
        <v/>
      </c>
      <c r="AK229" s="1039" t="str">
        <f t="shared" si="129"/>
        <v/>
      </c>
      <c r="AM229" s="1039" t="str">
        <f t="shared" si="130"/>
        <v/>
      </c>
      <c r="AO229" s="1039" t="str">
        <f t="shared" si="131"/>
        <v/>
      </c>
      <c r="AQ229" s="1039" t="str">
        <f t="shared" si="132"/>
        <v/>
      </c>
      <c r="AS229" s="1039" t="str">
        <f t="shared" si="133"/>
        <v/>
      </c>
      <c r="AU229" s="1039" t="str">
        <f t="shared" si="133"/>
        <v/>
      </c>
      <c r="AW229" s="1039" t="str">
        <f t="shared" si="134"/>
        <v/>
      </c>
      <c r="AY229" s="1039" t="str">
        <f t="shared" si="135"/>
        <v/>
      </c>
      <c r="BA229" s="1039" t="str">
        <f t="shared" si="136"/>
        <v/>
      </c>
      <c r="BC229" s="1039" t="str">
        <f t="shared" si="137"/>
        <v/>
      </c>
      <c r="BE229" s="1039" t="str">
        <f t="shared" si="138"/>
        <v/>
      </c>
      <c r="BG229" s="1039" t="str">
        <f t="shared" si="139"/>
        <v/>
      </c>
      <c r="BI229" s="1039" t="str">
        <f t="shared" si="140"/>
        <v/>
      </c>
      <c r="BK229" s="1039" t="str">
        <f t="shared" si="141"/>
        <v/>
      </c>
      <c r="BM229" s="1039" t="str">
        <f t="shared" si="142"/>
        <v/>
      </c>
      <c r="BO229" s="1039" t="str">
        <f t="shared" si="143"/>
        <v/>
      </c>
      <c r="BQ229" s="1039" t="str">
        <f t="shared" si="144"/>
        <v/>
      </c>
      <c r="BS229" s="1039" t="str">
        <f t="shared" si="145"/>
        <v/>
      </c>
      <c r="BU229" s="1039" t="str">
        <f t="shared" si="146"/>
        <v/>
      </c>
      <c r="BW229" s="1039" t="str">
        <f t="shared" si="147"/>
        <v/>
      </c>
      <c r="BY229" s="1039" t="str">
        <f t="shared" si="148"/>
        <v/>
      </c>
      <c r="CA229" s="1039" t="str">
        <f t="shared" si="149"/>
        <v/>
      </c>
      <c r="CC229" s="1039" t="str">
        <f t="shared" si="150"/>
        <v/>
      </c>
      <c r="CE229" s="1039" t="str">
        <f t="shared" si="151"/>
        <v/>
      </c>
    </row>
    <row r="230" spans="5:83">
      <c r="E230" s="1039" t="str">
        <f t="shared" si="114"/>
        <v/>
      </c>
      <c r="G230" s="1039" t="str">
        <f t="shared" si="114"/>
        <v/>
      </c>
      <c r="I230" s="1039" t="str">
        <f t="shared" si="115"/>
        <v/>
      </c>
      <c r="K230" s="1039" t="str">
        <f t="shared" si="116"/>
        <v/>
      </c>
      <c r="M230" s="1039" t="str">
        <f t="shared" si="117"/>
        <v/>
      </c>
      <c r="O230" s="1039" t="str">
        <f t="shared" si="118"/>
        <v/>
      </c>
      <c r="Q230" s="1039" t="str">
        <f t="shared" si="119"/>
        <v/>
      </c>
      <c r="S230" s="1039" t="str">
        <f t="shared" si="120"/>
        <v/>
      </c>
      <c r="U230" s="1039" t="str">
        <f t="shared" si="121"/>
        <v/>
      </c>
      <c r="W230" s="1039" t="str">
        <f t="shared" si="122"/>
        <v/>
      </c>
      <c r="Y230" s="1039" t="str">
        <f t="shared" si="123"/>
        <v/>
      </c>
      <c r="AA230" s="1039" t="str">
        <f t="shared" si="124"/>
        <v/>
      </c>
      <c r="AC230" s="1039" t="str">
        <f t="shared" si="125"/>
        <v/>
      </c>
      <c r="AE230" s="1039" t="str">
        <f t="shared" si="126"/>
        <v/>
      </c>
      <c r="AG230" s="1039" t="str">
        <f t="shared" si="127"/>
        <v/>
      </c>
      <c r="AI230" s="1039" t="str">
        <f t="shared" si="128"/>
        <v/>
      </c>
      <c r="AK230" s="1039" t="str">
        <f t="shared" si="129"/>
        <v/>
      </c>
      <c r="AM230" s="1039" t="str">
        <f t="shared" si="130"/>
        <v/>
      </c>
      <c r="AO230" s="1039" t="str">
        <f t="shared" si="131"/>
        <v/>
      </c>
      <c r="AQ230" s="1039" t="str">
        <f t="shared" si="132"/>
        <v/>
      </c>
      <c r="AS230" s="1039" t="str">
        <f t="shared" si="133"/>
        <v/>
      </c>
      <c r="AU230" s="1039" t="str">
        <f t="shared" si="133"/>
        <v/>
      </c>
      <c r="AW230" s="1039" t="str">
        <f t="shared" si="134"/>
        <v/>
      </c>
      <c r="AY230" s="1039" t="str">
        <f t="shared" si="135"/>
        <v/>
      </c>
      <c r="BA230" s="1039" t="str">
        <f t="shared" si="136"/>
        <v/>
      </c>
      <c r="BC230" s="1039" t="str">
        <f t="shared" si="137"/>
        <v/>
      </c>
      <c r="BE230" s="1039" t="str">
        <f t="shared" si="138"/>
        <v/>
      </c>
      <c r="BG230" s="1039" t="str">
        <f t="shared" si="139"/>
        <v/>
      </c>
      <c r="BI230" s="1039" t="str">
        <f t="shared" si="140"/>
        <v/>
      </c>
      <c r="BK230" s="1039" t="str">
        <f t="shared" si="141"/>
        <v/>
      </c>
      <c r="BM230" s="1039" t="str">
        <f t="shared" si="142"/>
        <v/>
      </c>
      <c r="BO230" s="1039" t="str">
        <f t="shared" si="143"/>
        <v/>
      </c>
      <c r="BQ230" s="1039" t="str">
        <f t="shared" si="144"/>
        <v/>
      </c>
      <c r="BS230" s="1039" t="str">
        <f t="shared" si="145"/>
        <v/>
      </c>
      <c r="BU230" s="1039" t="str">
        <f t="shared" si="146"/>
        <v/>
      </c>
      <c r="BW230" s="1039" t="str">
        <f t="shared" si="147"/>
        <v/>
      </c>
      <c r="BY230" s="1039" t="str">
        <f t="shared" si="148"/>
        <v/>
      </c>
      <c r="CA230" s="1039" t="str">
        <f t="shared" si="149"/>
        <v/>
      </c>
      <c r="CC230" s="1039" t="str">
        <f t="shared" si="150"/>
        <v/>
      </c>
      <c r="CE230" s="1039" t="str">
        <f t="shared" si="151"/>
        <v/>
      </c>
    </row>
    <row r="231" spans="5:83">
      <c r="E231" s="1039" t="str">
        <f t="shared" si="114"/>
        <v/>
      </c>
      <c r="G231" s="1039" t="str">
        <f t="shared" si="114"/>
        <v/>
      </c>
      <c r="I231" s="1039" t="str">
        <f t="shared" si="115"/>
        <v/>
      </c>
      <c r="K231" s="1039" t="str">
        <f t="shared" si="116"/>
        <v/>
      </c>
      <c r="M231" s="1039" t="str">
        <f t="shared" si="117"/>
        <v/>
      </c>
      <c r="O231" s="1039" t="str">
        <f t="shared" si="118"/>
        <v/>
      </c>
      <c r="Q231" s="1039" t="str">
        <f t="shared" si="119"/>
        <v/>
      </c>
      <c r="S231" s="1039" t="str">
        <f t="shared" si="120"/>
        <v/>
      </c>
      <c r="U231" s="1039" t="str">
        <f t="shared" si="121"/>
        <v/>
      </c>
      <c r="W231" s="1039" t="str">
        <f t="shared" si="122"/>
        <v/>
      </c>
      <c r="Y231" s="1039" t="str">
        <f t="shared" si="123"/>
        <v/>
      </c>
      <c r="AA231" s="1039" t="str">
        <f t="shared" si="124"/>
        <v/>
      </c>
      <c r="AC231" s="1039" t="str">
        <f t="shared" si="125"/>
        <v/>
      </c>
      <c r="AE231" s="1039" t="str">
        <f t="shared" si="126"/>
        <v/>
      </c>
      <c r="AG231" s="1039" t="str">
        <f t="shared" si="127"/>
        <v/>
      </c>
      <c r="AI231" s="1039" t="str">
        <f t="shared" si="128"/>
        <v/>
      </c>
      <c r="AK231" s="1039" t="str">
        <f t="shared" si="129"/>
        <v/>
      </c>
      <c r="AM231" s="1039" t="str">
        <f t="shared" si="130"/>
        <v/>
      </c>
      <c r="AO231" s="1039" t="str">
        <f t="shared" si="131"/>
        <v/>
      </c>
      <c r="AQ231" s="1039" t="str">
        <f t="shared" si="132"/>
        <v/>
      </c>
      <c r="AS231" s="1039" t="str">
        <f t="shared" si="133"/>
        <v/>
      </c>
      <c r="AU231" s="1039" t="str">
        <f t="shared" si="133"/>
        <v/>
      </c>
      <c r="AW231" s="1039" t="str">
        <f t="shared" si="134"/>
        <v/>
      </c>
      <c r="AY231" s="1039" t="str">
        <f t="shared" si="135"/>
        <v/>
      </c>
      <c r="BA231" s="1039" t="str">
        <f t="shared" si="136"/>
        <v/>
      </c>
      <c r="BC231" s="1039" t="str">
        <f t="shared" si="137"/>
        <v/>
      </c>
      <c r="BE231" s="1039" t="str">
        <f t="shared" si="138"/>
        <v/>
      </c>
      <c r="BG231" s="1039" t="str">
        <f t="shared" si="139"/>
        <v/>
      </c>
      <c r="BI231" s="1039" t="str">
        <f t="shared" si="140"/>
        <v/>
      </c>
      <c r="BK231" s="1039" t="str">
        <f t="shared" si="141"/>
        <v/>
      </c>
      <c r="BM231" s="1039" t="str">
        <f t="shared" si="142"/>
        <v/>
      </c>
      <c r="BO231" s="1039" t="str">
        <f t="shared" si="143"/>
        <v/>
      </c>
      <c r="BQ231" s="1039" t="str">
        <f t="shared" si="144"/>
        <v/>
      </c>
      <c r="BS231" s="1039" t="str">
        <f t="shared" si="145"/>
        <v/>
      </c>
      <c r="BU231" s="1039" t="str">
        <f t="shared" si="146"/>
        <v/>
      </c>
      <c r="BW231" s="1039" t="str">
        <f t="shared" si="147"/>
        <v/>
      </c>
      <c r="BY231" s="1039" t="str">
        <f t="shared" si="148"/>
        <v/>
      </c>
      <c r="CA231" s="1039" t="str">
        <f t="shared" si="149"/>
        <v/>
      </c>
      <c r="CC231" s="1039" t="str">
        <f t="shared" si="150"/>
        <v/>
      </c>
      <c r="CE231" s="1039" t="str">
        <f t="shared" si="151"/>
        <v/>
      </c>
    </row>
    <row r="232" spans="5:83">
      <c r="E232" s="1039" t="str">
        <f t="shared" si="114"/>
        <v/>
      </c>
      <c r="G232" s="1039" t="str">
        <f t="shared" si="114"/>
        <v/>
      </c>
      <c r="I232" s="1039" t="str">
        <f t="shared" si="115"/>
        <v/>
      </c>
      <c r="K232" s="1039" t="str">
        <f t="shared" si="116"/>
        <v/>
      </c>
      <c r="M232" s="1039" t="str">
        <f t="shared" si="117"/>
        <v/>
      </c>
      <c r="O232" s="1039" t="str">
        <f t="shared" si="118"/>
        <v/>
      </c>
      <c r="Q232" s="1039" t="str">
        <f t="shared" si="119"/>
        <v/>
      </c>
      <c r="S232" s="1039" t="str">
        <f t="shared" si="120"/>
        <v/>
      </c>
      <c r="U232" s="1039" t="str">
        <f t="shared" si="121"/>
        <v/>
      </c>
      <c r="W232" s="1039" t="str">
        <f t="shared" si="122"/>
        <v/>
      </c>
      <c r="Y232" s="1039" t="str">
        <f t="shared" si="123"/>
        <v/>
      </c>
      <c r="AA232" s="1039" t="str">
        <f t="shared" si="124"/>
        <v/>
      </c>
      <c r="AC232" s="1039" t="str">
        <f t="shared" si="125"/>
        <v/>
      </c>
      <c r="AE232" s="1039" t="str">
        <f t="shared" si="126"/>
        <v/>
      </c>
      <c r="AG232" s="1039" t="str">
        <f t="shared" si="127"/>
        <v/>
      </c>
      <c r="AI232" s="1039" t="str">
        <f t="shared" si="128"/>
        <v/>
      </c>
      <c r="AK232" s="1039" t="str">
        <f t="shared" si="129"/>
        <v/>
      </c>
      <c r="AM232" s="1039" t="str">
        <f t="shared" si="130"/>
        <v/>
      </c>
      <c r="AO232" s="1039" t="str">
        <f t="shared" si="131"/>
        <v/>
      </c>
      <c r="AQ232" s="1039" t="str">
        <f t="shared" si="132"/>
        <v/>
      </c>
      <c r="AS232" s="1039" t="str">
        <f t="shared" si="133"/>
        <v/>
      </c>
      <c r="AU232" s="1039" t="str">
        <f t="shared" si="133"/>
        <v/>
      </c>
      <c r="AW232" s="1039" t="str">
        <f t="shared" si="134"/>
        <v/>
      </c>
      <c r="AY232" s="1039" t="str">
        <f t="shared" si="135"/>
        <v/>
      </c>
      <c r="BA232" s="1039" t="str">
        <f t="shared" si="136"/>
        <v/>
      </c>
      <c r="BC232" s="1039" t="str">
        <f t="shared" si="137"/>
        <v/>
      </c>
      <c r="BE232" s="1039" t="str">
        <f t="shared" si="138"/>
        <v/>
      </c>
      <c r="BG232" s="1039" t="str">
        <f t="shared" si="139"/>
        <v/>
      </c>
      <c r="BI232" s="1039" t="str">
        <f t="shared" si="140"/>
        <v/>
      </c>
      <c r="BK232" s="1039" t="str">
        <f t="shared" si="141"/>
        <v/>
      </c>
      <c r="BM232" s="1039" t="str">
        <f t="shared" si="142"/>
        <v/>
      </c>
      <c r="BO232" s="1039" t="str">
        <f t="shared" si="143"/>
        <v/>
      </c>
      <c r="BQ232" s="1039" t="str">
        <f t="shared" si="144"/>
        <v/>
      </c>
      <c r="BS232" s="1039" t="str">
        <f t="shared" si="145"/>
        <v/>
      </c>
      <c r="BU232" s="1039" t="str">
        <f t="shared" si="146"/>
        <v/>
      </c>
      <c r="BW232" s="1039" t="str">
        <f t="shared" si="147"/>
        <v/>
      </c>
      <c r="BY232" s="1039" t="str">
        <f t="shared" si="148"/>
        <v/>
      </c>
      <c r="CA232" s="1039" t="str">
        <f t="shared" si="149"/>
        <v/>
      </c>
      <c r="CC232" s="1039" t="str">
        <f t="shared" si="150"/>
        <v/>
      </c>
      <c r="CE232" s="1039" t="str">
        <f t="shared" si="151"/>
        <v/>
      </c>
    </row>
    <row r="233" spans="5:83">
      <c r="E233" s="1039" t="str">
        <f t="shared" si="114"/>
        <v/>
      </c>
      <c r="G233" s="1039" t="str">
        <f t="shared" si="114"/>
        <v/>
      </c>
      <c r="I233" s="1039" t="str">
        <f t="shared" si="115"/>
        <v/>
      </c>
      <c r="K233" s="1039" t="str">
        <f t="shared" si="116"/>
        <v/>
      </c>
      <c r="M233" s="1039" t="str">
        <f t="shared" si="117"/>
        <v/>
      </c>
      <c r="O233" s="1039" t="str">
        <f t="shared" si="118"/>
        <v/>
      </c>
      <c r="Q233" s="1039" t="str">
        <f t="shared" si="119"/>
        <v/>
      </c>
      <c r="S233" s="1039" t="str">
        <f t="shared" si="120"/>
        <v/>
      </c>
      <c r="U233" s="1039" t="str">
        <f t="shared" si="121"/>
        <v/>
      </c>
      <c r="W233" s="1039" t="str">
        <f t="shared" si="122"/>
        <v/>
      </c>
      <c r="Y233" s="1039" t="str">
        <f t="shared" si="123"/>
        <v/>
      </c>
      <c r="AA233" s="1039" t="str">
        <f t="shared" si="124"/>
        <v/>
      </c>
      <c r="AC233" s="1039" t="str">
        <f t="shared" si="125"/>
        <v/>
      </c>
      <c r="AE233" s="1039" t="str">
        <f t="shared" si="126"/>
        <v/>
      </c>
      <c r="AG233" s="1039" t="str">
        <f t="shared" si="127"/>
        <v/>
      </c>
      <c r="AI233" s="1039" t="str">
        <f t="shared" si="128"/>
        <v/>
      </c>
      <c r="AK233" s="1039" t="str">
        <f t="shared" si="129"/>
        <v/>
      </c>
      <c r="AM233" s="1039" t="str">
        <f t="shared" si="130"/>
        <v/>
      </c>
      <c r="AO233" s="1039" t="str">
        <f t="shared" si="131"/>
        <v/>
      </c>
      <c r="AQ233" s="1039" t="str">
        <f t="shared" si="132"/>
        <v/>
      </c>
      <c r="AS233" s="1039" t="str">
        <f t="shared" si="133"/>
        <v/>
      </c>
      <c r="AU233" s="1039" t="str">
        <f t="shared" si="133"/>
        <v/>
      </c>
      <c r="AW233" s="1039" t="str">
        <f t="shared" si="134"/>
        <v/>
      </c>
      <c r="AY233" s="1039" t="str">
        <f t="shared" si="135"/>
        <v/>
      </c>
      <c r="BA233" s="1039" t="str">
        <f t="shared" si="136"/>
        <v/>
      </c>
      <c r="BC233" s="1039" t="str">
        <f t="shared" si="137"/>
        <v/>
      </c>
      <c r="BE233" s="1039" t="str">
        <f t="shared" si="138"/>
        <v/>
      </c>
      <c r="BG233" s="1039" t="str">
        <f t="shared" si="139"/>
        <v/>
      </c>
      <c r="BI233" s="1039" t="str">
        <f t="shared" si="140"/>
        <v/>
      </c>
      <c r="BK233" s="1039" t="str">
        <f t="shared" si="141"/>
        <v/>
      </c>
      <c r="BM233" s="1039" t="str">
        <f t="shared" si="142"/>
        <v/>
      </c>
      <c r="BO233" s="1039" t="str">
        <f t="shared" si="143"/>
        <v/>
      </c>
      <c r="BQ233" s="1039" t="str">
        <f t="shared" si="144"/>
        <v/>
      </c>
      <c r="BS233" s="1039" t="str">
        <f t="shared" si="145"/>
        <v/>
      </c>
      <c r="BU233" s="1039" t="str">
        <f t="shared" si="146"/>
        <v/>
      </c>
      <c r="BW233" s="1039" t="str">
        <f t="shared" si="147"/>
        <v/>
      </c>
      <c r="BY233" s="1039" t="str">
        <f t="shared" si="148"/>
        <v/>
      </c>
      <c r="CA233" s="1039" t="str">
        <f t="shared" si="149"/>
        <v/>
      </c>
      <c r="CC233" s="1039" t="str">
        <f t="shared" si="150"/>
        <v/>
      </c>
      <c r="CE233" s="1039" t="str">
        <f t="shared" si="151"/>
        <v/>
      </c>
    </row>
    <row r="234" spans="5:83">
      <c r="E234" s="1039" t="str">
        <f t="shared" si="114"/>
        <v/>
      </c>
      <c r="G234" s="1039" t="str">
        <f t="shared" si="114"/>
        <v/>
      </c>
      <c r="I234" s="1039" t="str">
        <f t="shared" si="115"/>
        <v/>
      </c>
      <c r="K234" s="1039" t="str">
        <f t="shared" si="116"/>
        <v/>
      </c>
      <c r="M234" s="1039" t="str">
        <f t="shared" si="117"/>
        <v/>
      </c>
      <c r="O234" s="1039" t="str">
        <f t="shared" si="118"/>
        <v/>
      </c>
      <c r="Q234" s="1039" t="str">
        <f t="shared" si="119"/>
        <v/>
      </c>
      <c r="S234" s="1039" t="str">
        <f t="shared" si="120"/>
        <v/>
      </c>
      <c r="U234" s="1039" t="str">
        <f t="shared" si="121"/>
        <v/>
      </c>
      <c r="W234" s="1039" t="str">
        <f t="shared" si="122"/>
        <v/>
      </c>
      <c r="Y234" s="1039" t="str">
        <f t="shared" si="123"/>
        <v/>
      </c>
      <c r="AA234" s="1039" t="str">
        <f t="shared" si="124"/>
        <v/>
      </c>
      <c r="AC234" s="1039" t="str">
        <f t="shared" si="125"/>
        <v/>
      </c>
      <c r="AE234" s="1039" t="str">
        <f t="shared" si="126"/>
        <v/>
      </c>
      <c r="AG234" s="1039" t="str">
        <f t="shared" si="127"/>
        <v/>
      </c>
      <c r="AI234" s="1039" t="str">
        <f t="shared" si="128"/>
        <v/>
      </c>
      <c r="AK234" s="1039" t="str">
        <f t="shared" si="129"/>
        <v/>
      </c>
      <c r="AM234" s="1039" t="str">
        <f t="shared" si="130"/>
        <v/>
      </c>
      <c r="AO234" s="1039" t="str">
        <f t="shared" si="131"/>
        <v/>
      </c>
      <c r="AQ234" s="1039" t="str">
        <f t="shared" si="132"/>
        <v/>
      </c>
      <c r="AS234" s="1039" t="str">
        <f t="shared" si="133"/>
        <v/>
      </c>
      <c r="AU234" s="1039" t="str">
        <f t="shared" si="133"/>
        <v/>
      </c>
      <c r="AW234" s="1039" t="str">
        <f t="shared" si="134"/>
        <v/>
      </c>
      <c r="AY234" s="1039" t="str">
        <f t="shared" si="135"/>
        <v/>
      </c>
      <c r="BA234" s="1039" t="str">
        <f t="shared" si="136"/>
        <v/>
      </c>
      <c r="BC234" s="1039" t="str">
        <f t="shared" si="137"/>
        <v/>
      </c>
      <c r="BE234" s="1039" t="str">
        <f t="shared" si="138"/>
        <v/>
      </c>
      <c r="BG234" s="1039" t="str">
        <f t="shared" si="139"/>
        <v/>
      </c>
      <c r="BI234" s="1039" t="str">
        <f t="shared" si="140"/>
        <v/>
      </c>
      <c r="BK234" s="1039" t="str">
        <f t="shared" si="141"/>
        <v/>
      </c>
      <c r="BM234" s="1039" t="str">
        <f t="shared" si="142"/>
        <v/>
      </c>
      <c r="BO234" s="1039" t="str">
        <f t="shared" si="143"/>
        <v/>
      </c>
      <c r="BQ234" s="1039" t="str">
        <f t="shared" si="144"/>
        <v/>
      </c>
      <c r="BS234" s="1039" t="str">
        <f t="shared" si="145"/>
        <v/>
      </c>
      <c r="BU234" s="1039" t="str">
        <f t="shared" si="146"/>
        <v/>
      </c>
      <c r="BW234" s="1039" t="str">
        <f t="shared" si="147"/>
        <v/>
      </c>
      <c r="BY234" s="1039" t="str">
        <f t="shared" si="148"/>
        <v/>
      </c>
      <c r="CA234" s="1039" t="str">
        <f t="shared" si="149"/>
        <v/>
      </c>
      <c r="CC234" s="1039" t="str">
        <f t="shared" si="150"/>
        <v/>
      </c>
      <c r="CE234" s="1039" t="str">
        <f t="shared" si="151"/>
        <v/>
      </c>
    </row>
    <row r="235" spans="5:83">
      <c r="E235" s="1039" t="str">
        <f t="shared" si="114"/>
        <v/>
      </c>
      <c r="G235" s="1039" t="str">
        <f t="shared" si="114"/>
        <v/>
      </c>
      <c r="I235" s="1039" t="str">
        <f t="shared" si="115"/>
        <v/>
      </c>
      <c r="K235" s="1039" t="str">
        <f t="shared" si="116"/>
        <v/>
      </c>
      <c r="M235" s="1039" t="str">
        <f t="shared" si="117"/>
        <v/>
      </c>
      <c r="O235" s="1039" t="str">
        <f t="shared" si="118"/>
        <v/>
      </c>
      <c r="Q235" s="1039" t="str">
        <f t="shared" si="119"/>
        <v/>
      </c>
      <c r="S235" s="1039" t="str">
        <f t="shared" si="120"/>
        <v/>
      </c>
      <c r="U235" s="1039" t="str">
        <f t="shared" si="121"/>
        <v/>
      </c>
      <c r="W235" s="1039" t="str">
        <f t="shared" si="122"/>
        <v/>
      </c>
      <c r="Y235" s="1039" t="str">
        <f t="shared" si="123"/>
        <v/>
      </c>
      <c r="AA235" s="1039" t="str">
        <f t="shared" si="124"/>
        <v/>
      </c>
      <c r="AC235" s="1039" t="str">
        <f t="shared" si="125"/>
        <v/>
      </c>
      <c r="AE235" s="1039" t="str">
        <f t="shared" si="126"/>
        <v/>
      </c>
      <c r="AG235" s="1039" t="str">
        <f t="shared" si="127"/>
        <v/>
      </c>
      <c r="AI235" s="1039" t="str">
        <f t="shared" si="128"/>
        <v/>
      </c>
      <c r="AK235" s="1039" t="str">
        <f t="shared" si="129"/>
        <v/>
      </c>
      <c r="AM235" s="1039" t="str">
        <f t="shared" si="130"/>
        <v/>
      </c>
      <c r="AO235" s="1039" t="str">
        <f t="shared" si="131"/>
        <v/>
      </c>
      <c r="AQ235" s="1039" t="str">
        <f t="shared" si="132"/>
        <v/>
      </c>
      <c r="AS235" s="1039" t="str">
        <f t="shared" si="133"/>
        <v/>
      </c>
      <c r="AU235" s="1039" t="str">
        <f t="shared" si="133"/>
        <v/>
      </c>
      <c r="AW235" s="1039" t="str">
        <f t="shared" si="134"/>
        <v/>
      </c>
      <c r="AY235" s="1039" t="str">
        <f t="shared" si="135"/>
        <v/>
      </c>
      <c r="BA235" s="1039" t="str">
        <f t="shared" si="136"/>
        <v/>
      </c>
      <c r="BC235" s="1039" t="str">
        <f t="shared" si="137"/>
        <v/>
      </c>
      <c r="BE235" s="1039" t="str">
        <f t="shared" si="138"/>
        <v/>
      </c>
      <c r="BG235" s="1039" t="str">
        <f t="shared" si="139"/>
        <v/>
      </c>
      <c r="BI235" s="1039" t="str">
        <f t="shared" si="140"/>
        <v/>
      </c>
      <c r="BK235" s="1039" t="str">
        <f t="shared" si="141"/>
        <v/>
      </c>
      <c r="BM235" s="1039" t="str">
        <f t="shared" si="142"/>
        <v/>
      </c>
      <c r="BO235" s="1039" t="str">
        <f t="shared" si="143"/>
        <v/>
      </c>
      <c r="BQ235" s="1039" t="str">
        <f t="shared" si="144"/>
        <v/>
      </c>
      <c r="BS235" s="1039" t="str">
        <f t="shared" si="145"/>
        <v/>
      </c>
      <c r="BU235" s="1039" t="str">
        <f t="shared" si="146"/>
        <v/>
      </c>
      <c r="BW235" s="1039" t="str">
        <f t="shared" si="147"/>
        <v/>
      </c>
      <c r="BY235" s="1039" t="str">
        <f t="shared" si="148"/>
        <v/>
      </c>
      <c r="CA235" s="1039" t="str">
        <f t="shared" si="149"/>
        <v/>
      </c>
      <c r="CC235" s="1039" t="str">
        <f t="shared" si="150"/>
        <v/>
      </c>
      <c r="CE235" s="1039" t="str">
        <f t="shared" si="151"/>
        <v/>
      </c>
    </row>
    <row r="236" spans="5:83">
      <c r="E236" s="1039" t="str">
        <f t="shared" si="114"/>
        <v/>
      </c>
      <c r="G236" s="1039" t="str">
        <f t="shared" si="114"/>
        <v/>
      </c>
      <c r="I236" s="1039" t="str">
        <f t="shared" si="115"/>
        <v/>
      </c>
      <c r="K236" s="1039" t="str">
        <f t="shared" si="116"/>
        <v/>
      </c>
      <c r="M236" s="1039" t="str">
        <f t="shared" si="117"/>
        <v/>
      </c>
      <c r="O236" s="1039" t="str">
        <f t="shared" si="118"/>
        <v/>
      </c>
      <c r="Q236" s="1039" t="str">
        <f t="shared" si="119"/>
        <v/>
      </c>
      <c r="S236" s="1039" t="str">
        <f t="shared" si="120"/>
        <v/>
      </c>
      <c r="U236" s="1039" t="str">
        <f t="shared" si="121"/>
        <v/>
      </c>
      <c r="W236" s="1039" t="str">
        <f t="shared" si="122"/>
        <v/>
      </c>
      <c r="Y236" s="1039" t="str">
        <f t="shared" si="123"/>
        <v/>
      </c>
      <c r="AA236" s="1039" t="str">
        <f t="shared" si="124"/>
        <v/>
      </c>
      <c r="AC236" s="1039" t="str">
        <f t="shared" si="125"/>
        <v/>
      </c>
      <c r="AE236" s="1039" t="str">
        <f t="shared" si="126"/>
        <v/>
      </c>
      <c r="AG236" s="1039" t="str">
        <f t="shared" si="127"/>
        <v/>
      </c>
      <c r="AI236" s="1039" t="str">
        <f t="shared" si="128"/>
        <v/>
      </c>
      <c r="AK236" s="1039" t="str">
        <f t="shared" si="129"/>
        <v/>
      </c>
      <c r="AM236" s="1039" t="str">
        <f t="shared" si="130"/>
        <v/>
      </c>
      <c r="AO236" s="1039" t="str">
        <f t="shared" si="131"/>
        <v/>
      </c>
      <c r="AQ236" s="1039" t="str">
        <f t="shared" si="132"/>
        <v/>
      </c>
      <c r="AS236" s="1039" t="str">
        <f t="shared" si="133"/>
        <v/>
      </c>
      <c r="AU236" s="1039" t="str">
        <f t="shared" si="133"/>
        <v/>
      </c>
      <c r="AW236" s="1039" t="str">
        <f t="shared" si="134"/>
        <v/>
      </c>
      <c r="AY236" s="1039" t="str">
        <f t="shared" si="135"/>
        <v/>
      </c>
      <c r="BA236" s="1039" t="str">
        <f t="shared" si="136"/>
        <v/>
      </c>
      <c r="BC236" s="1039" t="str">
        <f t="shared" si="137"/>
        <v/>
      </c>
      <c r="BE236" s="1039" t="str">
        <f t="shared" si="138"/>
        <v/>
      </c>
      <c r="BG236" s="1039" t="str">
        <f t="shared" si="139"/>
        <v/>
      </c>
      <c r="BI236" s="1039" t="str">
        <f t="shared" si="140"/>
        <v/>
      </c>
      <c r="BK236" s="1039" t="str">
        <f t="shared" si="141"/>
        <v/>
      </c>
      <c r="BM236" s="1039" t="str">
        <f t="shared" si="142"/>
        <v/>
      </c>
      <c r="BO236" s="1039" t="str">
        <f t="shared" si="143"/>
        <v/>
      </c>
      <c r="BQ236" s="1039" t="str">
        <f t="shared" si="144"/>
        <v/>
      </c>
      <c r="BS236" s="1039" t="str">
        <f t="shared" si="145"/>
        <v/>
      </c>
      <c r="BU236" s="1039" t="str">
        <f t="shared" si="146"/>
        <v/>
      </c>
      <c r="BW236" s="1039" t="str">
        <f t="shared" si="147"/>
        <v/>
      </c>
      <c r="BY236" s="1039" t="str">
        <f t="shared" si="148"/>
        <v/>
      </c>
      <c r="CA236" s="1039" t="str">
        <f t="shared" si="149"/>
        <v/>
      </c>
      <c r="CC236" s="1039" t="str">
        <f t="shared" si="150"/>
        <v/>
      </c>
      <c r="CE236" s="1039" t="str">
        <f t="shared" si="151"/>
        <v/>
      </c>
    </row>
    <row r="237" spans="5:83">
      <c r="E237" s="1039" t="str">
        <f t="shared" si="114"/>
        <v/>
      </c>
      <c r="G237" s="1039" t="str">
        <f t="shared" si="114"/>
        <v/>
      </c>
      <c r="I237" s="1039" t="str">
        <f t="shared" si="115"/>
        <v/>
      </c>
      <c r="K237" s="1039" t="str">
        <f t="shared" si="116"/>
        <v/>
      </c>
      <c r="M237" s="1039" t="str">
        <f t="shared" si="117"/>
        <v/>
      </c>
      <c r="O237" s="1039" t="str">
        <f t="shared" si="118"/>
        <v/>
      </c>
      <c r="Q237" s="1039" t="str">
        <f t="shared" si="119"/>
        <v/>
      </c>
      <c r="S237" s="1039" t="str">
        <f t="shared" si="120"/>
        <v/>
      </c>
      <c r="U237" s="1039" t="str">
        <f t="shared" si="121"/>
        <v/>
      </c>
      <c r="W237" s="1039" t="str">
        <f t="shared" si="122"/>
        <v/>
      </c>
      <c r="Y237" s="1039" t="str">
        <f t="shared" si="123"/>
        <v/>
      </c>
      <c r="AA237" s="1039" t="str">
        <f t="shared" si="124"/>
        <v/>
      </c>
      <c r="AC237" s="1039" t="str">
        <f t="shared" si="125"/>
        <v/>
      </c>
      <c r="AE237" s="1039" t="str">
        <f t="shared" si="126"/>
        <v/>
      </c>
      <c r="AG237" s="1039" t="str">
        <f t="shared" si="127"/>
        <v/>
      </c>
      <c r="AI237" s="1039" t="str">
        <f t="shared" si="128"/>
        <v/>
      </c>
      <c r="AK237" s="1039" t="str">
        <f t="shared" si="129"/>
        <v/>
      </c>
      <c r="AM237" s="1039" t="str">
        <f t="shared" si="130"/>
        <v/>
      </c>
      <c r="AO237" s="1039" t="str">
        <f t="shared" si="131"/>
        <v/>
      </c>
      <c r="AQ237" s="1039" t="str">
        <f t="shared" si="132"/>
        <v/>
      </c>
      <c r="AS237" s="1039" t="str">
        <f t="shared" si="133"/>
        <v/>
      </c>
      <c r="AU237" s="1039" t="str">
        <f t="shared" si="133"/>
        <v/>
      </c>
      <c r="AW237" s="1039" t="str">
        <f t="shared" si="134"/>
        <v/>
      </c>
      <c r="AY237" s="1039" t="str">
        <f t="shared" si="135"/>
        <v/>
      </c>
      <c r="BA237" s="1039" t="str">
        <f t="shared" si="136"/>
        <v/>
      </c>
      <c r="BC237" s="1039" t="str">
        <f t="shared" si="137"/>
        <v/>
      </c>
      <c r="BE237" s="1039" t="str">
        <f t="shared" si="138"/>
        <v/>
      </c>
      <c r="BG237" s="1039" t="str">
        <f t="shared" si="139"/>
        <v/>
      </c>
      <c r="BI237" s="1039" t="str">
        <f t="shared" si="140"/>
        <v/>
      </c>
      <c r="BK237" s="1039" t="str">
        <f t="shared" si="141"/>
        <v/>
      </c>
      <c r="BM237" s="1039" t="str">
        <f t="shared" si="142"/>
        <v/>
      </c>
      <c r="BO237" s="1039" t="str">
        <f t="shared" si="143"/>
        <v/>
      </c>
      <c r="BQ237" s="1039" t="str">
        <f t="shared" si="144"/>
        <v/>
      </c>
      <c r="BS237" s="1039" t="str">
        <f t="shared" si="145"/>
        <v/>
      </c>
      <c r="BU237" s="1039" t="str">
        <f t="shared" si="146"/>
        <v/>
      </c>
      <c r="BW237" s="1039" t="str">
        <f t="shared" si="147"/>
        <v/>
      </c>
      <c r="BY237" s="1039" t="str">
        <f t="shared" si="148"/>
        <v/>
      </c>
      <c r="CA237" s="1039" t="str">
        <f t="shared" si="149"/>
        <v/>
      </c>
      <c r="CC237" s="1039" t="str">
        <f t="shared" si="150"/>
        <v/>
      </c>
      <c r="CE237" s="1039" t="str">
        <f t="shared" si="151"/>
        <v/>
      </c>
    </row>
    <row r="238" spans="5:83">
      <c r="E238" s="1039" t="str">
        <f t="shared" si="114"/>
        <v/>
      </c>
      <c r="G238" s="1039" t="str">
        <f t="shared" si="114"/>
        <v/>
      </c>
      <c r="I238" s="1039" t="str">
        <f t="shared" si="115"/>
        <v/>
      </c>
      <c r="K238" s="1039" t="str">
        <f t="shared" si="116"/>
        <v/>
      </c>
      <c r="M238" s="1039" t="str">
        <f t="shared" si="117"/>
        <v/>
      </c>
      <c r="O238" s="1039" t="str">
        <f t="shared" si="118"/>
        <v/>
      </c>
      <c r="Q238" s="1039" t="str">
        <f t="shared" si="119"/>
        <v/>
      </c>
      <c r="S238" s="1039" t="str">
        <f t="shared" si="120"/>
        <v/>
      </c>
      <c r="U238" s="1039" t="str">
        <f t="shared" si="121"/>
        <v/>
      </c>
      <c r="W238" s="1039" t="str">
        <f t="shared" si="122"/>
        <v/>
      </c>
      <c r="Y238" s="1039" t="str">
        <f t="shared" si="123"/>
        <v/>
      </c>
      <c r="AA238" s="1039" t="str">
        <f t="shared" si="124"/>
        <v/>
      </c>
      <c r="AC238" s="1039" t="str">
        <f t="shared" si="125"/>
        <v/>
      </c>
      <c r="AE238" s="1039" t="str">
        <f t="shared" si="126"/>
        <v/>
      </c>
      <c r="AG238" s="1039" t="str">
        <f t="shared" si="127"/>
        <v/>
      </c>
      <c r="AI238" s="1039" t="str">
        <f t="shared" si="128"/>
        <v/>
      </c>
      <c r="AK238" s="1039" t="str">
        <f t="shared" si="129"/>
        <v/>
      </c>
      <c r="AM238" s="1039" t="str">
        <f t="shared" si="130"/>
        <v/>
      </c>
      <c r="AO238" s="1039" t="str">
        <f t="shared" si="131"/>
        <v/>
      </c>
      <c r="AQ238" s="1039" t="str">
        <f t="shared" si="132"/>
        <v/>
      </c>
      <c r="AS238" s="1039" t="str">
        <f t="shared" si="133"/>
        <v/>
      </c>
      <c r="AU238" s="1039" t="str">
        <f t="shared" si="133"/>
        <v/>
      </c>
      <c r="AW238" s="1039" t="str">
        <f t="shared" si="134"/>
        <v/>
      </c>
      <c r="AY238" s="1039" t="str">
        <f t="shared" si="135"/>
        <v/>
      </c>
      <c r="BA238" s="1039" t="str">
        <f t="shared" si="136"/>
        <v/>
      </c>
      <c r="BC238" s="1039" t="str">
        <f t="shared" si="137"/>
        <v/>
      </c>
      <c r="BE238" s="1039" t="str">
        <f t="shared" si="138"/>
        <v/>
      </c>
      <c r="BG238" s="1039" t="str">
        <f t="shared" si="139"/>
        <v/>
      </c>
      <c r="BI238" s="1039" t="str">
        <f t="shared" si="140"/>
        <v/>
      </c>
      <c r="BK238" s="1039" t="str">
        <f t="shared" si="141"/>
        <v/>
      </c>
      <c r="BM238" s="1039" t="str">
        <f t="shared" si="142"/>
        <v/>
      </c>
      <c r="BO238" s="1039" t="str">
        <f t="shared" si="143"/>
        <v/>
      </c>
      <c r="BQ238" s="1039" t="str">
        <f t="shared" si="144"/>
        <v/>
      </c>
      <c r="BS238" s="1039" t="str">
        <f t="shared" si="145"/>
        <v/>
      </c>
      <c r="BU238" s="1039" t="str">
        <f t="shared" si="146"/>
        <v/>
      </c>
      <c r="BW238" s="1039" t="str">
        <f t="shared" si="147"/>
        <v/>
      </c>
      <c r="BY238" s="1039" t="str">
        <f t="shared" si="148"/>
        <v/>
      </c>
      <c r="CA238" s="1039" t="str">
        <f t="shared" si="149"/>
        <v/>
      </c>
      <c r="CC238" s="1039" t="str">
        <f t="shared" si="150"/>
        <v/>
      </c>
      <c r="CE238" s="1039" t="str">
        <f t="shared" si="151"/>
        <v/>
      </c>
    </row>
    <row r="239" spans="5:83">
      <c r="E239" s="1039" t="str">
        <f t="shared" si="114"/>
        <v/>
      </c>
      <c r="G239" s="1039" t="str">
        <f t="shared" si="114"/>
        <v/>
      </c>
      <c r="I239" s="1039" t="str">
        <f t="shared" si="115"/>
        <v/>
      </c>
      <c r="K239" s="1039" t="str">
        <f t="shared" si="116"/>
        <v/>
      </c>
      <c r="M239" s="1039" t="str">
        <f t="shared" si="117"/>
        <v/>
      </c>
      <c r="O239" s="1039" t="str">
        <f t="shared" si="118"/>
        <v/>
      </c>
      <c r="Q239" s="1039" t="str">
        <f t="shared" si="119"/>
        <v/>
      </c>
      <c r="S239" s="1039" t="str">
        <f t="shared" si="120"/>
        <v/>
      </c>
      <c r="U239" s="1039" t="str">
        <f t="shared" si="121"/>
        <v/>
      </c>
      <c r="W239" s="1039" t="str">
        <f t="shared" si="122"/>
        <v/>
      </c>
      <c r="Y239" s="1039" t="str">
        <f t="shared" si="123"/>
        <v/>
      </c>
      <c r="AA239" s="1039" t="str">
        <f t="shared" si="124"/>
        <v/>
      </c>
      <c r="AC239" s="1039" t="str">
        <f t="shared" si="125"/>
        <v/>
      </c>
      <c r="AE239" s="1039" t="str">
        <f t="shared" si="126"/>
        <v/>
      </c>
      <c r="AG239" s="1039" t="str">
        <f t="shared" si="127"/>
        <v/>
      </c>
      <c r="AI239" s="1039" t="str">
        <f t="shared" si="128"/>
        <v/>
      </c>
      <c r="AK239" s="1039" t="str">
        <f t="shared" si="129"/>
        <v/>
      </c>
      <c r="AM239" s="1039" t="str">
        <f t="shared" si="130"/>
        <v/>
      </c>
      <c r="AO239" s="1039" t="str">
        <f t="shared" si="131"/>
        <v/>
      </c>
      <c r="AQ239" s="1039" t="str">
        <f t="shared" si="132"/>
        <v/>
      </c>
      <c r="AS239" s="1039" t="str">
        <f t="shared" si="133"/>
        <v/>
      </c>
      <c r="AU239" s="1039" t="str">
        <f t="shared" si="133"/>
        <v/>
      </c>
      <c r="AW239" s="1039" t="str">
        <f t="shared" si="134"/>
        <v/>
      </c>
      <c r="AY239" s="1039" t="str">
        <f t="shared" si="135"/>
        <v/>
      </c>
      <c r="BA239" s="1039" t="str">
        <f t="shared" si="136"/>
        <v/>
      </c>
      <c r="BC239" s="1039" t="str">
        <f t="shared" si="137"/>
        <v/>
      </c>
      <c r="BE239" s="1039" t="str">
        <f t="shared" si="138"/>
        <v/>
      </c>
      <c r="BG239" s="1039" t="str">
        <f t="shared" si="139"/>
        <v/>
      </c>
      <c r="BI239" s="1039" t="str">
        <f t="shared" si="140"/>
        <v/>
      </c>
      <c r="BK239" s="1039" t="str">
        <f t="shared" si="141"/>
        <v/>
      </c>
      <c r="BM239" s="1039" t="str">
        <f t="shared" si="142"/>
        <v/>
      </c>
      <c r="BO239" s="1039" t="str">
        <f t="shared" si="143"/>
        <v/>
      </c>
      <c r="BQ239" s="1039" t="str">
        <f t="shared" si="144"/>
        <v/>
      </c>
      <c r="BS239" s="1039" t="str">
        <f t="shared" si="145"/>
        <v/>
      </c>
      <c r="BU239" s="1039" t="str">
        <f t="shared" si="146"/>
        <v/>
      </c>
      <c r="BW239" s="1039" t="str">
        <f t="shared" si="147"/>
        <v/>
      </c>
      <c r="BY239" s="1039" t="str">
        <f t="shared" si="148"/>
        <v/>
      </c>
      <c r="CA239" s="1039" t="str">
        <f t="shared" si="149"/>
        <v/>
      </c>
      <c r="CC239" s="1039" t="str">
        <f t="shared" si="150"/>
        <v/>
      </c>
      <c r="CE239" s="1039" t="str">
        <f t="shared" si="151"/>
        <v/>
      </c>
    </row>
    <row r="240" spans="5:83">
      <c r="E240" s="1039" t="str">
        <f t="shared" si="114"/>
        <v/>
      </c>
      <c r="G240" s="1039" t="str">
        <f t="shared" si="114"/>
        <v/>
      </c>
      <c r="I240" s="1039" t="str">
        <f t="shared" si="115"/>
        <v/>
      </c>
      <c r="K240" s="1039" t="str">
        <f t="shared" si="116"/>
        <v/>
      </c>
      <c r="M240" s="1039" t="str">
        <f t="shared" si="117"/>
        <v/>
      </c>
      <c r="O240" s="1039" t="str">
        <f t="shared" si="118"/>
        <v/>
      </c>
      <c r="Q240" s="1039" t="str">
        <f t="shared" si="119"/>
        <v/>
      </c>
      <c r="S240" s="1039" t="str">
        <f t="shared" si="120"/>
        <v/>
      </c>
      <c r="U240" s="1039" t="str">
        <f t="shared" si="121"/>
        <v/>
      </c>
      <c r="W240" s="1039" t="str">
        <f t="shared" si="122"/>
        <v/>
      </c>
      <c r="Y240" s="1039" t="str">
        <f t="shared" si="123"/>
        <v/>
      </c>
      <c r="AA240" s="1039" t="str">
        <f t="shared" si="124"/>
        <v/>
      </c>
      <c r="AC240" s="1039" t="str">
        <f t="shared" si="125"/>
        <v/>
      </c>
      <c r="AE240" s="1039" t="str">
        <f t="shared" si="126"/>
        <v/>
      </c>
      <c r="AG240" s="1039" t="str">
        <f t="shared" si="127"/>
        <v/>
      </c>
      <c r="AI240" s="1039" t="str">
        <f t="shared" si="128"/>
        <v/>
      </c>
      <c r="AK240" s="1039" t="str">
        <f t="shared" si="129"/>
        <v/>
      </c>
      <c r="AM240" s="1039" t="str">
        <f t="shared" si="130"/>
        <v/>
      </c>
      <c r="AO240" s="1039" t="str">
        <f t="shared" si="131"/>
        <v/>
      </c>
      <c r="AQ240" s="1039" t="str">
        <f t="shared" si="132"/>
        <v/>
      </c>
      <c r="AS240" s="1039" t="str">
        <f t="shared" si="133"/>
        <v/>
      </c>
      <c r="AU240" s="1039" t="str">
        <f t="shared" si="133"/>
        <v/>
      </c>
      <c r="AW240" s="1039" t="str">
        <f t="shared" si="134"/>
        <v/>
      </c>
      <c r="AY240" s="1039" t="str">
        <f t="shared" si="135"/>
        <v/>
      </c>
      <c r="BA240" s="1039" t="str">
        <f t="shared" si="136"/>
        <v/>
      </c>
      <c r="BC240" s="1039" t="str">
        <f t="shared" si="137"/>
        <v/>
      </c>
      <c r="BE240" s="1039" t="str">
        <f t="shared" si="138"/>
        <v/>
      </c>
      <c r="BG240" s="1039" t="str">
        <f t="shared" si="139"/>
        <v/>
      </c>
      <c r="BI240" s="1039" t="str">
        <f t="shared" si="140"/>
        <v/>
      </c>
      <c r="BK240" s="1039" t="str">
        <f t="shared" si="141"/>
        <v/>
      </c>
      <c r="BM240" s="1039" t="str">
        <f t="shared" si="142"/>
        <v/>
      </c>
      <c r="BO240" s="1039" t="str">
        <f t="shared" si="143"/>
        <v/>
      </c>
      <c r="BQ240" s="1039" t="str">
        <f t="shared" si="144"/>
        <v/>
      </c>
      <c r="BS240" s="1039" t="str">
        <f t="shared" si="145"/>
        <v/>
      </c>
      <c r="BU240" s="1039" t="str">
        <f t="shared" si="146"/>
        <v/>
      </c>
      <c r="BW240" s="1039" t="str">
        <f t="shared" si="147"/>
        <v/>
      </c>
      <c r="BY240" s="1039" t="str">
        <f t="shared" si="148"/>
        <v/>
      </c>
      <c r="CA240" s="1039" t="str">
        <f t="shared" si="149"/>
        <v/>
      </c>
      <c r="CC240" s="1039" t="str">
        <f t="shared" si="150"/>
        <v/>
      </c>
      <c r="CE240" s="1039" t="str">
        <f t="shared" si="151"/>
        <v/>
      </c>
    </row>
    <row r="241" spans="5:83">
      <c r="E241" s="1039" t="str">
        <f t="shared" si="114"/>
        <v/>
      </c>
      <c r="G241" s="1039" t="str">
        <f t="shared" si="114"/>
        <v/>
      </c>
      <c r="I241" s="1039" t="str">
        <f t="shared" si="115"/>
        <v/>
      </c>
      <c r="K241" s="1039" t="str">
        <f t="shared" si="116"/>
        <v/>
      </c>
      <c r="M241" s="1039" t="str">
        <f t="shared" si="117"/>
        <v/>
      </c>
      <c r="O241" s="1039" t="str">
        <f t="shared" si="118"/>
        <v/>
      </c>
      <c r="Q241" s="1039" t="str">
        <f t="shared" si="119"/>
        <v/>
      </c>
      <c r="S241" s="1039" t="str">
        <f t="shared" si="120"/>
        <v/>
      </c>
      <c r="U241" s="1039" t="str">
        <f t="shared" si="121"/>
        <v/>
      </c>
      <c r="W241" s="1039" t="str">
        <f t="shared" si="122"/>
        <v/>
      </c>
      <c r="Y241" s="1039" t="str">
        <f t="shared" si="123"/>
        <v/>
      </c>
      <c r="AA241" s="1039" t="str">
        <f t="shared" si="124"/>
        <v/>
      </c>
      <c r="AC241" s="1039" t="str">
        <f t="shared" si="125"/>
        <v/>
      </c>
      <c r="AE241" s="1039" t="str">
        <f t="shared" si="126"/>
        <v/>
      </c>
      <c r="AG241" s="1039" t="str">
        <f t="shared" si="127"/>
        <v/>
      </c>
      <c r="AI241" s="1039" t="str">
        <f t="shared" si="128"/>
        <v/>
      </c>
      <c r="AK241" s="1039" t="str">
        <f t="shared" si="129"/>
        <v/>
      </c>
      <c r="AM241" s="1039" t="str">
        <f t="shared" si="130"/>
        <v/>
      </c>
      <c r="AO241" s="1039" t="str">
        <f t="shared" si="131"/>
        <v/>
      </c>
      <c r="AQ241" s="1039" t="str">
        <f t="shared" si="132"/>
        <v/>
      </c>
      <c r="AS241" s="1039" t="str">
        <f t="shared" si="133"/>
        <v/>
      </c>
      <c r="AU241" s="1039" t="str">
        <f t="shared" si="133"/>
        <v/>
      </c>
      <c r="AW241" s="1039" t="str">
        <f t="shared" si="134"/>
        <v/>
      </c>
      <c r="AY241" s="1039" t="str">
        <f t="shared" si="135"/>
        <v/>
      </c>
      <c r="BA241" s="1039" t="str">
        <f t="shared" si="136"/>
        <v/>
      </c>
      <c r="BC241" s="1039" t="str">
        <f t="shared" si="137"/>
        <v/>
      </c>
      <c r="BE241" s="1039" t="str">
        <f t="shared" si="138"/>
        <v/>
      </c>
      <c r="BG241" s="1039" t="str">
        <f t="shared" si="139"/>
        <v/>
      </c>
      <c r="BI241" s="1039" t="str">
        <f t="shared" si="140"/>
        <v/>
      </c>
      <c r="BK241" s="1039" t="str">
        <f t="shared" si="141"/>
        <v/>
      </c>
      <c r="BM241" s="1039" t="str">
        <f t="shared" si="142"/>
        <v/>
      </c>
      <c r="BO241" s="1039" t="str">
        <f t="shared" si="143"/>
        <v/>
      </c>
      <c r="BQ241" s="1039" t="str">
        <f t="shared" si="144"/>
        <v/>
      </c>
      <c r="BS241" s="1039" t="str">
        <f t="shared" si="145"/>
        <v/>
      </c>
      <c r="BU241" s="1039" t="str">
        <f t="shared" si="146"/>
        <v/>
      </c>
      <c r="BW241" s="1039" t="str">
        <f t="shared" si="147"/>
        <v/>
      </c>
      <c r="BY241" s="1039" t="str">
        <f t="shared" si="148"/>
        <v/>
      </c>
      <c r="CA241" s="1039" t="str">
        <f t="shared" si="149"/>
        <v/>
      </c>
      <c r="CC241" s="1039" t="str">
        <f t="shared" si="150"/>
        <v/>
      </c>
      <c r="CE241" s="1039" t="str">
        <f t="shared" si="151"/>
        <v/>
      </c>
    </row>
    <row r="242" spans="5:83">
      <c r="E242" s="1039" t="str">
        <f t="shared" si="114"/>
        <v/>
      </c>
      <c r="G242" s="1039" t="str">
        <f t="shared" si="114"/>
        <v/>
      </c>
      <c r="I242" s="1039" t="str">
        <f t="shared" si="115"/>
        <v/>
      </c>
      <c r="K242" s="1039" t="str">
        <f t="shared" si="116"/>
        <v/>
      </c>
      <c r="M242" s="1039" t="str">
        <f t="shared" si="117"/>
        <v/>
      </c>
      <c r="O242" s="1039" t="str">
        <f t="shared" si="118"/>
        <v/>
      </c>
      <c r="Q242" s="1039" t="str">
        <f t="shared" si="119"/>
        <v/>
      </c>
      <c r="S242" s="1039" t="str">
        <f t="shared" si="120"/>
        <v/>
      </c>
      <c r="U242" s="1039" t="str">
        <f t="shared" si="121"/>
        <v/>
      </c>
      <c r="W242" s="1039" t="str">
        <f t="shared" si="122"/>
        <v/>
      </c>
      <c r="Y242" s="1039" t="str">
        <f t="shared" si="123"/>
        <v/>
      </c>
      <c r="AA242" s="1039" t="str">
        <f t="shared" si="124"/>
        <v/>
      </c>
      <c r="AC242" s="1039" t="str">
        <f t="shared" si="125"/>
        <v/>
      </c>
      <c r="AE242" s="1039" t="str">
        <f t="shared" si="126"/>
        <v/>
      </c>
      <c r="AG242" s="1039" t="str">
        <f t="shared" si="127"/>
        <v/>
      </c>
      <c r="AI242" s="1039" t="str">
        <f t="shared" si="128"/>
        <v/>
      </c>
      <c r="AK242" s="1039" t="str">
        <f t="shared" si="129"/>
        <v/>
      </c>
      <c r="AM242" s="1039" t="str">
        <f t="shared" si="130"/>
        <v/>
      </c>
      <c r="AO242" s="1039" t="str">
        <f t="shared" si="131"/>
        <v/>
      </c>
      <c r="AQ242" s="1039" t="str">
        <f t="shared" si="132"/>
        <v/>
      </c>
      <c r="AS242" s="1039" t="str">
        <f t="shared" si="133"/>
        <v/>
      </c>
      <c r="AU242" s="1039" t="str">
        <f t="shared" si="133"/>
        <v/>
      </c>
      <c r="AW242" s="1039" t="str">
        <f t="shared" si="134"/>
        <v/>
      </c>
      <c r="AY242" s="1039" t="str">
        <f t="shared" si="135"/>
        <v/>
      </c>
      <c r="BA242" s="1039" t="str">
        <f t="shared" si="136"/>
        <v/>
      </c>
      <c r="BC242" s="1039" t="str">
        <f t="shared" si="137"/>
        <v/>
      </c>
      <c r="BE242" s="1039" t="str">
        <f t="shared" si="138"/>
        <v/>
      </c>
      <c r="BG242" s="1039" t="str">
        <f t="shared" si="139"/>
        <v/>
      </c>
      <c r="BI242" s="1039" t="str">
        <f t="shared" si="140"/>
        <v/>
      </c>
      <c r="BK242" s="1039" t="str">
        <f t="shared" si="141"/>
        <v/>
      </c>
      <c r="BM242" s="1039" t="str">
        <f t="shared" si="142"/>
        <v/>
      </c>
      <c r="BO242" s="1039" t="str">
        <f t="shared" si="143"/>
        <v/>
      </c>
      <c r="BQ242" s="1039" t="str">
        <f t="shared" si="144"/>
        <v/>
      </c>
      <c r="BS242" s="1039" t="str">
        <f t="shared" si="145"/>
        <v/>
      </c>
      <c r="BU242" s="1039" t="str">
        <f t="shared" si="146"/>
        <v/>
      </c>
      <c r="BW242" s="1039" t="str">
        <f t="shared" si="147"/>
        <v/>
      </c>
      <c r="BY242" s="1039" t="str">
        <f t="shared" si="148"/>
        <v/>
      </c>
      <c r="CA242" s="1039" t="str">
        <f t="shared" si="149"/>
        <v/>
      </c>
      <c r="CC242" s="1039" t="str">
        <f t="shared" si="150"/>
        <v/>
      </c>
      <c r="CE242" s="1039" t="str">
        <f t="shared" si="151"/>
        <v/>
      </c>
    </row>
    <row r="243" spans="5:83">
      <c r="E243" s="1039" t="str">
        <f t="shared" si="114"/>
        <v/>
      </c>
      <c r="G243" s="1039" t="str">
        <f t="shared" si="114"/>
        <v/>
      </c>
      <c r="I243" s="1039" t="str">
        <f t="shared" si="115"/>
        <v/>
      </c>
      <c r="K243" s="1039" t="str">
        <f t="shared" si="116"/>
        <v/>
      </c>
      <c r="M243" s="1039" t="str">
        <f t="shared" si="117"/>
        <v/>
      </c>
      <c r="O243" s="1039" t="str">
        <f t="shared" si="118"/>
        <v/>
      </c>
      <c r="Q243" s="1039" t="str">
        <f t="shared" si="119"/>
        <v/>
      </c>
      <c r="S243" s="1039" t="str">
        <f t="shared" si="120"/>
        <v/>
      </c>
      <c r="U243" s="1039" t="str">
        <f t="shared" si="121"/>
        <v/>
      </c>
      <c r="W243" s="1039" t="str">
        <f t="shared" si="122"/>
        <v/>
      </c>
      <c r="Y243" s="1039" t="str">
        <f t="shared" si="123"/>
        <v/>
      </c>
      <c r="AA243" s="1039" t="str">
        <f t="shared" si="124"/>
        <v/>
      </c>
      <c r="AC243" s="1039" t="str">
        <f t="shared" si="125"/>
        <v/>
      </c>
      <c r="AE243" s="1039" t="str">
        <f t="shared" si="126"/>
        <v/>
      </c>
      <c r="AG243" s="1039" t="str">
        <f t="shared" si="127"/>
        <v/>
      </c>
      <c r="AI243" s="1039" t="str">
        <f t="shared" si="128"/>
        <v/>
      </c>
      <c r="AK243" s="1039" t="str">
        <f t="shared" si="129"/>
        <v/>
      </c>
      <c r="AM243" s="1039" t="str">
        <f t="shared" si="130"/>
        <v/>
      </c>
      <c r="AO243" s="1039" t="str">
        <f t="shared" si="131"/>
        <v/>
      </c>
      <c r="AQ243" s="1039" t="str">
        <f t="shared" si="132"/>
        <v/>
      </c>
      <c r="AS243" s="1039" t="str">
        <f t="shared" si="133"/>
        <v/>
      </c>
      <c r="AU243" s="1039" t="str">
        <f t="shared" si="133"/>
        <v/>
      </c>
      <c r="AW243" s="1039" t="str">
        <f t="shared" si="134"/>
        <v/>
      </c>
      <c r="AY243" s="1039" t="str">
        <f t="shared" si="135"/>
        <v/>
      </c>
      <c r="BA243" s="1039" t="str">
        <f t="shared" si="136"/>
        <v/>
      </c>
      <c r="BC243" s="1039" t="str">
        <f t="shared" si="137"/>
        <v/>
      </c>
      <c r="BE243" s="1039" t="str">
        <f t="shared" si="138"/>
        <v/>
      </c>
      <c r="BG243" s="1039" t="str">
        <f t="shared" si="139"/>
        <v/>
      </c>
      <c r="BI243" s="1039" t="str">
        <f t="shared" si="140"/>
        <v/>
      </c>
      <c r="BK243" s="1039" t="str">
        <f t="shared" si="141"/>
        <v/>
      </c>
      <c r="BM243" s="1039" t="str">
        <f t="shared" si="142"/>
        <v/>
      </c>
      <c r="BO243" s="1039" t="str">
        <f t="shared" si="143"/>
        <v/>
      </c>
      <c r="BQ243" s="1039" t="str">
        <f t="shared" si="144"/>
        <v/>
      </c>
      <c r="BS243" s="1039" t="str">
        <f t="shared" si="145"/>
        <v/>
      </c>
      <c r="BU243" s="1039" t="str">
        <f t="shared" si="146"/>
        <v/>
      </c>
      <c r="BW243" s="1039" t="str">
        <f t="shared" si="147"/>
        <v/>
      </c>
      <c r="BY243" s="1039" t="str">
        <f t="shared" si="148"/>
        <v/>
      </c>
      <c r="CA243" s="1039" t="str">
        <f t="shared" si="149"/>
        <v/>
      </c>
      <c r="CC243" s="1039" t="str">
        <f t="shared" si="150"/>
        <v/>
      </c>
      <c r="CE243" s="1039" t="str">
        <f t="shared" si="151"/>
        <v/>
      </c>
    </row>
    <row r="244" spans="5:83">
      <c r="E244" s="1039" t="str">
        <f t="shared" si="114"/>
        <v/>
      </c>
      <c r="G244" s="1039" t="str">
        <f t="shared" si="114"/>
        <v/>
      </c>
      <c r="I244" s="1039" t="str">
        <f t="shared" si="115"/>
        <v/>
      </c>
      <c r="K244" s="1039" t="str">
        <f t="shared" si="116"/>
        <v/>
      </c>
      <c r="M244" s="1039" t="str">
        <f t="shared" si="117"/>
        <v/>
      </c>
      <c r="O244" s="1039" t="str">
        <f t="shared" si="118"/>
        <v/>
      </c>
      <c r="Q244" s="1039" t="str">
        <f t="shared" si="119"/>
        <v/>
      </c>
      <c r="S244" s="1039" t="str">
        <f t="shared" si="120"/>
        <v/>
      </c>
      <c r="U244" s="1039" t="str">
        <f t="shared" si="121"/>
        <v/>
      </c>
      <c r="W244" s="1039" t="str">
        <f t="shared" si="122"/>
        <v/>
      </c>
      <c r="Y244" s="1039" t="str">
        <f t="shared" si="123"/>
        <v/>
      </c>
      <c r="AA244" s="1039" t="str">
        <f t="shared" si="124"/>
        <v/>
      </c>
      <c r="AC244" s="1039" t="str">
        <f t="shared" si="125"/>
        <v/>
      </c>
      <c r="AE244" s="1039" t="str">
        <f t="shared" si="126"/>
        <v/>
      </c>
      <c r="AG244" s="1039" t="str">
        <f t="shared" si="127"/>
        <v/>
      </c>
      <c r="AI244" s="1039" t="str">
        <f t="shared" si="128"/>
        <v/>
      </c>
      <c r="AK244" s="1039" t="str">
        <f t="shared" si="129"/>
        <v/>
      </c>
      <c r="AM244" s="1039" t="str">
        <f t="shared" si="130"/>
        <v/>
      </c>
      <c r="AO244" s="1039" t="str">
        <f t="shared" si="131"/>
        <v/>
      </c>
      <c r="AQ244" s="1039" t="str">
        <f t="shared" si="132"/>
        <v/>
      </c>
      <c r="AS244" s="1039" t="str">
        <f t="shared" si="133"/>
        <v/>
      </c>
      <c r="AU244" s="1039" t="str">
        <f t="shared" si="133"/>
        <v/>
      </c>
      <c r="AW244" s="1039" t="str">
        <f t="shared" si="134"/>
        <v/>
      </c>
      <c r="AY244" s="1039" t="str">
        <f t="shared" si="135"/>
        <v/>
      </c>
      <c r="BA244" s="1039" t="str">
        <f t="shared" si="136"/>
        <v/>
      </c>
      <c r="BC244" s="1039" t="str">
        <f t="shared" si="137"/>
        <v/>
      </c>
      <c r="BE244" s="1039" t="str">
        <f t="shared" si="138"/>
        <v/>
      </c>
      <c r="BG244" s="1039" t="str">
        <f t="shared" si="139"/>
        <v/>
      </c>
      <c r="BI244" s="1039" t="str">
        <f t="shared" si="140"/>
        <v/>
      </c>
      <c r="BK244" s="1039" t="str">
        <f t="shared" si="141"/>
        <v/>
      </c>
      <c r="BM244" s="1039" t="str">
        <f t="shared" si="142"/>
        <v/>
      </c>
      <c r="BO244" s="1039" t="str">
        <f t="shared" si="143"/>
        <v/>
      </c>
      <c r="BQ244" s="1039" t="str">
        <f t="shared" si="144"/>
        <v/>
      </c>
      <c r="BS244" s="1039" t="str">
        <f t="shared" si="145"/>
        <v/>
      </c>
      <c r="BU244" s="1039" t="str">
        <f t="shared" si="146"/>
        <v/>
      </c>
      <c r="BW244" s="1039" t="str">
        <f t="shared" si="147"/>
        <v/>
      </c>
      <c r="BY244" s="1039" t="str">
        <f t="shared" si="148"/>
        <v/>
      </c>
      <c r="CA244" s="1039" t="str">
        <f t="shared" si="149"/>
        <v/>
      </c>
      <c r="CC244" s="1039" t="str">
        <f t="shared" si="150"/>
        <v/>
      </c>
      <c r="CE244" s="1039" t="str">
        <f t="shared" si="151"/>
        <v/>
      </c>
    </row>
    <row r="245" spans="5:83">
      <c r="E245" s="1039" t="str">
        <f t="shared" si="114"/>
        <v/>
      </c>
      <c r="G245" s="1039" t="str">
        <f t="shared" si="114"/>
        <v/>
      </c>
      <c r="I245" s="1039" t="str">
        <f t="shared" si="115"/>
        <v/>
      </c>
      <c r="K245" s="1039" t="str">
        <f t="shared" si="116"/>
        <v/>
      </c>
      <c r="M245" s="1039" t="str">
        <f t="shared" si="117"/>
        <v/>
      </c>
      <c r="O245" s="1039" t="str">
        <f t="shared" si="118"/>
        <v/>
      </c>
      <c r="Q245" s="1039" t="str">
        <f t="shared" si="119"/>
        <v/>
      </c>
      <c r="S245" s="1039" t="str">
        <f t="shared" si="120"/>
        <v/>
      </c>
      <c r="U245" s="1039" t="str">
        <f t="shared" si="121"/>
        <v/>
      </c>
      <c r="W245" s="1039" t="str">
        <f t="shared" si="122"/>
        <v/>
      </c>
      <c r="Y245" s="1039" t="str">
        <f t="shared" si="123"/>
        <v/>
      </c>
      <c r="AA245" s="1039" t="str">
        <f t="shared" si="124"/>
        <v/>
      </c>
      <c r="AC245" s="1039" t="str">
        <f t="shared" si="125"/>
        <v/>
      </c>
      <c r="AE245" s="1039" t="str">
        <f t="shared" si="126"/>
        <v/>
      </c>
      <c r="AG245" s="1039" t="str">
        <f t="shared" si="127"/>
        <v/>
      </c>
      <c r="AI245" s="1039" t="str">
        <f t="shared" si="128"/>
        <v/>
      </c>
      <c r="AK245" s="1039" t="str">
        <f t="shared" si="129"/>
        <v/>
      </c>
      <c r="AM245" s="1039" t="str">
        <f t="shared" si="130"/>
        <v/>
      </c>
      <c r="AO245" s="1039" t="str">
        <f t="shared" si="131"/>
        <v/>
      </c>
      <c r="AQ245" s="1039" t="str">
        <f t="shared" si="132"/>
        <v/>
      </c>
      <c r="AS245" s="1039" t="str">
        <f t="shared" si="133"/>
        <v/>
      </c>
      <c r="AU245" s="1039" t="str">
        <f t="shared" si="133"/>
        <v/>
      </c>
      <c r="AW245" s="1039" t="str">
        <f t="shared" si="134"/>
        <v/>
      </c>
      <c r="AY245" s="1039" t="str">
        <f t="shared" si="135"/>
        <v/>
      </c>
      <c r="BA245" s="1039" t="str">
        <f t="shared" si="136"/>
        <v/>
      </c>
      <c r="BC245" s="1039" t="str">
        <f t="shared" si="137"/>
        <v/>
      </c>
      <c r="BE245" s="1039" t="str">
        <f t="shared" si="138"/>
        <v/>
      </c>
      <c r="BG245" s="1039" t="str">
        <f t="shared" si="139"/>
        <v/>
      </c>
      <c r="BI245" s="1039" t="str">
        <f t="shared" si="140"/>
        <v/>
      </c>
      <c r="BK245" s="1039" t="str">
        <f t="shared" si="141"/>
        <v/>
      </c>
      <c r="BM245" s="1039" t="str">
        <f t="shared" si="142"/>
        <v/>
      </c>
      <c r="BO245" s="1039" t="str">
        <f t="shared" si="143"/>
        <v/>
      </c>
      <c r="BQ245" s="1039" t="str">
        <f t="shared" si="144"/>
        <v/>
      </c>
      <c r="BS245" s="1039" t="str">
        <f t="shared" si="145"/>
        <v/>
      </c>
      <c r="BU245" s="1039" t="str">
        <f t="shared" si="146"/>
        <v/>
      </c>
      <c r="BW245" s="1039" t="str">
        <f t="shared" si="147"/>
        <v/>
      </c>
      <c r="BY245" s="1039" t="str">
        <f t="shared" si="148"/>
        <v/>
      </c>
      <c r="CA245" s="1039" t="str">
        <f t="shared" si="149"/>
        <v/>
      </c>
      <c r="CC245" s="1039" t="str">
        <f t="shared" si="150"/>
        <v/>
      </c>
      <c r="CE245" s="1039" t="str">
        <f t="shared" si="151"/>
        <v/>
      </c>
    </row>
    <row r="246" spans="5:83">
      <c r="E246" s="1039" t="str">
        <f t="shared" si="114"/>
        <v/>
      </c>
      <c r="G246" s="1039" t="str">
        <f t="shared" si="114"/>
        <v/>
      </c>
      <c r="I246" s="1039" t="str">
        <f t="shared" si="115"/>
        <v/>
      </c>
      <c r="K246" s="1039" t="str">
        <f t="shared" si="116"/>
        <v/>
      </c>
      <c r="M246" s="1039" t="str">
        <f t="shared" si="117"/>
        <v/>
      </c>
      <c r="O246" s="1039" t="str">
        <f t="shared" si="118"/>
        <v/>
      </c>
      <c r="Q246" s="1039" t="str">
        <f t="shared" si="119"/>
        <v/>
      </c>
      <c r="S246" s="1039" t="str">
        <f t="shared" si="120"/>
        <v/>
      </c>
      <c r="U246" s="1039" t="str">
        <f t="shared" si="121"/>
        <v/>
      </c>
      <c r="W246" s="1039" t="str">
        <f t="shared" si="122"/>
        <v/>
      </c>
      <c r="Y246" s="1039" t="str">
        <f t="shared" si="123"/>
        <v/>
      </c>
      <c r="AA246" s="1039" t="str">
        <f t="shared" si="124"/>
        <v/>
      </c>
      <c r="AC246" s="1039" t="str">
        <f t="shared" si="125"/>
        <v/>
      </c>
      <c r="AE246" s="1039" t="str">
        <f t="shared" si="126"/>
        <v/>
      </c>
      <c r="AG246" s="1039" t="str">
        <f t="shared" si="127"/>
        <v/>
      </c>
      <c r="AI246" s="1039" t="str">
        <f t="shared" si="128"/>
        <v/>
      </c>
      <c r="AK246" s="1039" t="str">
        <f t="shared" si="129"/>
        <v/>
      </c>
      <c r="AM246" s="1039" t="str">
        <f t="shared" si="130"/>
        <v/>
      </c>
      <c r="AO246" s="1039" t="str">
        <f t="shared" si="131"/>
        <v/>
      </c>
      <c r="AQ246" s="1039" t="str">
        <f t="shared" si="132"/>
        <v/>
      </c>
      <c r="AS246" s="1039" t="str">
        <f t="shared" si="133"/>
        <v/>
      </c>
      <c r="AU246" s="1039" t="str">
        <f t="shared" si="133"/>
        <v/>
      </c>
      <c r="AW246" s="1039" t="str">
        <f t="shared" si="134"/>
        <v/>
      </c>
      <c r="AY246" s="1039" t="str">
        <f t="shared" si="135"/>
        <v/>
      </c>
      <c r="BA246" s="1039" t="str">
        <f t="shared" si="136"/>
        <v/>
      </c>
      <c r="BC246" s="1039" t="str">
        <f t="shared" si="137"/>
        <v/>
      </c>
      <c r="BE246" s="1039" t="str">
        <f t="shared" si="138"/>
        <v/>
      </c>
      <c r="BG246" s="1039" t="str">
        <f t="shared" si="139"/>
        <v/>
      </c>
      <c r="BI246" s="1039" t="str">
        <f t="shared" si="140"/>
        <v/>
      </c>
      <c r="BK246" s="1039" t="str">
        <f t="shared" si="141"/>
        <v/>
      </c>
      <c r="BM246" s="1039" t="str">
        <f t="shared" si="142"/>
        <v/>
      </c>
      <c r="BO246" s="1039" t="str">
        <f t="shared" si="143"/>
        <v/>
      </c>
      <c r="BQ246" s="1039" t="str">
        <f t="shared" si="144"/>
        <v/>
      </c>
      <c r="BS246" s="1039" t="str">
        <f t="shared" si="145"/>
        <v/>
      </c>
      <c r="BU246" s="1039" t="str">
        <f t="shared" si="146"/>
        <v/>
      </c>
      <c r="BW246" s="1039" t="str">
        <f t="shared" si="147"/>
        <v/>
      </c>
      <c r="BY246" s="1039" t="str">
        <f t="shared" si="148"/>
        <v/>
      </c>
      <c r="CA246" s="1039" t="str">
        <f t="shared" si="149"/>
        <v/>
      </c>
      <c r="CC246" s="1039" t="str">
        <f t="shared" si="150"/>
        <v/>
      </c>
      <c r="CE246" s="1039" t="str">
        <f t="shared" si="151"/>
        <v/>
      </c>
    </row>
    <row r="247" spans="5:83">
      <c r="E247" s="1039" t="str">
        <f t="shared" si="114"/>
        <v/>
      </c>
      <c r="G247" s="1039" t="str">
        <f t="shared" si="114"/>
        <v/>
      </c>
      <c r="I247" s="1039" t="str">
        <f t="shared" si="115"/>
        <v/>
      </c>
      <c r="K247" s="1039" t="str">
        <f t="shared" si="116"/>
        <v/>
      </c>
      <c r="M247" s="1039" t="str">
        <f t="shared" si="117"/>
        <v/>
      </c>
      <c r="O247" s="1039" t="str">
        <f t="shared" si="118"/>
        <v/>
      </c>
      <c r="Q247" s="1039" t="str">
        <f t="shared" si="119"/>
        <v/>
      </c>
      <c r="S247" s="1039" t="str">
        <f t="shared" si="120"/>
        <v/>
      </c>
      <c r="U247" s="1039" t="str">
        <f t="shared" si="121"/>
        <v/>
      </c>
      <c r="W247" s="1039" t="str">
        <f t="shared" si="122"/>
        <v/>
      </c>
      <c r="Y247" s="1039" t="str">
        <f t="shared" si="123"/>
        <v/>
      </c>
      <c r="AA247" s="1039" t="str">
        <f t="shared" si="124"/>
        <v/>
      </c>
      <c r="AC247" s="1039" t="str">
        <f t="shared" si="125"/>
        <v/>
      </c>
      <c r="AE247" s="1039" t="str">
        <f t="shared" si="126"/>
        <v/>
      </c>
      <c r="AG247" s="1039" t="str">
        <f t="shared" si="127"/>
        <v/>
      </c>
      <c r="AI247" s="1039" t="str">
        <f t="shared" si="128"/>
        <v/>
      </c>
      <c r="AK247" s="1039" t="str">
        <f t="shared" si="129"/>
        <v/>
      </c>
      <c r="AM247" s="1039" t="str">
        <f t="shared" si="130"/>
        <v/>
      </c>
      <c r="AO247" s="1039" t="str">
        <f t="shared" si="131"/>
        <v/>
      </c>
      <c r="AQ247" s="1039" t="str">
        <f t="shared" si="132"/>
        <v/>
      </c>
      <c r="AS247" s="1039" t="str">
        <f t="shared" si="133"/>
        <v/>
      </c>
      <c r="AU247" s="1039" t="str">
        <f t="shared" si="133"/>
        <v/>
      </c>
      <c r="AW247" s="1039" t="str">
        <f t="shared" si="134"/>
        <v/>
      </c>
      <c r="AY247" s="1039" t="str">
        <f t="shared" si="135"/>
        <v/>
      </c>
      <c r="BA247" s="1039" t="str">
        <f t="shared" si="136"/>
        <v/>
      </c>
      <c r="BC247" s="1039" t="str">
        <f t="shared" si="137"/>
        <v/>
      </c>
      <c r="BE247" s="1039" t="str">
        <f t="shared" si="138"/>
        <v/>
      </c>
      <c r="BG247" s="1039" t="str">
        <f t="shared" si="139"/>
        <v/>
      </c>
      <c r="BI247" s="1039" t="str">
        <f t="shared" si="140"/>
        <v/>
      </c>
      <c r="BK247" s="1039" t="str">
        <f t="shared" si="141"/>
        <v/>
      </c>
      <c r="BM247" s="1039" t="str">
        <f t="shared" si="142"/>
        <v/>
      </c>
      <c r="BO247" s="1039" t="str">
        <f t="shared" si="143"/>
        <v/>
      </c>
      <c r="BQ247" s="1039" t="str">
        <f t="shared" si="144"/>
        <v/>
      </c>
      <c r="BS247" s="1039" t="str">
        <f t="shared" si="145"/>
        <v/>
      </c>
      <c r="BU247" s="1039" t="str">
        <f t="shared" si="146"/>
        <v/>
      </c>
      <c r="BW247" s="1039" t="str">
        <f t="shared" si="147"/>
        <v/>
      </c>
      <c r="BY247" s="1039" t="str">
        <f t="shared" si="148"/>
        <v/>
      </c>
      <c r="CA247" s="1039" t="str">
        <f t="shared" si="149"/>
        <v/>
      </c>
      <c r="CC247" s="1039" t="str">
        <f t="shared" si="150"/>
        <v/>
      </c>
      <c r="CE247" s="1039" t="str">
        <f t="shared" si="151"/>
        <v/>
      </c>
    </row>
    <row r="248" spans="5:83">
      <c r="E248" s="1039" t="str">
        <f t="shared" si="114"/>
        <v/>
      </c>
      <c r="G248" s="1039" t="str">
        <f t="shared" si="114"/>
        <v/>
      </c>
      <c r="I248" s="1039" t="str">
        <f t="shared" si="115"/>
        <v/>
      </c>
      <c r="K248" s="1039" t="str">
        <f t="shared" si="116"/>
        <v/>
      </c>
      <c r="M248" s="1039" t="str">
        <f t="shared" si="117"/>
        <v/>
      </c>
      <c r="O248" s="1039" t="str">
        <f t="shared" si="118"/>
        <v/>
      </c>
      <c r="Q248" s="1039" t="str">
        <f t="shared" si="119"/>
        <v/>
      </c>
      <c r="S248" s="1039" t="str">
        <f t="shared" si="120"/>
        <v/>
      </c>
      <c r="U248" s="1039" t="str">
        <f t="shared" si="121"/>
        <v/>
      </c>
      <c r="W248" s="1039" t="str">
        <f t="shared" si="122"/>
        <v/>
      </c>
      <c r="Y248" s="1039" t="str">
        <f t="shared" si="123"/>
        <v/>
      </c>
      <c r="AA248" s="1039" t="str">
        <f t="shared" si="124"/>
        <v/>
      </c>
      <c r="AC248" s="1039" t="str">
        <f t="shared" si="125"/>
        <v/>
      </c>
      <c r="AE248" s="1039" t="str">
        <f t="shared" si="126"/>
        <v/>
      </c>
      <c r="AG248" s="1039" t="str">
        <f t="shared" si="127"/>
        <v/>
      </c>
      <c r="AI248" s="1039" t="str">
        <f t="shared" si="128"/>
        <v/>
      </c>
      <c r="AK248" s="1039" t="str">
        <f t="shared" si="129"/>
        <v/>
      </c>
      <c r="AM248" s="1039" t="str">
        <f t="shared" si="130"/>
        <v/>
      </c>
      <c r="AO248" s="1039" t="str">
        <f t="shared" si="131"/>
        <v/>
      </c>
      <c r="AQ248" s="1039" t="str">
        <f t="shared" si="132"/>
        <v/>
      </c>
      <c r="AS248" s="1039" t="str">
        <f t="shared" si="133"/>
        <v/>
      </c>
      <c r="AU248" s="1039" t="str">
        <f t="shared" si="133"/>
        <v/>
      </c>
      <c r="AW248" s="1039" t="str">
        <f t="shared" si="134"/>
        <v/>
      </c>
      <c r="AY248" s="1039" t="str">
        <f t="shared" si="135"/>
        <v/>
      </c>
      <c r="BA248" s="1039" t="str">
        <f t="shared" si="136"/>
        <v/>
      </c>
      <c r="BC248" s="1039" t="str">
        <f t="shared" si="137"/>
        <v/>
      </c>
      <c r="BE248" s="1039" t="str">
        <f t="shared" si="138"/>
        <v/>
      </c>
      <c r="BG248" s="1039" t="str">
        <f t="shared" si="139"/>
        <v/>
      </c>
      <c r="BI248" s="1039" t="str">
        <f t="shared" si="140"/>
        <v/>
      </c>
      <c r="BK248" s="1039" t="str">
        <f t="shared" si="141"/>
        <v/>
      </c>
      <c r="BM248" s="1039" t="str">
        <f t="shared" si="142"/>
        <v/>
      </c>
      <c r="BO248" s="1039" t="str">
        <f t="shared" si="143"/>
        <v/>
      </c>
      <c r="BQ248" s="1039" t="str">
        <f t="shared" si="144"/>
        <v/>
      </c>
      <c r="BS248" s="1039" t="str">
        <f t="shared" si="145"/>
        <v/>
      </c>
      <c r="BU248" s="1039" t="str">
        <f t="shared" si="146"/>
        <v/>
      </c>
      <c r="BW248" s="1039" t="str">
        <f t="shared" si="147"/>
        <v/>
      </c>
      <c r="BY248" s="1039" t="str">
        <f t="shared" si="148"/>
        <v/>
      </c>
      <c r="CA248" s="1039" t="str">
        <f t="shared" si="149"/>
        <v/>
      </c>
      <c r="CC248" s="1039" t="str">
        <f t="shared" si="150"/>
        <v/>
      </c>
      <c r="CE248" s="1039" t="str">
        <f t="shared" si="151"/>
        <v/>
      </c>
    </row>
    <row r="249" spans="5:83">
      <c r="E249" s="1039" t="str">
        <f t="shared" si="114"/>
        <v/>
      </c>
      <c r="G249" s="1039" t="str">
        <f t="shared" si="114"/>
        <v/>
      </c>
      <c r="I249" s="1039" t="str">
        <f t="shared" si="115"/>
        <v/>
      </c>
      <c r="K249" s="1039" t="str">
        <f t="shared" si="116"/>
        <v/>
      </c>
      <c r="M249" s="1039" t="str">
        <f t="shared" si="117"/>
        <v/>
      </c>
      <c r="O249" s="1039" t="str">
        <f t="shared" si="118"/>
        <v/>
      </c>
      <c r="Q249" s="1039" t="str">
        <f t="shared" si="119"/>
        <v/>
      </c>
      <c r="S249" s="1039" t="str">
        <f t="shared" si="120"/>
        <v/>
      </c>
      <c r="U249" s="1039" t="str">
        <f t="shared" si="121"/>
        <v/>
      </c>
      <c r="W249" s="1039" t="str">
        <f t="shared" si="122"/>
        <v/>
      </c>
      <c r="Y249" s="1039" t="str">
        <f t="shared" si="123"/>
        <v/>
      </c>
      <c r="AA249" s="1039" t="str">
        <f t="shared" si="124"/>
        <v/>
      </c>
      <c r="AC249" s="1039" t="str">
        <f t="shared" si="125"/>
        <v/>
      </c>
      <c r="AE249" s="1039" t="str">
        <f t="shared" si="126"/>
        <v/>
      </c>
      <c r="AG249" s="1039" t="str">
        <f t="shared" si="127"/>
        <v/>
      </c>
      <c r="AI249" s="1039" t="str">
        <f t="shared" si="128"/>
        <v/>
      </c>
      <c r="AK249" s="1039" t="str">
        <f t="shared" si="129"/>
        <v/>
      </c>
      <c r="AM249" s="1039" t="str">
        <f t="shared" si="130"/>
        <v/>
      </c>
      <c r="AO249" s="1039" t="str">
        <f t="shared" si="131"/>
        <v/>
      </c>
      <c r="AQ249" s="1039" t="str">
        <f t="shared" si="132"/>
        <v/>
      </c>
      <c r="AS249" s="1039" t="str">
        <f t="shared" si="133"/>
        <v/>
      </c>
      <c r="AU249" s="1039" t="str">
        <f t="shared" si="133"/>
        <v/>
      </c>
      <c r="AW249" s="1039" t="str">
        <f t="shared" si="134"/>
        <v/>
      </c>
      <c r="AY249" s="1039" t="str">
        <f t="shared" si="135"/>
        <v/>
      </c>
      <c r="BA249" s="1039" t="str">
        <f t="shared" si="136"/>
        <v/>
      </c>
      <c r="BC249" s="1039" t="str">
        <f t="shared" si="137"/>
        <v/>
      </c>
      <c r="BE249" s="1039" t="str">
        <f t="shared" si="138"/>
        <v/>
      </c>
      <c r="BG249" s="1039" t="str">
        <f t="shared" si="139"/>
        <v/>
      </c>
      <c r="BI249" s="1039" t="str">
        <f t="shared" si="140"/>
        <v/>
      </c>
      <c r="BK249" s="1039" t="str">
        <f t="shared" si="141"/>
        <v/>
      </c>
      <c r="BM249" s="1039" t="str">
        <f t="shared" si="142"/>
        <v/>
      </c>
      <c r="BO249" s="1039" t="str">
        <f t="shared" si="143"/>
        <v/>
      </c>
      <c r="BQ249" s="1039" t="str">
        <f t="shared" si="144"/>
        <v/>
      </c>
      <c r="BS249" s="1039" t="str">
        <f t="shared" si="145"/>
        <v/>
      </c>
      <c r="BU249" s="1039" t="str">
        <f t="shared" si="146"/>
        <v/>
      </c>
      <c r="BW249" s="1039" t="str">
        <f t="shared" si="147"/>
        <v/>
      </c>
      <c r="BY249" s="1039" t="str">
        <f t="shared" si="148"/>
        <v/>
      </c>
      <c r="CA249" s="1039" t="str">
        <f t="shared" si="149"/>
        <v/>
      </c>
      <c r="CC249" s="1039" t="str">
        <f t="shared" si="150"/>
        <v/>
      </c>
      <c r="CE249" s="1039" t="str">
        <f t="shared" si="151"/>
        <v/>
      </c>
    </row>
    <row r="250" spans="5:83">
      <c r="E250" s="1039" t="str">
        <f t="shared" si="114"/>
        <v/>
      </c>
      <c r="G250" s="1039" t="str">
        <f t="shared" si="114"/>
        <v/>
      </c>
      <c r="I250" s="1039" t="str">
        <f t="shared" si="115"/>
        <v/>
      </c>
      <c r="K250" s="1039" t="str">
        <f t="shared" si="116"/>
        <v/>
      </c>
      <c r="M250" s="1039" t="str">
        <f t="shared" si="117"/>
        <v/>
      </c>
      <c r="O250" s="1039" t="str">
        <f t="shared" si="118"/>
        <v/>
      </c>
      <c r="Q250" s="1039" t="str">
        <f t="shared" si="119"/>
        <v/>
      </c>
      <c r="S250" s="1039" t="str">
        <f t="shared" si="120"/>
        <v/>
      </c>
      <c r="U250" s="1039" t="str">
        <f t="shared" si="121"/>
        <v/>
      </c>
      <c r="W250" s="1039" t="str">
        <f t="shared" si="122"/>
        <v/>
      </c>
      <c r="Y250" s="1039" t="str">
        <f t="shared" si="123"/>
        <v/>
      </c>
      <c r="AA250" s="1039" t="str">
        <f t="shared" si="124"/>
        <v/>
      </c>
      <c r="AC250" s="1039" t="str">
        <f t="shared" si="125"/>
        <v/>
      </c>
      <c r="AE250" s="1039" t="str">
        <f t="shared" si="126"/>
        <v/>
      </c>
      <c r="AG250" s="1039" t="str">
        <f t="shared" si="127"/>
        <v/>
      </c>
      <c r="AI250" s="1039" t="str">
        <f t="shared" si="128"/>
        <v/>
      </c>
      <c r="AK250" s="1039" t="str">
        <f t="shared" si="129"/>
        <v/>
      </c>
      <c r="AM250" s="1039" t="str">
        <f t="shared" si="130"/>
        <v/>
      </c>
      <c r="AO250" s="1039" t="str">
        <f t="shared" si="131"/>
        <v/>
      </c>
      <c r="AQ250" s="1039" t="str">
        <f t="shared" si="132"/>
        <v/>
      </c>
      <c r="AS250" s="1039" t="str">
        <f t="shared" si="133"/>
        <v/>
      </c>
      <c r="AU250" s="1039" t="str">
        <f t="shared" si="133"/>
        <v/>
      </c>
      <c r="AW250" s="1039" t="str">
        <f t="shared" si="134"/>
        <v/>
      </c>
      <c r="AY250" s="1039" t="str">
        <f t="shared" si="135"/>
        <v/>
      </c>
      <c r="BA250" s="1039" t="str">
        <f t="shared" si="136"/>
        <v/>
      </c>
      <c r="BC250" s="1039" t="str">
        <f t="shared" si="137"/>
        <v/>
      </c>
      <c r="BE250" s="1039" t="str">
        <f t="shared" si="138"/>
        <v/>
      </c>
      <c r="BG250" s="1039" t="str">
        <f t="shared" si="139"/>
        <v/>
      </c>
      <c r="BI250" s="1039" t="str">
        <f t="shared" si="140"/>
        <v/>
      </c>
      <c r="BK250" s="1039" t="str">
        <f t="shared" si="141"/>
        <v/>
      </c>
      <c r="BM250" s="1039" t="str">
        <f t="shared" si="142"/>
        <v/>
      </c>
      <c r="BO250" s="1039" t="str">
        <f t="shared" si="143"/>
        <v/>
      </c>
      <c r="BQ250" s="1039" t="str">
        <f t="shared" si="144"/>
        <v/>
      </c>
      <c r="BS250" s="1039" t="str">
        <f t="shared" si="145"/>
        <v/>
      </c>
      <c r="BU250" s="1039" t="str">
        <f t="shared" si="146"/>
        <v/>
      </c>
      <c r="BW250" s="1039" t="str">
        <f t="shared" si="147"/>
        <v/>
      </c>
      <c r="BY250" s="1039" t="str">
        <f t="shared" si="148"/>
        <v/>
      </c>
      <c r="CA250" s="1039" t="str">
        <f t="shared" si="149"/>
        <v/>
      </c>
      <c r="CC250" s="1039" t="str">
        <f t="shared" si="150"/>
        <v/>
      </c>
      <c r="CE250" s="1039" t="str">
        <f t="shared" si="151"/>
        <v/>
      </c>
    </row>
    <row r="251" spans="5:83">
      <c r="E251" s="1039" t="str">
        <f t="shared" si="114"/>
        <v/>
      </c>
      <c r="G251" s="1039" t="str">
        <f t="shared" si="114"/>
        <v/>
      </c>
      <c r="I251" s="1039" t="str">
        <f t="shared" si="115"/>
        <v/>
      </c>
      <c r="K251" s="1039" t="str">
        <f t="shared" si="116"/>
        <v/>
      </c>
      <c r="M251" s="1039" t="str">
        <f t="shared" si="117"/>
        <v/>
      </c>
      <c r="O251" s="1039" t="str">
        <f t="shared" si="118"/>
        <v/>
      </c>
      <c r="Q251" s="1039" t="str">
        <f t="shared" si="119"/>
        <v/>
      </c>
      <c r="S251" s="1039" t="str">
        <f t="shared" si="120"/>
        <v/>
      </c>
      <c r="U251" s="1039" t="str">
        <f t="shared" si="121"/>
        <v/>
      </c>
      <c r="W251" s="1039" t="str">
        <f t="shared" si="122"/>
        <v/>
      </c>
      <c r="Y251" s="1039" t="str">
        <f t="shared" si="123"/>
        <v/>
      </c>
      <c r="AA251" s="1039" t="str">
        <f t="shared" si="124"/>
        <v/>
      </c>
      <c r="AC251" s="1039" t="str">
        <f t="shared" si="125"/>
        <v/>
      </c>
      <c r="AE251" s="1039" t="str">
        <f t="shared" si="126"/>
        <v/>
      </c>
      <c r="AG251" s="1039" t="str">
        <f t="shared" si="127"/>
        <v/>
      </c>
      <c r="AI251" s="1039" t="str">
        <f t="shared" si="128"/>
        <v/>
      </c>
      <c r="AK251" s="1039" t="str">
        <f t="shared" si="129"/>
        <v/>
      </c>
      <c r="AM251" s="1039" t="str">
        <f t="shared" si="130"/>
        <v/>
      </c>
      <c r="AO251" s="1039" t="str">
        <f t="shared" si="131"/>
        <v/>
      </c>
      <c r="AQ251" s="1039" t="str">
        <f t="shared" si="132"/>
        <v/>
      </c>
      <c r="AS251" s="1039" t="str">
        <f t="shared" si="133"/>
        <v/>
      </c>
      <c r="AU251" s="1039" t="str">
        <f t="shared" si="133"/>
        <v/>
      </c>
      <c r="AW251" s="1039" t="str">
        <f t="shared" si="134"/>
        <v/>
      </c>
      <c r="AY251" s="1039" t="str">
        <f t="shared" si="135"/>
        <v/>
      </c>
      <c r="BA251" s="1039" t="str">
        <f t="shared" si="136"/>
        <v/>
      </c>
      <c r="BC251" s="1039" t="str">
        <f t="shared" si="137"/>
        <v/>
      </c>
      <c r="BE251" s="1039" t="str">
        <f t="shared" si="138"/>
        <v/>
      </c>
      <c r="BG251" s="1039" t="str">
        <f t="shared" si="139"/>
        <v/>
      </c>
      <c r="BI251" s="1039" t="str">
        <f t="shared" si="140"/>
        <v/>
      </c>
      <c r="BK251" s="1039" t="str">
        <f t="shared" si="141"/>
        <v/>
      </c>
      <c r="BM251" s="1039" t="str">
        <f t="shared" si="142"/>
        <v/>
      </c>
      <c r="BO251" s="1039" t="str">
        <f t="shared" si="143"/>
        <v/>
      </c>
      <c r="BQ251" s="1039" t="str">
        <f t="shared" si="144"/>
        <v/>
      </c>
      <c r="BS251" s="1039" t="str">
        <f t="shared" si="145"/>
        <v/>
      </c>
      <c r="BU251" s="1039" t="str">
        <f t="shared" si="146"/>
        <v/>
      </c>
      <c r="BW251" s="1039" t="str">
        <f t="shared" si="147"/>
        <v/>
      </c>
      <c r="BY251" s="1039" t="str">
        <f t="shared" si="148"/>
        <v/>
      </c>
      <c r="CA251" s="1039" t="str">
        <f t="shared" si="149"/>
        <v/>
      </c>
      <c r="CC251" s="1039" t="str">
        <f t="shared" si="150"/>
        <v/>
      </c>
      <c r="CE251" s="1039" t="str">
        <f t="shared" si="151"/>
        <v/>
      </c>
    </row>
    <row r="252" spans="5:83">
      <c r="E252" s="1039" t="str">
        <f t="shared" si="114"/>
        <v/>
      </c>
      <c r="G252" s="1039" t="str">
        <f t="shared" si="114"/>
        <v/>
      </c>
      <c r="I252" s="1039" t="str">
        <f t="shared" si="115"/>
        <v/>
      </c>
      <c r="K252" s="1039" t="str">
        <f t="shared" si="116"/>
        <v/>
      </c>
      <c r="M252" s="1039" t="str">
        <f t="shared" si="117"/>
        <v/>
      </c>
      <c r="O252" s="1039" t="str">
        <f t="shared" si="118"/>
        <v/>
      </c>
      <c r="Q252" s="1039" t="str">
        <f t="shared" si="119"/>
        <v/>
      </c>
      <c r="S252" s="1039" t="str">
        <f t="shared" si="120"/>
        <v/>
      </c>
      <c r="U252" s="1039" t="str">
        <f t="shared" si="121"/>
        <v/>
      </c>
      <c r="W252" s="1039" t="str">
        <f t="shared" si="122"/>
        <v/>
      </c>
      <c r="Y252" s="1039" t="str">
        <f t="shared" si="123"/>
        <v/>
      </c>
      <c r="AA252" s="1039" t="str">
        <f t="shared" si="124"/>
        <v/>
      </c>
      <c r="AC252" s="1039" t="str">
        <f t="shared" si="125"/>
        <v/>
      </c>
      <c r="AE252" s="1039" t="str">
        <f t="shared" si="126"/>
        <v/>
      </c>
      <c r="AG252" s="1039" t="str">
        <f t="shared" si="127"/>
        <v/>
      </c>
      <c r="AI252" s="1039" t="str">
        <f t="shared" si="128"/>
        <v/>
      </c>
      <c r="AK252" s="1039" t="str">
        <f t="shared" si="129"/>
        <v/>
      </c>
      <c r="AM252" s="1039" t="str">
        <f t="shared" si="130"/>
        <v/>
      </c>
      <c r="AO252" s="1039" t="str">
        <f t="shared" si="131"/>
        <v/>
      </c>
      <c r="AQ252" s="1039" t="str">
        <f t="shared" si="132"/>
        <v/>
      </c>
      <c r="AS252" s="1039" t="str">
        <f t="shared" si="133"/>
        <v/>
      </c>
      <c r="AU252" s="1039" t="str">
        <f t="shared" si="133"/>
        <v/>
      </c>
      <c r="AW252" s="1039" t="str">
        <f t="shared" si="134"/>
        <v/>
      </c>
      <c r="AY252" s="1039" t="str">
        <f t="shared" si="135"/>
        <v/>
      </c>
      <c r="BA252" s="1039" t="str">
        <f t="shared" si="136"/>
        <v/>
      </c>
      <c r="BC252" s="1039" t="str">
        <f t="shared" si="137"/>
        <v/>
      </c>
      <c r="BE252" s="1039" t="str">
        <f t="shared" si="138"/>
        <v/>
      </c>
      <c r="BG252" s="1039" t="str">
        <f t="shared" si="139"/>
        <v/>
      </c>
      <c r="BI252" s="1039" t="str">
        <f t="shared" si="140"/>
        <v/>
      </c>
      <c r="BK252" s="1039" t="str">
        <f t="shared" si="141"/>
        <v/>
      </c>
      <c r="BM252" s="1039" t="str">
        <f t="shared" si="142"/>
        <v/>
      </c>
      <c r="BO252" s="1039" t="str">
        <f t="shared" si="143"/>
        <v/>
      </c>
      <c r="BQ252" s="1039" t="str">
        <f t="shared" si="144"/>
        <v/>
      </c>
      <c r="BS252" s="1039" t="str">
        <f t="shared" si="145"/>
        <v/>
      </c>
      <c r="BU252" s="1039" t="str">
        <f t="shared" si="146"/>
        <v/>
      </c>
      <c r="BW252" s="1039" t="str">
        <f t="shared" si="147"/>
        <v/>
      </c>
      <c r="BY252" s="1039" t="str">
        <f t="shared" si="148"/>
        <v/>
      </c>
      <c r="CA252" s="1039" t="str">
        <f t="shared" si="149"/>
        <v/>
      </c>
      <c r="CC252" s="1039" t="str">
        <f t="shared" si="150"/>
        <v/>
      </c>
      <c r="CE252" s="1039" t="str">
        <f t="shared" si="151"/>
        <v/>
      </c>
    </row>
    <row r="253" spans="5:83">
      <c r="E253" s="1039" t="str">
        <f t="shared" si="114"/>
        <v/>
      </c>
      <c r="G253" s="1039" t="str">
        <f t="shared" si="114"/>
        <v/>
      </c>
      <c r="I253" s="1039" t="str">
        <f t="shared" si="115"/>
        <v/>
      </c>
      <c r="K253" s="1039" t="str">
        <f t="shared" si="116"/>
        <v/>
      </c>
      <c r="M253" s="1039" t="str">
        <f t="shared" si="117"/>
        <v/>
      </c>
      <c r="O253" s="1039" t="str">
        <f t="shared" si="118"/>
        <v/>
      </c>
      <c r="Q253" s="1039" t="str">
        <f t="shared" si="119"/>
        <v/>
      </c>
      <c r="S253" s="1039" t="str">
        <f t="shared" si="120"/>
        <v/>
      </c>
      <c r="U253" s="1039" t="str">
        <f t="shared" si="121"/>
        <v/>
      </c>
      <c r="W253" s="1039" t="str">
        <f t="shared" si="122"/>
        <v/>
      </c>
      <c r="Y253" s="1039" t="str">
        <f t="shared" si="123"/>
        <v/>
      </c>
      <c r="AA253" s="1039" t="str">
        <f t="shared" si="124"/>
        <v/>
      </c>
      <c r="AC253" s="1039" t="str">
        <f t="shared" si="125"/>
        <v/>
      </c>
      <c r="AE253" s="1039" t="str">
        <f t="shared" si="126"/>
        <v/>
      </c>
      <c r="AG253" s="1039" t="str">
        <f t="shared" si="127"/>
        <v/>
      </c>
      <c r="AI253" s="1039" t="str">
        <f t="shared" si="128"/>
        <v/>
      </c>
      <c r="AK253" s="1039" t="str">
        <f t="shared" si="129"/>
        <v/>
      </c>
      <c r="AM253" s="1039" t="str">
        <f t="shared" si="130"/>
        <v/>
      </c>
      <c r="AO253" s="1039" t="str">
        <f t="shared" si="131"/>
        <v/>
      </c>
      <c r="AQ253" s="1039" t="str">
        <f t="shared" si="132"/>
        <v/>
      </c>
      <c r="AS253" s="1039" t="str">
        <f t="shared" si="133"/>
        <v/>
      </c>
      <c r="AU253" s="1039" t="str">
        <f t="shared" si="133"/>
        <v/>
      </c>
      <c r="AW253" s="1039" t="str">
        <f t="shared" si="134"/>
        <v/>
      </c>
      <c r="AY253" s="1039" t="str">
        <f t="shared" si="135"/>
        <v/>
      </c>
      <c r="BA253" s="1039" t="str">
        <f t="shared" si="136"/>
        <v/>
      </c>
      <c r="BC253" s="1039" t="str">
        <f t="shared" si="137"/>
        <v/>
      </c>
      <c r="BE253" s="1039" t="str">
        <f t="shared" si="138"/>
        <v/>
      </c>
      <c r="BG253" s="1039" t="str">
        <f t="shared" si="139"/>
        <v/>
      </c>
      <c r="BI253" s="1039" t="str">
        <f t="shared" si="140"/>
        <v/>
      </c>
      <c r="BK253" s="1039" t="str">
        <f t="shared" si="141"/>
        <v/>
      </c>
      <c r="BM253" s="1039" t="str">
        <f t="shared" si="142"/>
        <v/>
      </c>
      <c r="BO253" s="1039" t="str">
        <f t="shared" si="143"/>
        <v/>
      </c>
      <c r="BQ253" s="1039" t="str">
        <f t="shared" si="144"/>
        <v/>
      </c>
      <c r="BS253" s="1039" t="str">
        <f t="shared" si="145"/>
        <v/>
      </c>
      <c r="BU253" s="1039" t="str">
        <f t="shared" si="146"/>
        <v/>
      </c>
      <c r="BW253" s="1039" t="str">
        <f t="shared" si="147"/>
        <v/>
      </c>
      <c r="BY253" s="1039" t="str">
        <f t="shared" si="148"/>
        <v/>
      </c>
      <c r="CA253" s="1039" t="str">
        <f t="shared" si="149"/>
        <v/>
      </c>
      <c r="CC253" s="1039" t="str">
        <f t="shared" si="150"/>
        <v/>
      </c>
      <c r="CE253" s="1039" t="str">
        <f t="shared" si="151"/>
        <v/>
      </c>
    </row>
    <row r="254" spans="5:83">
      <c r="E254" s="1039" t="str">
        <f t="shared" si="114"/>
        <v/>
      </c>
      <c r="G254" s="1039" t="str">
        <f t="shared" si="114"/>
        <v/>
      </c>
      <c r="I254" s="1039" t="str">
        <f t="shared" si="115"/>
        <v/>
      </c>
      <c r="K254" s="1039" t="str">
        <f t="shared" si="116"/>
        <v/>
      </c>
      <c r="M254" s="1039" t="str">
        <f t="shared" si="117"/>
        <v/>
      </c>
      <c r="O254" s="1039" t="str">
        <f t="shared" si="118"/>
        <v/>
      </c>
      <c r="Q254" s="1039" t="str">
        <f t="shared" si="119"/>
        <v/>
      </c>
      <c r="S254" s="1039" t="str">
        <f t="shared" si="120"/>
        <v/>
      </c>
      <c r="U254" s="1039" t="str">
        <f t="shared" si="121"/>
        <v/>
      </c>
      <c r="W254" s="1039" t="str">
        <f t="shared" si="122"/>
        <v/>
      </c>
      <c r="Y254" s="1039" t="str">
        <f t="shared" si="123"/>
        <v/>
      </c>
      <c r="AA254" s="1039" t="str">
        <f t="shared" si="124"/>
        <v/>
      </c>
      <c r="AC254" s="1039" t="str">
        <f t="shared" si="125"/>
        <v/>
      </c>
      <c r="AE254" s="1039" t="str">
        <f t="shared" si="126"/>
        <v/>
      </c>
      <c r="AG254" s="1039" t="str">
        <f t="shared" si="127"/>
        <v/>
      </c>
      <c r="AI254" s="1039" t="str">
        <f t="shared" si="128"/>
        <v/>
      </c>
      <c r="AK254" s="1039" t="str">
        <f t="shared" si="129"/>
        <v/>
      </c>
      <c r="AM254" s="1039" t="str">
        <f t="shared" si="130"/>
        <v/>
      </c>
      <c r="AO254" s="1039" t="str">
        <f t="shared" si="131"/>
        <v/>
      </c>
      <c r="AQ254" s="1039" t="str">
        <f t="shared" si="132"/>
        <v/>
      </c>
      <c r="AS254" s="1039" t="str">
        <f t="shared" si="133"/>
        <v/>
      </c>
      <c r="AU254" s="1039" t="str">
        <f t="shared" si="133"/>
        <v/>
      </c>
      <c r="AW254" s="1039" t="str">
        <f t="shared" si="134"/>
        <v/>
      </c>
      <c r="AY254" s="1039" t="str">
        <f t="shared" si="135"/>
        <v/>
      </c>
      <c r="BA254" s="1039" t="str">
        <f t="shared" si="136"/>
        <v/>
      </c>
      <c r="BC254" s="1039" t="str">
        <f t="shared" si="137"/>
        <v/>
      </c>
      <c r="BE254" s="1039" t="str">
        <f t="shared" si="138"/>
        <v/>
      </c>
      <c r="BG254" s="1039" t="str">
        <f t="shared" si="139"/>
        <v/>
      </c>
      <c r="BI254" s="1039" t="str">
        <f t="shared" si="140"/>
        <v/>
      </c>
      <c r="BK254" s="1039" t="str">
        <f t="shared" si="141"/>
        <v/>
      </c>
      <c r="BM254" s="1039" t="str">
        <f t="shared" si="142"/>
        <v/>
      </c>
      <c r="BO254" s="1039" t="str">
        <f t="shared" si="143"/>
        <v/>
      </c>
      <c r="BQ254" s="1039" t="str">
        <f t="shared" si="144"/>
        <v/>
      </c>
      <c r="BS254" s="1039" t="str">
        <f t="shared" si="145"/>
        <v/>
      </c>
      <c r="BU254" s="1039" t="str">
        <f t="shared" si="146"/>
        <v/>
      </c>
      <c r="BW254" s="1039" t="str">
        <f t="shared" si="147"/>
        <v/>
      </c>
      <c r="BY254" s="1039" t="str">
        <f t="shared" si="148"/>
        <v/>
      </c>
      <c r="CA254" s="1039" t="str">
        <f t="shared" si="149"/>
        <v/>
      </c>
      <c r="CC254" s="1039" t="str">
        <f t="shared" si="150"/>
        <v/>
      </c>
      <c r="CE254" s="1039" t="str">
        <f t="shared" si="151"/>
        <v/>
      </c>
    </row>
    <row r="255" spans="5:83">
      <c r="E255" s="1039" t="str">
        <f t="shared" si="114"/>
        <v/>
      </c>
      <c r="G255" s="1039" t="str">
        <f t="shared" si="114"/>
        <v/>
      </c>
      <c r="I255" s="1039" t="str">
        <f t="shared" si="115"/>
        <v/>
      </c>
      <c r="K255" s="1039" t="str">
        <f t="shared" si="116"/>
        <v/>
      </c>
      <c r="M255" s="1039" t="str">
        <f t="shared" si="117"/>
        <v/>
      </c>
      <c r="O255" s="1039" t="str">
        <f t="shared" si="118"/>
        <v/>
      </c>
      <c r="Q255" s="1039" t="str">
        <f t="shared" si="119"/>
        <v/>
      </c>
      <c r="S255" s="1039" t="str">
        <f t="shared" si="120"/>
        <v/>
      </c>
      <c r="U255" s="1039" t="str">
        <f t="shared" si="121"/>
        <v/>
      </c>
      <c r="W255" s="1039" t="str">
        <f t="shared" si="122"/>
        <v/>
      </c>
      <c r="Y255" s="1039" t="str">
        <f t="shared" si="123"/>
        <v/>
      </c>
      <c r="AA255" s="1039" t="str">
        <f t="shared" si="124"/>
        <v/>
      </c>
      <c r="AC255" s="1039" t="str">
        <f t="shared" si="125"/>
        <v/>
      </c>
      <c r="AE255" s="1039" t="str">
        <f t="shared" si="126"/>
        <v/>
      </c>
      <c r="AG255" s="1039" t="str">
        <f t="shared" si="127"/>
        <v/>
      </c>
      <c r="AI255" s="1039" t="str">
        <f t="shared" si="128"/>
        <v/>
      </c>
      <c r="AK255" s="1039" t="str">
        <f t="shared" si="129"/>
        <v/>
      </c>
      <c r="AM255" s="1039" t="str">
        <f t="shared" si="130"/>
        <v/>
      </c>
      <c r="AO255" s="1039" t="str">
        <f t="shared" si="131"/>
        <v/>
      </c>
      <c r="AQ255" s="1039" t="str">
        <f t="shared" si="132"/>
        <v/>
      </c>
      <c r="AS255" s="1039" t="str">
        <f t="shared" si="133"/>
        <v/>
      </c>
      <c r="AU255" s="1039" t="str">
        <f t="shared" si="133"/>
        <v/>
      </c>
      <c r="AW255" s="1039" t="str">
        <f t="shared" si="134"/>
        <v/>
      </c>
      <c r="AY255" s="1039" t="str">
        <f t="shared" si="135"/>
        <v/>
      </c>
      <c r="BA255" s="1039" t="str">
        <f t="shared" si="136"/>
        <v/>
      </c>
      <c r="BC255" s="1039" t="str">
        <f t="shared" si="137"/>
        <v/>
      </c>
      <c r="BE255" s="1039" t="str">
        <f t="shared" si="138"/>
        <v/>
      </c>
      <c r="BG255" s="1039" t="str">
        <f t="shared" si="139"/>
        <v/>
      </c>
      <c r="BI255" s="1039" t="str">
        <f t="shared" si="140"/>
        <v/>
      </c>
      <c r="BK255" s="1039" t="str">
        <f t="shared" si="141"/>
        <v/>
      </c>
      <c r="BM255" s="1039" t="str">
        <f t="shared" si="142"/>
        <v/>
      </c>
      <c r="BO255" s="1039" t="str">
        <f t="shared" si="143"/>
        <v/>
      </c>
      <c r="BQ255" s="1039" t="str">
        <f t="shared" si="144"/>
        <v/>
      </c>
      <c r="BS255" s="1039" t="str">
        <f t="shared" si="145"/>
        <v/>
      </c>
      <c r="BU255" s="1039" t="str">
        <f t="shared" si="146"/>
        <v/>
      </c>
      <c r="BW255" s="1039" t="str">
        <f t="shared" si="147"/>
        <v/>
      </c>
      <c r="BY255" s="1039" t="str">
        <f t="shared" si="148"/>
        <v/>
      </c>
      <c r="CA255" s="1039" t="str">
        <f t="shared" si="149"/>
        <v/>
      </c>
      <c r="CC255" s="1039" t="str">
        <f t="shared" si="150"/>
        <v/>
      </c>
      <c r="CE255" s="1039" t="str">
        <f t="shared" si="151"/>
        <v/>
      </c>
    </row>
    <row r="256" spans="5:83">
      <c r="E256" s="1039" t="str">
        <f t="shared" si="114"/>
        <v/>
      </c>
      <c r="G256" s="1039" t="str">
        <f t="shared" si="114"/>
        <v/>
      </c>
      <c r="I256" s="1039" t="str">
        <f t="shared" si="115"/>
        <v/>
      </c>
      <c r="K256" s="1039" t="str">
        <f t="shared" si="116"/>
        <v/>
      </c>
      <c r="M256" s="1039" t="str">
        <f t="shared" si="117"/>
        <v/>
      </c>
      <c r="O256" s="1039" t="str">
        <f t="shared" si="118"/>
        <v/>
      </c>
      <c r="Q256" s="1039" t="str">
        <f t="shared" si="119"/>
        <v/>
      </c>
      <c r="S256" s="1039" t="str">
        <f t="shared" si="120"/>
        <v/>
      </c>
      <c r="U256" s="1039" t="str">
        <f t="shared" si="121"/>
        <v/>
      </c>
      <c r="W256" s="1039" t="str">
        <f t="shared" si="122"/>
        <v/>
      </c>
      <c r="Y256" s="1039" t="str">
        <f t="shared" si="123"/>
        <v/>
      </c>
      <c r="AA256" s="1039" t="str">
        <f t="shared" si="124"/>
        <v/>
      </c>
      <c r="AC256" s="1039" t="str">
        <f t="shared" si="125"/>
        <v/>
      </c>
      <c r="AE256" s="1039" t="str">
        <f t="shared" si="126"/>
        <v/>
      </c>
      <c r="AG256" s="1039" t="str">
        <f t="shared" si="127"/>
        <v/>
      </c>
      <c r="AI256" s="1039" t="str">
        <f t="shared" si="128"/>
        <v/>
      </c>
      <c r="AK256" s="1039" t="str">
        <f t="shared" si="129"/>
        <v/>
      </c>
      <c r="AM256" s="1039" t="str">
        <f t="shared" si="130"/>
        <v/>
      </c>
      <c r="AO256" s="1039" t="str">
        <f t="shared" si="131"/>
        <v/>
      </c>
      <c r="AQ256" s="1039" t="str">
        <f t="shared" si="132"/>
        <v/>
      </c>
      <c r="AS256" s="1039" t="str">
        <f t="shared" si="133"/>
        <v/>
      </c>
      <c r="AU256" s="1039" t="str">
        <f t="shared" si="133"/>
        <v/>
      </c>
      <c r="AW256" s="1039" t="str">
        <f t="shared" si="134"/>
        <v/>
      </c>
      <c r="AY256" s="1039" t="str">
        <f t="shared" si="135"/>
        <v/>
      </c>
      <c r="BA256" s="1039" t="str">
        <f t="shared" si="136"/>
        <v/>
      </c>
      <c r="BC256" s="1039" t="str">
        <f t="shared" si="137"/>
        <v/>
      </c>
      <c r="BE256" s="1039" t="str">
        <f t="shared" si="138"/>
        <v/>
      </c>
      <c r="BG256" s="1039" t="str">
        <f t="shared" si="139"/>
        <v/>
      </c>
      <c r="BI256" s="1039" t="str">
        <f t="shared" si="140"/>
        <v/>
      </c>
      <c r="BK256" s="1039" t="str">
        <f t="shared" si="141"/>
        <v/>
      </c>
      <c r="BM256" s="1039" t="str">
        <f t="shared" si="142"/>
        <v/>
      </c>
      <c r="BO256" s="1039" t="str">
        <f t="shared" si="143"/>
        <v/>
      </c>
      <c r="BQ256" s="1039" t="str">
        <f t="shared" si="144"/>
        <v/>
      </c>
      <c r="BS256" s="1039" t="str">
        <f t="shared" si="145"/>
        <v/>
      </c>
      <c r="BU256" s="1039" t="str">
        <f t="shared" si="146"/>
        <v/>
      </c>
      <c r="BW256" s="1039" t="str">
        <f t="shared" si="147"/>
        <v/>
      </c>
      <c r="BY256" s="1039" t="str">
        <f t="shared" si="148"/>
        <v/>
      </c>
      <c r="CA256" s="1039" t="str">
        <f t="shared" si="149"/>
        <v/>
      </c>
      <c r="CC256" s="1039" t="str">
        <f t="shared" si="150"/>
        <v/>
      </c>
      <c r="CE256" s="1039" t="str">
        <f t="shared" si="151"/>
        <v/>
      </c>
    </row>
    <row r="257" spans="5:83">
      <c r="E257" s="1039" t="str">
        <f t="shared" si="114"/>
        <v/>
      </c>
      <c r="G257" s="1039" t="str">
        <f t="shared" si="114"/>
        <v/>
      </c>
      <c r="I257" s="1039" t="str">
        <f t="shared" si="115"/>
        <v/>
      </c>
      <c r="K257" s="1039" t="str">
        <f t="shared" si="116"/>
        <v/>
      </c>
      <c r="M257" s="1039" t="str">
        <f t="shared" si="117"/>
        <v/>
      </c>
      <c r="O257" s="1039" t="str">
        <f t="shared" si="118"/>
        <v/>
      </c>
      <c r="Q257" s="1039" t="str">
        <f t="shared" si="119"/>
        <v/>
      </c>
      <c r="S257" s="1039" t="str">
        <f t="shared" si="120"/>
        <v/>
      </c>
      <c r="U257" s="1039" t="str">
        <f t="shared" si="121"/>
        <v/>
      </c>
      <c r="W257" s="1039" t="str">
        <f t="shared" si="122"/>
        <v/>
      </c>
      <c r="Y257" s="1039" t="str">
        <f t="shared" si="123"/>
        <v/>
      </c>
      <c r="AA257" s="1039" t="str">
        <f t="shared" si="124"/>
        <v/>
      </c>
      <c r="AC257" s="1039" t="str">
        <f t="shared" si="125"/>
        <v/>
      </c>
      <c r="AE257" s="1039" t="str">
        <f t="shared" si="126"/>
        <v/>
      </c>
      <c r="AG257" s="1039" t="str">
        <f t="shared" si="127"/>
        <v/>
      </c>
      <c r="AI257" s="1039" t="str">
        <f t="shared" si="128"/>
        <v/>
      </c>
      <c r="AK257" s="1039" t="str">
        <f t="shared" si="129"/>
        <v/>
      </c>
      <c r="AM257" s="1039" t="str">
        <f t="shared" si="130"/>
        <v/>
      </c>
      <c r="AO257" s="1039" t="str">
        <f t="shared" si="131"/>
        <v/>
      </c>
      <c r="AQ257" s="1039" t="str">
        <f t="shared" si="132"/>
        <v/>
      </c>
      <c r="AS257" s="1039" t="str">
        <f t="shared" si="133"/>
        <v/>
      </c>
      <c r="AU257" s="1039" t="str">
        <f t="shared" si="133"/>
        <v/>
      </c>
      <c r="AW257" s="1039" t="str">
        <f t="shared" si="134"/>
        <v/>
      </c>
      <c r="AY257" s="1039" t="str">
        <f t="shared" si="135"/>
        <v/>
      </c>
      <c r="BA257" s="1039" t="str">
        <f t="shared" si="136"/>
        <v/>
      </c>
      <c r="BC257" s="1039" t="str">
        <f t="shared" si="137"/>
        <v/>
      </c>
      <c r="BE257" s="1039" t="str">
        <f t="shared" si="138"/>
        <v/>
      </c>
      <c r="BG257" s="1039" t="str">
        <f t="shared" si="139"/>
        <v/>
      </c>
      <c r="BI257" s="1039" t="str">
        <f t="shared" si="140"/>
        <v/>
      </c>
      <c r="BK257" s="1039" t="str">
        <f t="shared" si="141"/>
        <v/>
      </c>
      <c r="BM257" s="1039" t="str">
        <f t="shared" si="142"/>
        <v/>
      </c>
      <c r="BO257" s="1039" t="str">
        <f t="shared" si="143"/>
        <v/>
      </c>
      <c r="BQ257" s="1039" t="str">
        <f t="shared" si="144"/>
        <v/>
      </c>
      <c r="BS257" s="1039" t="str">
        <f t="shared" si="145"/>
        <v/>
      </c>
      <c r="BU257" s="1039" t="str">
        <f t="shared" si="146"/>
        <v/>
      </c>
      <c r="BW257" s="1039" t="str">
        <f t="shared" si="147"/>
        <v/>
      </c>
      <c r="BY257" s="1039" t="str">
        <f t="shared" si="148"/>
        <v/>
      </c>
      <c r="CA257" s="1039" t="str">
        <f t="shared" si="149"/>
        <v/>
      </c>
      <c r="CC257" s="1039" t="str">
        <f t="shared" si="150"/>
        <v/>
      </c>
      <c r="CE257" s="1039" t="str">
        <f t="shared" si="151"/>
        <v/>
      </c>
    </row>
    <row r="258" spans="5:83">
      <c r="E258" s="1039" t="str">
        <f t="shared" si="114"/>
        <v/>
      </c>
      <c r="G258" s="1039" t="str">
        <f t="shared" si="114"/>
        <v/>
      </c>
      <c r="I258" s="1039" t="str">
        <f t="shared" si="115"/>
        <v/>
      </c>
      <c r="K258" s="1039" t="str">
        <f t="shared" si="116"/>
        <v/>
      </c>
      <c r="M258" s="1039" t="str">
        <f t="shared" si="117"/>
        <v/>
      </c>
      <c r="O258" s="1039" t="str">
        <f t="shared" si="118"/>
        <v/>
      </c>
      <c r="Q258" s="1039" t="str">
        <f t="shared" si="119"/>
        <v/>
      </c>
      <c r="S258" s="1039" t="str">
        <f t="shared" si="120"/>
        <v/>
      </c>
      <c r="U258" s="1039" t="str">
        <f t="shared" si="121"/>
        <v/>
      </c>
      <c r="W258" s="1039" t="str">
        <f t="shared" si="122"/>
        <v/>
      </c>
      <c r="Y258" s="1039" t="str">
        <f t="shared" si="123"/>
        <v/>
      </c>
      <c r="AA258" s="1039" t="str">
        <f t="shared" si="124"/>
        <v/>
      </c>
      <c r="AC258" s="1039" t="str">
        <f t="shared" si="125"/>
        <v/>
      </c>
      <c r="AE258" s="1039" t="str">
        <f t="shared" si="126"/>
        <v/>
      </c>
      <c r="AG258" s="1039" t="str">
        <f t="shared" si="127"/>
        <v/>
      </c>
      <c r="AI258" s="1039" t="str">
        <f t="shared" si="128"/>
        <v/>
      </c>
      <c r="AK258" s="1039" t="str">
        <f t="shared" si="129"/>
        <v/>
      </c>
      <c r="AM258" s="1039" t="str">
        <f t="shared" si="130"/>
        <v/>
      </c>
      <c r="AO258" s="1039" t="str">
        <f t="shared" si="131"/>
        <v/>
      </c>
      <c r="AQ258" s="1039" t="str">
        <f t="shared" si="132"/>
        <v/>
      </c>
      <c r="AS258" s="1039" t="str">
        <f t="shared" si="133"/>
        <v/>
      </c>
      <c r="AU258" s="1039" t="str">
        <f t="shared" si="133"/>
        <v/>
      </c>
      <c r="AW258" s="1039" t="str">
        <f t="shared" si="134"/>
        <v/>
      </c>
      <c r="AY258" s="1039" t="str">
        <f t="shared" si="135"/>
        <v/>
      </c>
      <c r="BA258" s="1039" t="str">
        <f t="shared" si="136"/>
        <v/>
      </c>
      <c r="BC258" s="1039" t="str">
        <f t="shared" si="137"/>
        <v/>
      </c>
      <c r="BE258" s="1039" t="str">
        <f t="shared" si="138"/>
        <v/>
      </c>
      <c r="BG258" s="1039" t="str">
        <f t="shared" si="139"/>
        <v/>
      </c>
      <c r="BI258" s="1039" t="str">
        <f t="shared" si="140"/>
        <v/>
      </c>
      <c r="BK258" s="1039" t="str">
        <f t="shared" si="141"/>
        <v/>
      </c>
      <c r="BM258" s="1039" t="str">
        <f t="shared" si="142"/>
        <v/>
      </c>
      <c r="BO258" s="1039" t="str">
        <f t="shared" si="143"/>
        <v/>
      </c>
      <c r="BQ258" s="1039" t="str">
        <f t="shared" si="144"/>
        <v/>
      </c>
      <c r="BS258" s="1039" t="str">
        <f t="shared" si="145"/>
        <v/>
      </c>
      <c r="BU258" s="1039" t="str">
        <f t="shared" si="146"/>
        <v/>
      </c>
      <c r="BW258" s="1039" t="str">
        <f t="shared" si="147"/>
        <v/>
      </c>
      <c r="BY258" s="1039" t="str">
        <f t="shared" si="148"/>
        <v/>
      </c>
      <c r="CA258" s="1039" t="str">
        <f t="shared" si="149"/>
        <v/>
      </c>
      <c r="CC258" s="1039" t="str">
        <f t="shared" si="150"/>
        <v/>
      </c>
      <c r="CE258" s="1039" t="str">
        <f t="shared" si="151"/>
        <v/>
      </c>
    </row>
    <row r="259" spans="5:83">
      <c r="E259" s="1039" t="str">
        <f t="shared" si="114"/>
        <v/>
      </c>
      <c r="G259" s="1039" t="str">
        <f t="shared" si="114"/>
        <v/>
      </c>
      <c r="I259" s="1039" t="str">
        <f t="shared" si="115"/>
        <v/>
      </c>
      <c r="K259" s="1039" t="str">
        <f t="shared" si="116"/>
        <v/>
      </c>
      <c r="M259" s="1039" t="str">
        <f t="shared" si="117"/>
        <v/>
      </c>
      <c r="O259" s="1039" t="str">
        <f t="shared" si="118"/>
        <v/>
      </c>
      <c r="Q259" s="1039" t="str">
        <f t="shared" si="119"/>
        <v/>
      </c>
      <c r="S259" s="1039" t="str">
        <f t="shared" si="120"/>
        <v/>
      </c>
      <c r="U259" s="1039" t="str">
        <f t="shared" si="121"/>
        <v/>
      </c>
      <c r="W259" s="1039" t="str">
        <f t="shared" si="122"/>
        <v/>
      </c>
      <c r="Y259" s="1039" t="str">
        <f t="shared" si="123"/>
        <v/>
      </c>
      <c r="AA259" s="1039" t="str">
        <f t="shared" si="124"/>
        <v/>
      </c>
      <c r="AC259" s="1039" t="str">
        <f t="shared" si="125"/>
        <v/>
      </c>
      <c r="AE259" s="1039" t="str">
        <f t="shared" si="126"/>
        <v/>
      </c>
      <c r="AG259" s="1039" t="str">
        <f t="shared" si="127"/>
        <v/>
      </c>
      <c r="AI259" s="1039" t="str">
        <f t="shared" si="128"/>
        <v/>
      </c>
      <c r="AK259" s="1039" t="str">
        <f t="shared" si="129"/>
        <v/>
      </c>
      <c r="AM259" s="1039" t="str">
        <f t="shared" si="130"/>
        <v/>
      </c>
      <c r="AO259" s="1039" t="str">
        <f t="shared" si="131"/>
        <v/>
      </c>
      <c r="AQ259" s="1039" t="str">
        <f t="shared" si="132"/>
        <v/>
      </c>
      <c r="AS259" s="1039" t="str">
        <f t="shared" si="133"/>
        <v/>
      </c>
      <c r="AU259" s="1039" t="str">
        <f t="shared" si="133"/>
        <v/>
      </c>
      <c r="AW259" s="1039" t="str">
        <f t="shared" si="134"/>
        <v/>
      </c>
      <c r="AY259" s="1039" t="str">
        <f t="shared" si="135"/>
        <v/>
      </c>
      <c r="BA259" s="1039" t="str">
        <f t="shared" si="136"/>
        <v/>
      </c>
      <c r="BC259" s="1039" t="str">
        <f t="shared" si="137"/>
        <v/>
      </c>
      <c r="BE259" s="1039" t="str">
        <f t="shared" si="138"/>
        <v/>
      </c>
      <c r="BG259" s="1039" t="str">
        <f t="shared" si="139"/>
        <v/>
      </c>
      <c r="BI259" s="1039" t="str">
        <f t="shared" si="140"/>
        <v/>
      </c>
      <c r="BK259" s="1039" t="str">
        <f t="shared" si="141"/>
        <v/>
      </c>
      <c r="BM259" s="1039" t="str">
        <f t="shared" si="142"/>
        <v/>
      </c>
      <c r="BO259" s="1039" t="str">
        <f t="shared" si="143"/>
        <v/>
      </c>
      <c r="BQ259" s="1039" t="str">
        <f t="shared" si="144"/>
        <v/>
      </c>
      <c r="BS259" s="1039" t="str">
        <f t="shared" si="145"/>
        <v/>
      </c>
      <c r="BU259" s="1039" t="str">
        <f t="shared" si="146"/>
        <v/>
      </c>
      <c r="BW259" s="1039" t="str">
        <f t="shared" si="147"/>
        <v/>
      </c>
      <c r="BY259" s="1039" t="str">
        <f t="shared" si="148"/>
        <v/>
      </c>
      <c r="CA259" s="1039" t="str">
        <f t="shared" si="149"/>
        <v/>
      </c>
      <c r="CC259" s="1039" t="str">
        <f t="shared" si="150"/>
        <v/>
      </c>
      <c r="CE259" s="1039" t="str">
        <f t="shared" si="151"/>
        <v/>
      </c>
    </row>
    <row r="260" spans="5:83">
      <c r="E260" s="1039" t="str">
        <f t="shared" si="114"/>
        <v/>
      </c>
      <c r="G260" s="1039" t="str">
        <f t="shared" si="114"/>
        <v/>
      </c>
      <c r="I260" s="1039" t="str">
        <f t="shared" si="115"/>
        <v/>
      </c>
      <c r="K260" s="1039" t="str">
        <f t="shared" si="116"/>
        <v/>
      </c>
      <c r="M260" s="1039" t="str">
        <f t="shared" si="117"/>
        <v/>
      </c>
      <c r="O260" s="1039" t="str">
        <f t="shared" si="118"/>
        <v/>
      </c>
      <c r="Q260" s="1039" t="str">
        <f t="shared" si="119"/>
        <v/>
      </c>
      <c r="S260" s="1039" t="str">
        <f t="shared" si="120"/>
        <v/>
      </c>
      <c r="U260" s="1039" t="str">
        <f t="shared" si="121"/>
        <v/>
      </c>
      <c r="W260" s="1039" t="str">
        <f t="shared" si="122"/>
        <v/>
      </c>
      <c r="Y260" s="1039" t="str">
        <f t="shared" si="123"/>
        <v/>
      </c>
      <c r="AA260" s="1039" t="str">
        <f t="shared" si="124"/>
        <v/>
      </c>
      <c r="AC260" s="1039" t="str">
        <f t="shared" si="125"/>
        <v/>
      </c>
      <c r="AE260" s="1039" t="str">
        <f t="shared" si="126"/>
        <v/>
      </c>
      <c r="AG260" s="1039" t="str">
        <f t="shared" si="127"/>
        <v/>
      </c>
      <c r="AI260" s="1039" t="str">
        <f t="shared" si="128"/>
        <v/>
      </c>
      <c r="AK260" s="1039" t="str">
        <f t="shared" si="129"/>
        <v/>
      </c>
      <c r="AM260" s="1039" t="str">
        <f t="shared" si="130"/>
        <v/>
      </c>
      <c r="AO260" s="1039" t="str">
        <f t="shared" si="131"/>
        <v/>
      </c>
      <c r="AQ260" s="1039" t="str">
        <f t="shared" si="132"/>
        <v/>
      </c>
      <c r="AS260" s="1039" t="str">
        <f t="shared" si="133"/>
        <v/>
      </c>
      <c r="AU260" s="1039" t="str">
        <f t="shared" si="133"/>
        <v/>
      </c>
      <c r="AW260" s="1039" t="str">
        <f t="shared" si="134"/>
        <v/>
      </c>
      <c r="AY260" s="1039" t="str">
        <f t="shared" si="135"/>
        <v/>
      </c>
      <c r="BA260" s="1039" t="str">
        <f t="shared" si="136"/>
        <v/>
      </c>
      <c r="BC260" s="1039" t="str">
        <f t="shared" si="137"/>
        <v/>
      </c>
      <c r="BE260" s="1039" t="str">
        <f t="shared" si="138"/>
        <v/>
      </c>
      <c r="BG260" s="1039" t="str">
        <f t="shared" si="139"/>
        <v/>
      </c>
      <c r="BI260" s="1039" t="str">
        <f t="shared" si="140"/>
        <v/>
      </c>
      <c r="BK260" s="1039" t="str">
        <f t="shared" si="141"/>
        <v/>
      </c>
      <c r="BM260" s="1039" t="str">
        <f t="shared" si="142"/>
        <v/>
      </c>
      <c r="BO260" s="1039" t="str">
        <f t="shared" si="143"/>
        <v/>
      </c>
      <c r="BQ260" s="1039" t="str">
        <f t="shared" si="144"/>
        <v/>
      </c>
      <c r="BS260" s="1039" t="str">
        <f t="shared" si="145"/>
        <v/>
      </c>
      <c r="BU260" s="1039" t="str">
        <f t="shared" si="146"/>
        <v/>
      </c>
      <c r="BW260" s="1039" t="str">
        <f t="shared" si="147"/>
        <v/>
      </c>
      <c r="BY260" s="1039" t="str">
        <f t="shared" si="148"/>
        <v/>
      </c>
      <c r="CA260" s="1039" t="str">
        <f t="shared" si="149"/>
        <v/>
      </c>
      <c r="CC260" s="1039" t="str">
        <f t="shared" si="150"/>
        <v/>
      </c>
      <c r="CE260" s="1039" t="str">
        <f t="shared" si="151"/>
        <v/>
      </c>
    </row>
    <row r="261" spans="5:83">
      <c r="E261" s="1039" t="str">
        <f t="shared" si="114"/>
        <v/>
      </c>
      <c r="G261" s="1039" t="str">
        <f t="shared" si="114"/>
        <v/>
      </c>
      <c r="I261" s="1039" t="str">
        <f t="shared" si="115"/>
        <v/>
      </c>
      <c r="K261" s="1039" t="str">
        <f t="shared" si="116"/>
        <v/>
      </c>
      <c r="M261" s="1039" t="str">
        <f t="shared" si="117"/>
        <v/>
      </c>
      <c r="O261" s="1039" t="str">
        <f t="shared" si="118"/>
        <v/>
      </c>
      <c r="Q261" s="1039" t="str">
        <f t="shared" si="119"/>
        <v/>
      </c>
      <c r="S261" s="1039" t="str">
        <f t="shared" si="120"/>
        <v/>
      </c>
      <c r="U261" s="1039" t="str">
        <f t="shared" si="121"/>
        <v/>
      </c>
      <c r="W261" s="1039" t="str">
        <f t="shared" si="122"/>
        <v/>
      </c>
      <c r="Y261" s="1039" t="str">
        <f t="shared" si="123"/>
        <v/>
      </c>
      <c r="AA261" s="1039" t="str">
        <f t="shared" si="124"/>
        <v/>
      </c>
      <c r="AC261" s="1039" t="str">
        <f t="shared" si="125"/>
        <v/>
      </c>
      <c r="AE261" s="1039" t="str">
        <f t="shared" si="126"/>
        <v/>
      </c>
      <c r="AG261" s="1039" t="str">
        <f t="shared" si="127"/>
        <v/>
      </c>
      <c r="AI261" s="1039" t="str">
        <f t="shared" si="128"/>
        <v/>
      </c>
      <c r="AK261" s="1039" t="str">
        <f t="shared" si="129"/>
        <v/>
      </c>
      <c r="AM261" s="1039" t="str">
        <f t="shared" si="130"/>
        <v/>
      </c>
      <c r="AO261" s="1039" t="str">
        <f t="shared" si="131"/>
        <v/>
      </c>
      <c r="AQ261" s="1039" t="str">
        <f t="shared" si="132"/>
        <v/>
      </c>
      <c r="AS261" s="1039" t="str">
        <f t="shared" si="133"/>
        <v/>
      </c>
      <c r="AU261" s="1039" t="str">
        <f t="shared" si="133"/>
        <v/>
      </c>
      <c r="AW261" s="1039" t="str">
        <f t="shared" si="134"/>
        <v/>
      </c>
      <c r="AY261" s="1039" t="str">
        <f t="shared" si="135"/>
        <v/>
      </c>
      <c r="BA261" s="1039" t="str">
        <f t="shared" si="136"/>
        <v/>
      </c>
      <c r="BC261" s="1039" t="str">
        <f t="shared" si="137"/>
        <v/>
      </c>
      <c r="BE261" s="1039" t="str">
        <f t="shared" si="138"/>
        <v/>
      </c>
      <c r="BG261" s="1039" t="str">
        <f t="shared" si="139"/>
        <v/>
      </c>
      <c r="BI261" s="1039" t="str">
        <f t="shared" si="140"/>
        <v/>
      </c>
      <c r="BK261" s="1039" t="str">
        <f t="shared" si="141"/>
        <v/>
      </c>
      <c r="BM261" s="1039" t="str">
        <f t="shared" si="142"/>
        <v/>
      </c>
      <c r="BO261" s="1039" t="str">
        <f t="shared" si="143"/>
        <v/>
      </c>
      <c r="BQ261" s="1039" t="str">
        <f t="shared" si="144"/>
        <v/>
      </c>
      <c r="BS261" s="1039" t="str">
        <f t="shared" si="145"/>
        <v/>
      </c>
      <c r="BU261" s="1039" t="str">
        <f t="shared" si="146"/>
        <v/>
      </c>
      <c r="BW261" s="1039" t="str">
        <f t="shared" si="147"/>
        <v/>
      </c>
      <c r="BY261" s="1039" t="str">
        <f t="shared" si="148"/>
        <v/>
      </c>
      <c r="CA261" s="1039" t="str">
        <f t="shared" si="149"/>
        <v/>
      </c>
      <c r="CC261" s="1039" t="str">
        <f t="shared" si="150"/>
        <v/>
      </c>
      <c r="CE261" s="1039" t="str">
        <f t="shared" si="151"/>
        <v/>
      </c>
    </row>
    <row r="262" spans="5:83">
      <c r="E262" s="1039" t="str">
        <f t="shared" si="114"/>
        <v/>
      </c>
      <c r="G262" s="1039" t="str">
        <f t="shared" si="114"/>
        <v/>
      </c>
      <c r="I262" s="1039" t="str">
        <f t="shared" si="115"/>
        <v/>
      </c>
      <c r="K262" s="1039" t="str">
        <f t="shared" si="116"/>
        <v/>
      </c>
      <c r="M262" s="1039" t="str">
        <f t="shared" si="117"/>
        <v/>
      </c>
      <c r="O262" s="1039" t="str">
        <f t="shared" si="118"/>
        <v/>
      </c>
      <c r="Q262" s="1039" t="str">
        <f t="shared" si="119"/>
        <v/>
      </c>
      <c r="S262" s="1039" t="str">
        <f t="shared" si="120"/>
        <v/>
      </c>
      <c r="U262" s="1039" t="str">
        <f t="shared" si="121"/>
        <v/>
      </c>
      <c r="W262" s="1039" t="str">
        <f t="shared" si="122"/>
        <v/>
      </c>
      <c r="Y262" s="1039" t="str">
        <f t="shared" si="123"/>
        <v/>
      </c>
      <c r="AA262" s="1039" t="str">
        <f t="shared" si="124"/>
        <v/>
      </c>
      <c r="AC262" s="1039" t="str">
        <f t="shared" si="125"/>
        <v/>
      </c>
      <c r="AE262" s="1039" t="str">
        <f t="shared" si="126"/>
        <v/>
      </c>
      <c r="AG262" s="1039" t="str">
        <f t="shared" si="127"/>
        <v/>
      </c>
      <c r="AI262" s="1039" t="str">
        <f t="shared" si="128"/>
        <v/>
      </c>
      <c r="AK262" s="1039" t="str">
        <f t="shared" si="129"/>
        <v/>
      </c>
      <c r="AM262" s="1039" t="str">
        <f t="shared" si="130"/>
        <v/>
      </c>
      <c r="AO262" s="1039" t="str">
        <f t="shared" si="131"/>
        <v/>
      </c>
      <c r="AQ262" s="1039" t="str">
        <f t="shared" si="132"/>
        <v/>
      </c>
      <c r="AS262" s="1039" t="str">
        <f t="shared" si="133"/>
        <v/>
      </c>
      <c r="AU262" s="1039" t="str">
        <f t="shared" si="133"/>
        <v/>
      </c>
      <c r="AW262" s="1039" t="str">
        <f t="shared" si="134"/>
        <v/>
      </c>
      <c r="AY262" s="1039" t="str">
        <f t="shared" si="135"/>
        <v/>
      </c>
      <c r="BA262" s="1039" t="str">
        <f t="shared" si="136"/>
        <v/>
      </c>
      <c r="BC262" s="1039" t="str">
        <f t="shared" si="137"/>
        <v/>
      </c>
      <c r="BE262" s="1039" t="str">
        <f t="shared" si="138"/>
        <v/>
      </c>
      <c r="BG262" s="1039" t="str">
        <f t="shared" si="139"/>
        <v/>
      </c>
      <c r="BI262" s="1039" t="str">
        <f t="shared" si="140"/>
        <v/>
      </c>
      <c r="BK262" s="1039" t="str">
        <f t="shared" si="141"/>
        <v/>
      </c>
      <c r="BM262" s="1039" t="str">
        <f t="shared" si="142"/>
        <v/>
      </c>
      <c r="BO262" s="1039" t="str">
        <f t="shared" si="143"/>
        <v/>
      </c>
      <c r="BQ262" s="1039" t="str">
        <f t="shared" si="144"/>
        <v/>
      </c>
      <c r="BS262" s="1039" t="str">
        <f t="shared" si="145"/>
        <v/>
      </c>
      <c r="BU262" s="1039" t="str">
        <f t="shared" si="146"/>
        <v/>
      </c>
      <c r="BW262" s="1039" t="str">
        <f t="shared" si="147"/>
        <v/>
      </c>
      <c r="BY262" s="1039" t="str">
        <f t="shared" si="148"/>
        <v/>
      </c>
      <c r="CA262" s="1039" t="str">
        <f t="shared" si="149"/>
        <v/>
      </c>
      <c r="CC262" s="1039" t="str">
        <f t="shared" si="150"/>
        <v/>
      </c>
      <c r="CE262" s="1039" t="str">
        <f t="shared" si="151"/>
        <v/>
      </c>
    </row>
    <row r="263" spans="5:83">
      <c r="E263" s="1039" t="str">
        <f t="shared" si="114"/>
        <v/>
      </c>
      <c r="G263" s="1039" t="str">
        <f t="shared" si="114"/>
        <v/>
      </c>
      <c r="I263" s="1039" t="str">
        <f t="shared" si="115"/>
        <v/>
      </c>
      <c r="K263" s="1039" t="str">
        <f t="shared" si="116"/>
        <v/>
      </c>
      <c r="M263" s="1039" t="str">
        <f t="shared" si="117"/>
        <v/>
      </c>
      <c r="O263" s="1039" t="str">
        <f t="shared" si="118"/>
        <v/>
      </c>
      <c r="Q263" s="1039" t="str">
        <f t="shared" si="119"/>
        <v/>
      </c>
      <c r="S263" s="1039" t="str">
        <f t="shared" si="120"/>
        <v/>
      </c>
      <c r="U263" s="1039" t="str">
        <f t="shared" si="121"/>
        <v/>
      </c>
      <c r="W263" s="1039" t="str">
        <f t="shared" si="122"/>
        <v/>
      </c>
      <c r="Y263" s="1039" t="str">
        <f t="shared" si="123"/>
        <v/>
      </c>
      <c r="AA263" s="1039" t="str">
        <f t="shared" si="124"/>
        <v/>
      </c>
      <c r="AC263" s="1039" t="str">
        <f t="shared" si="125"/>
        <v/>
      </c>
      <c r="AE263" s="1039" t="str">
        <f t="shared" si="126"/>
        <v/>
      </c>
      <c r="AG263" s="1039" t="str">
        <f t="shared" si="127"/>
        <v/>
      </c>
      <c r="AI263" s="1039" t="str">
        <f t="shared" si="128"/>
        <v/>
      </c>
      <c r="AK263" s="1039" t="str">
        <f t="shared" si="129"/>
        <v/>
      </c>
      <c r="AM263" s="1039" t="str">
        <f t="shared" si="130"/>
        <v/>
      </c>
      <c r="AO263" s="1039" t="str">
        <f t="shared" si="131"/>
        <v/>
      </c>
      <c r="AQ263" s="1039" t="str">
        <f t="shared" si="132"/>
        <v/>
      </c>
      <c r="AS263" s="1039" t="str">
        <f t="shared" si="133"/>
        <v/>
      </c>
      <c r="AU263" s="1039" t="str">
        <f t="shared" si="133"/>
        <v/>
      </c>
      <c r="AW263" s="1039" t="str">
        <f t="shared" si="134"/>
        <v/>
      </c>
      <c r="AY263" s="1039" t="str">
        <f t="shared" si="135"/>
        <v/>
      </c>
      <c r="BA263" s="1039" t="str">
        <f t="shared" si="136"/>
        <v/>
      </c>
      <c r="BC263" s="1039" t="str">
        <f t="shared" si="137"/>
        <v/>
      </c>
      <c r="BE263" s="1039" t="str">
        <f t="shared" si="138"/>
        <v/>
      </c>
      <c r="BG263" s="1039" t="str">
        <f t="shared" si="139"/>
        <v/>
      </c>
      <c r="BI263" s="1039" t="str">
        <f t="shared" si="140"/>
        <v/>
      </c>
      <c r="BK263" s="1039" t="str">
        <f t="shared" si="141"/>
        <v/>
      </c>
      <c r="BM263" s="1039" t="str">
        <f t="shared" si="142"/>
        <v/>
      </c>
      <c r="BO263" s="1039" t="str">
        <f t="shared" si="143"/>
        <v/>
      </c>
      <c r="BQ263" s="1039" t="str">
        <f t="shared" si="144"/>
        <v/>
      </c>
      <c r="BS263" s="1039" t="str">
        <f t="shared" si="145"/>
        <v/>
      </c>
      <c r="BU263" s="1039" t="str">
        <f t="shared" si="146"/>
        <v/>
      </c>
      <c r="BW263" s="1039" t="str">
        <f t="shared" si="147"/>
        <v/>
      </c>
      <c r="BY263" s="1039" t="str">
        <f t="shared" si="148"/>
        <v/>
      </c>
      <c r="CA263" s="1039" t="str">
        <f t="shared" si="149"/>
        <v/>
      </c>
      <c r="CC263" s="1039" t="str">
        <f t="shared" si="150"/>
        <v/>
      </c>
      <c r="CE263" s="1039" t="str">
        <f t="shared" si="151"/>
        <v/>
      </c>
    </row>
    <row r="264" spans="5:83">
      <c r="E264" s="1039" t="str">
        <f t="shared" si="114"/>
        <v/>
      </c>
      <c r="G264" s="1039" t="str">
        <f t="shared" si="114"/>
        <v/>
      </c>
      <c r="I264" s="1039" t="str">
        <f t="shared" si="115"/>
        <v/>
      </c>
      <c r="K264" s="1039" t="str">
        <f t="shared" si="116"/>
        <v/>
      </c>
      <c r="M264" s="1039" t="str">
        <f t="shared" si="117"/>
        <v/>
      </c>
      <c r="O264" s="1039" t="str">
        <f t="shared" si="118"/>
        <v/>
      </c>
      <c r="Q264" s="1039" t="str">
        <f t="shared" si="119"/>
        <v/>
      </c>
      <c r="S264" s="1039" t="str">
        <f t="shared" si="120"/>
        <v/>
      </c>
      <c r="U264" s="1039" t="str">
        <f t="shared" si="121"/>
        <v/>
      </c>
      <c r="W264" s="1039" t="str">
        <f t="shared" si="122"/>
        <v/>
      </c>
      <c r="Y264" s="1039" t="str">
        <f t="shared" si="123"/>
        <v/>
      </c>
      <c r="AA264" s="1039" t="str">
        <f t="shared" si="124"/>
        <v/>
      </c>
      <c r="AC264" s="1039" t="str">
        <f t="shared" si="125"/>
        <v/>
      </c>
      <c r="AE264" s="1039" t="str">
        <f t="shared" si="126"/>
        <v/>
      </c>
      <c r="AG264" s="1039" t="str">
        <f t="shared" si="127"/>
        <v/>
      </c>
      <c r="AI264" s="1039" t="str">
        <f t="shared" si="128"/>
        <v/>
      </c>
      <c r="AK264" s="1039" t="str">
        <f t="shared" si="129"/>
        <v/>
      </c>
      <c r="AM264" s="1039" t="str">
        <f t="shared" si="130"/>
        <v/>
      </c>
      <c r="AO264" s="1039" t="str">
        <f t="shared" si="131"/>
        <v/>
      </c>
      <c r="AQ264" s="1039" t="str">
        <f t="shared" si="132"/>
        <v/>
      </c>
      <c r="AS264" s="1039" t="str">
        <f t="shared" si="133"/>
        <v/>
      </c>
      <c r="AU264" s="1039" t="str">
        <f t="shared" si="133"/>
        <v/>
      </c>
      <c r="AW264" s="1039" t="str">
        <f t="shared" si="134"/>
        <v/>
      </c>
      <c r="AY264" s="1039" t="str">
        <f t="shared" si="135"/>
        <v/>
      </c>
      <c r="BA264" s="1039" t="str">
        <f t="shared" si="136"/>
        <v/>
      </c>
      <c r="BC264" s="1039" t="str">
        <f t="shared" si="137"/>
        <v/>
      </c>
      <c r="BE264" s="1039" t="str">
        <f t="shared" si="138"/>
        <v/>
      </c>
      <c r="BG264" s="1039" t="str">
        <f t="shared" si="139"/>
        <v/>
      </c>
      <c r="BI264" s="1039" t="str">
        <f t="shared" si="140"/>
        <v/>
      </c>
      <c r="BK264" s="1039" t="str">
        <f t="shared" si="141"/>
        <v/>
      </c>
      <c r="BM264" s="1039" t="str">
        <f t="shared" si="142"/>
        <v/>
      </c>
      <c r="BO264" s="1039" t="str">
        <f t="shared" si="143"/>
        <v/>
      </c>
      <c r="BQ264" s="1039" t="str">
        <f t="shared" si="144"/>
        <v/>
      </c>
      <c r="BS264" s="1039" t="str">
        <f t="shared" si="145"/>
        <v/>
      </c>
      <c r="BU264" s="1039" t="str">
        <f t="shared" si="146"/>
        <v/>
      </c>
      <c r="BW264" s="1039" t="str">
        <f t="shared" si="147"/>
        <v/>
      </c>
      <c r="BY264" s="1039" t="str">
        <f t="shared" si="148"/>
        <v/>
      </c>
      <c r="CA264" s="1039" t="str">
        <f t="shared" si="149"/>
        <v/>
      </c>
      <c r="CC264" s="1039" t="str">
        <f t="shared" si="150"/>
        <v/>
      </c>
      <c r="CE264" s="1039" t="str">
        <f t="shared" si="151"/>
        <v/>
      </c>
    </row>
    <row r="265" spans="5:83">
      <c r="E265" s="1039" t="str">
        <f t="shared" si="114"/>
        <v/>
      </c>
      <c r="G265" s="1039" t="str">
        <f t="shared" si="114"/>
        <v/>
      </c>
      <c r="I265" s="1039" t="str">
        <f t="shared" si="115"/>
        <v/>
      </c>
      <c r="K265" s="1039" t="str">
        <f t="shared" si="116"/>
        <v/>
      </c>
      <c r="M265" s="1039" t="str">
        <f t="shared" si="117"/>
        <v/>
      </c>
      <c r="O265" s="1039" t="str">
        <f t="shared" si="118"/>
        <v/>
      </c>
      <c r="Q265" s="1039" t="str">
        <f t="shared" si="119"/>
        <v/>
      </c>
      <c r="S265" s="1039" t="str">
        <f t="shared" si="120"/>
        <v/>
      </c>
      <c r="U265" s="1039" t="str">
        <f t="shared" si="121"/>
        <v/>
      </c>
      <c r="W265" s="1039" t="str">
        <f t="shared" si="122"/>
        <v/>
      </c>
      <c r="Y265" s="1039" t="str">
        <f t="shared" si="123"/>
        <v/>
      </c>
      <c r="AA265" s="1039" t="str">
        <f t="shared" si="124"/>
        <v/>
      </c>
      <c r="AC265" s="1039" t="str">
        <f t="shared" si="125"/>
        <v/>
      </c>
      <c r="AE265" s="1039" t="str">
        <f t="shared" si="126"/>
        <v/>
      </c>
      <c r="AG265" s="1039" t="str">
        <f t="shared" si="127"/>
        <v/>
      </c>
      <c r="AI265" s="1039" t="str">
        <f t="shared" si="128"/>
        <v/>
      </c>
      <c r="AK265" s="1039" t="str">
        <f t="shared" si="129"/>
        <v/>
      </c>
      <c r="AM265" s="1039" t="str">
        <f t="shared" si="130"/>
        <v/>
      </c>
      <c r="AO265" s="1039" t="str">
        <f t="shared" si="131"/>
        <v/>
      </c>
      <c r="AQ265" s="1039" t="str">
        <f t="shared" si="132"/>
        <v/>
      </c>
      <c r="AS265" s="1039" t="str">
        <f t="shared" si="133"/>
        <v/>
      </c>
      <c r="AU265" s="1039" t="str">
        <f t="shared" si="133"/>
        <v/>
      </c>
      <c r="AW265" s="1039" t="str">
        <f t="shared" si="134"/>
        <v/>
      </c>
      <c r="AY265" s="1039" t="str">
        <f t="shared" si="135"/>
        <v/>
      </c>
      <c r="BA265" s="1039" t="str">
        <f t="shared" si="136"/>
        <v/>
      </c>
      <c r="BC265" s="1039" t="str">
        <f t="shared" si="137"/>
        <v/>
      </c>
      <c r="BE265" s="1039" t="str">
        <f t="shared" si="138"/>
        <v/>
      </c>
      <c r="BG265" s="1039" t="str">
        <f t="shared" si="139"/>
        <v/>
      </c>
      <c r="BI265" s="1039" t="str">
        <f t="shared" si="140"/>
        <v/>
      </c>
      <c r="BK265" s="1039" t="str">
        <f t="shared" si="141"/>
        <v/>
      </c>
      <c r="BM265" s="1039" t="str">
        <f t="shared" si="142"/>
        <v/>
      </c>
      <c r="BO265" s="1039" t="str">
        <f t="shared" si="143"/>
        <v/>
      </c>
      <c r="BQ265" s="1039" t="str">
        <f t="shared" si="144"/>
        <v/>
      </c>
      <c r="BS265" s="1039" t="str">
        <f t="shared" si="145"/>
        <v/>
      </c>
      <c r="BU265" s="1039" t="str">
        <f t="shared" si="146"/>
        <v/>
      </c>
      <c r="BW265" s="1039" t="str">
        <f t="shared" si="147"/>
        <v/>
      </c>
      <c r="BY265" s="1039" t="str">
        <f t="shared" si="148"/>
        <v/>
      </c>
      <c r="CA265" s="1039" t="str">
        <f t="shared" si="149"/>
        <v/>
      </c>
      <c r="CC265" s="1039" t="str">
        <f t="shared" si="150"/>
        <v/>
      </c>
      <c r="CE265" s="1039" t="str">
        <f t="shared" si="151"/>
        <v/>
      </c>
    </row>
    <row r="266" spans="5:83">
      <c r="E266" s="1039" t="str">
        <f t="shared" si="114"/>
        <v/>
      </c>
      <c r="G266" s="1039" t="str">
        <f t="shared" si="114"/>
        <v/>
      </c>
      <c r="I266" s="1039" t="str">
        <f t="shared" si="115"/>
        <v/>
      </c>
      <c r="K266" s="1039" t="str">
        <f t="shared" si="116"/>
        <v/>
      </c>
      <c r="M266" s="1039" t="str">
        <f t="shared" si="117"/>
        <v/>
      </c>
      <c r="O266" s="1039" t="str">
        <f t="shared" si="118"/>
        <v/>
      </c>
      <c r="Q266" s="1039" t="str">
        <f t="shared" si="119"/>
        <v/>
      </c>
      <c r="S266" s="1039" t="str">
        <f t="shared" si="120"/>
        <v/>
      </c>
      <c r="U266" s="1039" t="str">
        <f t="shared" si="121"/>
        <v/>
      </c>
      <c r="W266" s="1039" t="str">
        <f t="shared" si="122"/>
        <v/>
      </c>
      <c r="Y266" s="1039" t="str">
        <f t="shared" si="123"/>
        <v/>
      </c>
      <c r="AA266" s="1039" t="str">
        <f t="shared" si="124"/>
        <v/>
      </c>
      <c r="AC266" s="1039" t="str">
        <f t="shared" si="125"/>
        <v/>
      </c>
      <c r="AE266" s="1039" t="str">
        <f t="shared" si="126"/>
        <v/>
      </c>
      <c r="AG266" s="1039" t="str">
        <f t="shared" si="127"/>
        <v/>
      </c>
      <c r="AI266" s="1039" t="str">
        <f t="shared" si="128"/>
        <v/>
      </c>
      <c r="AK266" s="1039" t="str">
        <f t="shared" si="129"/>
        <v/>
      </c>
      <c r="AM266" s="1039" t="str">
        <f t="shared" si="130"/>
        <v/>
      </c>
      <c r="AO266" s="1039" t="str">
        <f t="shared" si="131"/>
        <v/>
      </c>
      <c r="AQ266" s="1039" t="str">
        <f t="shared" si="132"/>
        <v/>
      </c>
      <c r="AS266" s="1039" t="str">
        <f t="shared" si="133"/>
        <v/>
      </c>
      <c r="AU266" s="1039" t="str">
        <f t="shared" si="133"/>
        <v/>
      </c>
      <c r="AW266" s="1039" t="str">
        <f t="shared" si="134"/>
        <v/>
      </c>
      <c r="AY266" s="1039" t="str">
        <f t="shared" si="135"/>
        <v/>
      </c>
      <c r="BA266" s="1039" t="str">
        <f t="shared" si="136"/>
        <v/>
      </c>
      <c r="BC266" s="1039" t="str">
        <f t="shared" si="137"/>
        <v/>
      </c>
      <c r="BE266" s="1039" t="str">
        <f t="shared" si="138"/>
        <v/>
      </c>
      <c r="BG266" s="1039" t="str">
        <f t="shared" si="139"/>
        <v/>
      </c>
      <c r="BI266" s="1039" t="str">
        <f t="shared" si="140"/>
        <v/>
      </c>
      <c r="BK266" s="1039" t="str">
        <f t="shared" si="141"/>
        <v/>
      </c>
      <c r="BM266" s="1039" t="str">
        <f t="shared" si="142"/>
        <v/>
      </c>
      <c r="BO266" s="1039" t="str">
        <f t="shared" si="143"/>
        <v/>
      </c>
      <c r="BQ266" s="1039" t="str">
        <f t="shared" si="144"/>
        <v/>
      </c>
      <c r="BS266" s="1039" t="str">
        <f t="shared" si="145"/>
        <v/>
      </c>
      <c r="BU266" s="1039" t="str">
        <f t="shared" si="146"/>
        <v/>
      </c>
      <c r="BW266" s="1039" t="str">
        <f t="shared" si="147"/>
        <v/>
      </c>
      <c r="BY266" s="1039" t="str">
        <f t="shared" si="148"/>
        <v/>
      </c>
      <c r="CA266" s="1039" t="str">
        <f t="shared" si="149"/>
        <v/>
      </c>
      <c r="CC266" s="1039" t="str">
        <f t="shared" si="150"/>
        <v/>
      </c>
      <c r="CE266" s="1039" t="str">
        <f t="shared" si="151"/>
        <v/>
      </c>
    </row>
    <row r="267" spans="5:83">
      <c r="E267" s="1039" t="str">
        <f t="shared" si="114"/>
        <v/>
      </c>
      <c r="G267" s="1039" t="str">
        <f t="shared" si="114"/>
        <v/>
      </c>
      <c r="I267" s="1039" t="str">
        <f t="shared" si="115"/>
        <v/>
      </c>
      <c r="K267" s="1039" t="str">
        <f t="shared" si="116"/>
        <v/>
      </c>
      <c r="M267" s="1039" t="str">
        <f t="shared" si="117"/>
        <v/>
      </c>
      <c r="O267" s="1039" t="str">
        <f t="shared" si="118"/>
        <v/>
      </c>
      <c r="Q267" s="1039" t="str">
        <f t="shared" si="119"/>
        <v/>
      </c>
      <c r="S267" s="1039" t="str">
        <f t="shared" si="120"/>
        <v/>
      </c>
      <c r="U267" s="1039" t="str">
        <f t="shared" si="121"/>
        <v/>
      </c>
      <c r="W267" s="1039" t="str">
        <f t="shared" si="122"/>
        <v/>
      </c>
      <c r="Y267" s="1039" t="str">
        <f t="shared" si="123"/>
        <v/>
      </c>
      <c r="AA267" s="1039" t="str">
        <f t="shared" si="124"/>
        <v/>
      </c>
      <c r="AC267" s="1039" t="str">
        <f t="shared" si="125"/>
        <v/>
      </c>
      <c r="AE267" s="1039" t="str">
        <f t="shared" si="126"/>
        <v/>
      </c>
      <c r="AG267" s="1039" t="str">
        <f t="shared" si="127"/>
        <v/>
      </c>
      <c r="AI267" s="1039" t="str">
        <f t="shared" si="128"/>
        <v/>
      </c>
      <c r="AK267" s="1039" t="str">
        <f t="shared" si="129"/>
        <v/>
      </c>
      <c r="AM267" s="1039" t="str">
        <f t="shared" si="130"/>
        <v/>
      </c>
      <c r="AO267" s="1039" t="str">
        <f t="shared" si="131"/>
        <v/>
      </c>
      <c r="AQ267" s="1039" t="str">
        <f t="shared" si="132"/>
        <v/>
      </c>
      <c r="AS267" s="1039" t="str">
        <f t="shared" si="133"/>
        <v/>
      </c>
      <c r="AU267" s="1039" t="str">
        <f t="shared" si="133"/>
        <v/>
      </c>
      <c r="AW267" s="1039" t="str">
        <f t="shared" si="134"/>
        <v/>
      </c>
      <c r="AY267" s="1039" t="str">
        <f t="shared" si="135"/>
        <v/>
      </c>
      <c r="BA267" s="1039" t="str">
        <f t="shared" si="136"/>
        <v/>
      </c>
      <c r="BC267" s="1039" t="str">
        <f t="shared" si="137"/>
        <v/>
      </c>
      <c r="BE267" s="1039" t="str">
        <f t="shared" si="138"/>
        <v/>
      </c>
      <c r="BG267" s="1039" t="str">
        <f t="shared" si="139"/>
        <v/>
      </c>
      <c r="BI267" s="1039" t="str">
        <f t="shared" si="140"/>
        <v/>
      </c>
      <c r="BK267" s="1039" t="str">
        <f t="shared" si="141"/>
        <v/>
      </c>
      <c r="BM267" s="1039" t="str">
        <f t="shared" si="142"/>
        <v/>
      </c>
      <c r="BO267" s="1039" t="str">
        <f t="shared" si="143"/>
        <v/>
      </c>
      <c r="BQ267" s="1039" t="str">
        <f t="shared" si="144"/>
        <v/>
      </c>
      <c r="BS267" s="1039" t="str">
        <f t="shared" si="145"/>
        <v/>
      </c>
      <c r="BU267" s="1039" t="str">
        <f t="shared" si="146"/>
        <v/>
      </c>
      <c r="BW267" s="1039" t="str">
        <f t="shared" si="147"/>
        <v/>
      </c>
      <c r="BY267" s="1039" t="str">
        <f t="shared" si="148"/>
        <v/>
      </c>
      <c r="CA267" s="1039" t="str">
        <f t="shared" si="149"/>
        <v/>
      </c>
      <c r="CC267" s="1039" t="str">
        <f t="shared" si="150"/>
        <v/>
      </c>
      <c r="CE267" s="1039" t="str">
        <f t="shared" si="151"/>
        <v/>
      </c>
    </row>
    <row r="268" spans="5:83">
      <c r="E268" s="1039" t="str">
        <f t="shared" si="114"/>
        <v/>
      </c>
      <c r="G268" s="1039" t="str">
        <f t="shared" si="114"/>
        <v/>
      </c>
      <c r="I268" s="1039" t="str">
        <f t="shared" si="115"/>
        <v/>
      </c>
      <c r="K268" s="1039" t="str">
        <f t="shared" si="116"/>
        <v/>
      </c>
      <c r="M268" s="1039" t="str">
        <f t="shared" si="117"/>
        <v/>
      </c>
      <c r="O268" s="1039" t="str">
        <f t="shared" si="118"/>
        <v/>
      </c>
      <c r="Q268" s="1039" t="str">
        <f t="shared" si="119"/>
        <v/>
      </c>
      <c r="S268" s="1039" t="str">
        <f t="shared" si="120"/>
        <v/>
      </c>
      <c r="U268" s="1039" t="str">
        <f t="shared" si="121"/>
        <v/>
      </c>
      <c r="W268" s="1039" t="str">
        <f t="shared" si="122"/>
        <v/>
      </c>
      <c r="Y268" s="1039" t="str">
        <f t="shared" si="123"/>
        <v/>
      </c>
      <c r="AA268" s="1039" t="str">
        <f t="shared" si="124"/>
        <v/>
      </c>
      <c r="AC268" s="1039" t="str">
        <f t="shared" si="125"/>
        <v/>
      </c>
      <c r="AE268" s="1039" t="str">
        <f t="shared" si="126"/>
        <v/>
      </c>
      <c r="AG268" s="1039" t="str">
        <f t="shared" si="127"/>
        <v/>
      </c>
      <c r="AI268" s="1039" t="str">
        <f t="shared" si="128"/>
        <v/>
      </c>
      <c r="AK268" s="1039" t="str">
        <f t="shared" si="129"/>
        <v/>
      </c>
      <c r="AM268" s="1039" t="str">
        <f t="shared" si="130"/>
        <v/>
      </c>
      <c r="AO268" s="1039" t="str">
        <f t="shared" si="131"/>
        <v/>
      </c>
      <c r="AQ268" s="1039" t="str">
        <f t="shared" si="132"/>
        <v/>
      </c>
      <c r="AS268" s="1039" t="str">
        <f t="shared" si="133"/>
        <v/>
      </c>
      <c r="AU268" s="1039" t="str">
        <f t="shared" si="133"/>
        <v/>
      </c>
      <c r="AW268" s="1039" t="str">
        <f t="shared" si="134"/>
        <v/>
      </c>
      <c r="AY268" s="1039" t="str">
        <f t="shared" si="135"/>
        <v/>
      </c>
      <c r="BA268" s="1039" t="str">
        <f t="shared" si="136"/>
        <v/>
      </c>
      <c r="BC268" s="1039" t="str">
        <f t="shared" si="137"/>
        <v/>
      </c>
      <c r="BE268" s="1039" t="str">
        <f t="shared" si="138"/>
        <v/>
      </c>
      <c r="BG268" s="1039" t="str">
        <f t="shared" si="139"/>
        <v/>
      </c>
      <c r="BI268" s="1039" t="str">
        <f t="shared" si="140"/>
        <v/>
      </c>
      <c r="BK268" s="1039" t="str">
        <f t="shared" si="141"/>
        <v/>
      </c>
      <c r="BM268" s="1039" t="str">
        <f t="shared" si="142"/>
        <v/>
      </c>
      <c r="BO268" s="1039" t="str">
        <f t="shared" si="143"/>
        <v/>
      </c>
      <c r="BQ268" s="1039" t="str">
        <f t="shared" si="144"/>
        <v/>
      </c>
      <c r="BS268" s="1039" t="str">
        <f t="shared" si="145"/>
        <v/>
      </c>
      <c r="BU268" s="1039" t="str">
        <f t="shared" si="146"/>
        <v/>
      </c>
      <c r="BW268" s="1039" t="str">
        <f t="shared" si="147"/>
        <v/>
      </c>
      <c r="BY268" s="1039" t="str">
        <f t="shared" si="148"/>
        <v/>
      </c>
      <c r="CA268" s="1039" t="str">
        <f t="shared" si="149"/>
        <v/>
      </c>
      <c r="CC268" s="1039" t="str">
        <f t="shared" si="150"/>
        <v/>
      </c>
      <c r="CE268" s="1039" t="str">
        <f t="shared" si="151"/>
        <v/>
      </c>
    </row>
    <row r="269" spans="5:83">
      <c r="E269" s="1039" t="str">
        <f t="shared" ref="E269:G300" si="152">IF(OR($B269=0,D269=0),"",D269/$B269)</f>
        <v/>
      </c>
      <c r="G269" s="1039" t="str">
        <f t="shared" si="152"/>
        <v/>
      </c>
      <c r="I269" s="1039" t="str">
        <f t="shared" ref="I269:I300" si="153">IF(OR($B269=0,H269=0),"",H269/$B269)</f>
        <v/>
      </c>
      <c r="K269" s="1039" t="str">
        <f t="shared" ref="K269:K300" si="154">IF(OR($B269=0,J269=0),"",J269/$B269)</f>
        <v/>
      </c>
      <c r="M269" s="1039" t="str">
        <f t="shared" ref="M269:M300" si="155">IF(OR($B269=0,L269=0),"",L269/$B269)</f>
        <v/>
      </c>
      <c r="O269" s="1039" t="str">
        <f t="shared" ref="O269:O300" si="156">IF(OR($B269=0,N269=0),"",N269/$B269)</f>
        <v/>
      </c>
      <c r="Q269" s="1039" t="str">
        <f t="shared" ref="Q269:Q300" si="157">IF(OR($B269=0,P269=0),"",P269/$B269)</f>
        <v/>
      </c>
      <c r="S269" s="1039" t="str">
        <f t="shared" ref="S269:S300" si="158">IF(OR($B269=0,R269=0),"",R269/$B269)</f>
        <v/>
      </c>
      <c r="U269" s="1039" t="str">
        <f t="shared" ref="U269:U300" si="159">IF(OR($B269=0,T269=0),"",T269/$B269)</f>
        <v/>
      </c>
      <c r="W269" s="1039" t="str">
        <f t="shared" ref="W269:W300" si="160">IF(OR($B269=0,V269=0),"",V269/$B269)</f>
        <v/>
      </c>
      <c r="Y269" s="1039" t="str">
        <f t="shared" ref="Y269:Y300" si="161">IF(OR($B269=0,X269=0),"",X269/$B269)</f>
        <v/>
      </c>
      <c r="AA269" s="1039" t="str">
        <f t="shared" ref="AA269:AA300" si="162">IF(OR($B269=0,Z269=0),"",Z269/$B269)</f>
        <v/>
      </c>
      <c r="AC269" s="1039" t="str">
        <f t="shared" ref="AC269:AC300" si="163">IF(OR($B269=0,AB269=0),"",AB269/$B269)</f>
        <v/>
      </c>
      <c r="AE269" s="1039" t="str">
        <f t="shared" ref="AE269:AE300" si="164">IF(OR($B269=0,AD269=0),"",AD269/$B269)</f>
        <v/>
      </c>
      <c r="AG269" s="1039" t="str">
        <f t="shared" ref="AG269:AG300" si="165">IF(OR($B269=0,AF269=0),"",AF269/$B269)</f>
        <v/>
      </c>
      <c r="AI269" s="1039" t="str">
        <f t="shared" ref="AI269:AI300" si="166">IF(OR($B269=0,AH269=0),"",AH269/$B269)</f>
        <v/>
      </c>
      <c r="AK269" s="1039" t="str">
        <f t="shared" ref="AK269:AK300" si="167">IF(OR($B269=0,AJ269=0),"",AJ269/$B269)</f>
        <v/>
      </c>
      <c r="AM269" s="1039" t="str">
        <f t="shared" ref="AM269:AM300" si="168">IF(OR($B269=0,AL269=0),"",AL269/$B269)</f>
        <v/>
      </c>
      <c r="AO269" s="1039" t="str">
        <f t="shared" ref="AO269:AO300" si="169">IF(OR($B269=0,AN269=0),"",AN269/$B269)</f>
        <v/>
      </c>
      <c r="AQ269" s="1039" t="str">
        <f t="shared" ref="AQ269:AQ300" si="170">IF(OR($B269=0,AP269=0),"",AP269/$B269)</f>
        <v/>
      </c>
      <c r="AS269" s="1039" t="str">
        <f t="shared" ref="AS269:AU300" si="171">IF(OR($B269=0,AR269=0),"",AR269/$B269)</f>
        <v/>
      </c>
      <c r="AU269" s="1039" t="str">
        <f t="shared" si="171"/>
        <v/>
      </c>
      <c r="AW269" s="1039" t="str">
        <f t="shared" ref="AW269:AW300" si="172">IF(OR($B269=0,AV269=0),"",AV269/$B269)</f>
        <v/>
      </c>
      <c r="AY269" s="1039" t="str">
        <f t="shared" ref="AY269:AY300" si="173">IF(OR($B269=0,AX269=0),"",AX269/$B269)</f>
        <v/>
      </c>
      <c r="BA269" s="1039" t="str">
        <f t="shared" ref="BA269:BA300" si="174">IF(OR($B269=0,AZ269=0),"",AZ269/$B269)</f>
        <v/>
      </c>
      <c r="BC269" s="1039" t="str">
        <f t="shared" ref="BC269:BC300" si="175">IF(OR($B269=0,BB269=0),"",BB269/$B269)</f>
        <v/>
      </c>
      <c r="BE269" s="1039" t="str">
        <f t="shared" ref="BE269:BE300" si="176">IF(OR($B269=0,BD269=0),"",BD269/$B269)</f>
        <v/>
      </c>
      <c r="BG269" s="1039" t="str">
        <f t="shared" ref="BG269:BG300" si="177">IF(OR($B269=0,BF269=0),"",BF269/$B269)</f>
        <v/>
      </c>
      <c r="BI269" s="1039" t="str">
        <f t="shared" ref="BI269:BI300" si="178">IF(OR($B269=0,BH269=0),"",BH269/$B269)</f>
        <v/>
      </c>
      <c r="BK269" s="1039" t="str">
        <f t="shared" ref="BK269:BK300" si="179">IF(OR($B269=0,BJ269=0),"",BJ269/$B269)</f>
        <v/>
      </c>
      <c r="BM269" s="1039" t="str">
        <f t="shared" ref="BM269:BM300" si="180">IF(OR($B269=0,BL269=0),"",BL269/$B269)</f>
        <v/>
      </c>
      <c r="BO269" s="1039" t="str">
        <f t="shared" ref="BO269:BO300" si="181">IF(OR($B269=0,BN269=0),"",BN269/$B269)</f>
        <v/>
      </c>
      <c r="BQ269" s="1039" t="str">
        <f t="shared" ref="BQ269:BQ300" si="182">IF(OR($B269=0,BP269=0),"",BP269/$B269)</f>
        <v/>
      </c>
      <c r="BS269" s="1039" t="str">
        <f t="shared" ref="BS269:BS300" si="183">IF(OR($B269=0,BR269=0),"",BR269/$B269)</f>
        <v/>
      </c>
      <c r="BU269" s="1039" t="str">
        <f t="shared" ref="BU269:BU300" si="184">IF(OR($B269=0,BT269=0),"",BT269/$B269)</f>
        <v/>
      </c>
      <c r="BW269" s="1039" t="str">
        <f t="shared" ref="BW269:BW300" si="185">IF(OR($B269=0,BV269=0),"",BV269/$B269)</f>
        <v/>
      </c>
      <c r="BY269" s="1039" t="str">
        <f t="shared" ref="BY269:BY300" si="186">IF(OR($B269=0,BX269=0),"",BX269/$B269)</f>
        <v/>
      </c>
      <c r="CA269" s="1039" t="str">
        <f t="shared" ref="CA269:CA300" si="187">IF(OR($B269=0,BZ269=0),"",BZ269/$B269)</f>
        <v/>
      </c>
      <c r="CC269" s="1039" t="str">
        <f t="shared" ref="CC269:CC300" si="188">IF(OR($B269=0,CB269=0),"",CB269/$B269)</f>
        <v/>
      </c>
      <c r="CE269" s="1039" t="str">
        <f t="shared" ref="CE269:CE300" si="189">IF(OR($B269=0,CD269=0),"",CD269/$B269)</f>
        <v/>
      </c>
    </row>
    <row r="270" spans="5:83">
      <c r="E270" s="1039" t="str">
        <f t="shared" si="152"/>
        <v/>
      </c>
      <c r="G270" s="1039" t="str">
        <f t="shared" si="152"/>
        <v/>
      </c>
      <c r="I270" s="1039" t="str">
        <f t="shared" si="153"/>
        <v/>
      </c>
      <c r="K270" s="1039" t="str">
        <f t="shared" si="154"/>
        <v/>
      </c>
      <c r="M270" s="1039" t="str">
        <f t="shared" si="155"/>
        <v/>
      </c>
      <c r="O270" s="1039" t="str">
        <f t="shared" si="156"/>
        <v/>
      </c>
      <c r="Q270" s="1039" t="str">
        <f t="shared" si="157"/>
        <v/>
      </c>
      <c r="S270" s="1039" t="str">
        <f t="shared" si="158"/>
        <v/>
      </c>
      <c r="U270" s="1039" t="str">
        <f t="shared" si="159"/>
        <v/>
      </c>
      <c r="W270" s="1039" t="str">
        <f t="shared" si="160"/>
        <v/>
      </c>
      <c r="Y270" s="1039" t="str">
        <f t="shared" si="161"/>
        <v/>
      </c>
      <c r="AA270" s="1039" t="str">
        <f t="shared" si="162"/>
        <v/>
      </c>
      <c r="AC270" s="1039" t="str">
        <f t="shared" si="163"/>
        <v/>
      </c>
      <c r="AE270" s="1039" t="str">
        <f t="shared" si="164"/>
        <v/>
      </c>
      <c r="AG270" s="1039" t="str">
        <f t="shared" si="165"/>
        <v/>
      </c>
      <c r="AI270" s="1039" t="str">
        <f t="shared" si="166"/>
        <v/>
      </c>
      <c r="AK270" s="1039" t="str">
        <f t="shared" si="167"/>
        <v/>
      </c>
      <c r="AM270" s="1039" t="str">
        <f t="shared" si="168"/>
        <v/>
      </c>
      <c r="AO270" s="1039" t="str">
        <f t="shared" si="169"/>
        <v/>
      </c>
      <c r="AQ270" s="1039" t="str">
        <f t="shared" si="170"/>
        <v/>
      </c>
      <c r="AS270" s="1039" t="str">
        <f t="shared" si="171"/>
        <v/>
      </c>
      <c r="AU270" s="1039" t="str">
        <f t="shared" si="171"/>
        <v/>
      </c>
      <c r="AW270" s="1039" t="str">
        <f t="shared" si="172"/>
        <v/>
      </c>
      <c r="AY270" s="1039" t="str">
        <f t="shared" si="173"/>
        <v/>
      </c>
      <c r="BA270" s="1039" t="str">
        <f t="shared" si="174"/>
        <v/>
      </c>
      <c r="BC270" s="1039" t="str">
        <f t="shared" si="175"/>
        <v/>
      </c>
      <c r="BE270" s="1039" t="str">
        <f t="shared" si="176"/>
        <v/>
      </c>
      <c r="BG270" s="1039" t="str">
        <f t="shared" si="177"/>
        <v/>
      </c>
      <c r="BI270" s="1039" t="str">
        <f t="shared" si="178"/>
        <v/>
      </c>
      <c r="BK270" s="1039" t="str">
        <f t="shared" si="179"/>
        <v/>
      </c>
      <c r="BM270" s="1039" t="str">
        <f t="shared" si="180"/>
        <v/>
      </c>
      <c r="BO270" s="1039" t="str">
        <f t="shared" si="181"/>
        <v/>
      </c>
      <c r="BQ270" s="1039" t="str">
        <f t="shared" si="182"/>
        <v/>
      </c>
      <c r="BS270" s="1039" t="str">
        <f t="shared" si="183"/>
        <v/>
      </c>
      <c r="BU270" s="1039" t="str">
        <f t="shared" si="184"/>
        <v/>
      </c>
      <c r="BW270" s="1039" t="str">
        <f t="shared" si="185"/>
        <v/>
      </c>
      <c r="BY270" s="1039" t="str">
        <f t="shared" si="186"/>
        <v/>
      </c>
      <c r="CA270" s="1039" t="str">
        <f t="shared" si="187"/>
        <v/>
      </c>
      <c r="CC270" s="1039" t="str">
        <f t="shared" si="188"/>
        <v/>
      </c>
      <c r="CE270" s="1039" t="str">
        <f t="shared" si="189"/>
        <v/>
      </c>
    </row>
    <row r="271" spans="5:83">
      <c r="E271" s="1039" t="str">
        <f t="shared" si="152"/>
        <v/>
      </c>
      <c r="G271" s="1039" t="str">
        <f t="shared" si="152"/>
        <v/>
      </c>
      <c r="I271" s="1039" t="str">
        <f t="shared" si="153"/>
        <v/>
      </c>
      <c r="K271" s="1039" t="str">
        <f t="shared" si="154"/>
        <v/>
      </c>
      <c r="M271" s="1039" t="str">
        <f t="shared" si="155"/>
        <v/>
      </c>
      <c r="O271" s="1039" t="str">
        <f t="shared" si="156"/>
        <v/>
      </c>
      <c r="Q271" s="1039" t="str">
        <f t="shared" si="157"/>
        <v/>
      </c>
      <c r="S271" s="1039" t="str">
        <f t="shared" si="158"/>
        <v/>
      </c>
      <c r="U271" s="1039" t="str">
        <f t="shared" si="159"/>
        <v/>
      </c>
      <c r="W271" s="1039" t="str">
        <f t="shared" si="160"/>
        <v/>
      </c>
      <c r="Y271" s="1039" t="str">
        <f t="shared" si="161"/>
        <v/>
      </c>
      <c r="AA271" s="1039" t="str">
        <f t="shared" si="162"/>
        <v/>
      </c>
      <c r="AC271" s="1039" t="str">
        <f t="shared" si="163"/>
        <v/>
      </c>
      <c r="AE271" s="1039" t="str">
        <f t="shared" si="164"/>
        <v/>
      </c>
      <c r="AG271" s="1039" t="str">
        <f t="shared" si="165"/>
        <v/>
      </c>
      <c r="AI271" s="1039" t="str">
        <f t="shared" si="166"/>
        <v/>
      </c>
      <c r="AK271" s="1039" t="str">
        <f t="shared" si="167"/>
        <v/>
      </c>
      <c r="AM271" s="1039" t="str">
        <f t="shared" si="168"/>
        <v/>
      </c>
      <c r="AO271" s="1039" t="str">
        <f t="shared" si="169"/>
        <v/>
      </c>
      <c r="AQ271" s="1039" t="str">
        <f t="shared" si="170"/>
        <v/>
      </c>
      <c r="AS271" s="1039" t="str">
        <f t="shared" si="171"/>
        <v/>
      </c>
      <c r="AU271" s="1039" t="str">
        <f t="shared" si="171"/>
        <v/>
      </c>
      <c r="AW271" s="1039" t="str">
        <f t="shared" si="172"/>
        <v/>
      </c>
      <c r="AY271" s="1039" t="str">
        <f t="shared" si="173"/>
        <v/>
      </c>
      <c r="BA271" s="1039" t="str">
        <f t="shared" si="174"/>
        <v/>
      </c>
      <c r="BC271" s="1039" t="str">
        <f t="shared" si="175"/>
        <v/>
      </c>
      <c r="BE271" s="1039" t="str">
        <f t="shared" si="176"/>
        <v/>
      </c>
      <c r="BG271" s="1039" t="str">
        <f t="shared" si="177"/>
        <v/>
      </c>
      <c r="BI271" s="1039" t="str">
        <f t="shared" si="178"/>
        <v/>
      </c>
      <c r="BK271" s="1039" t="str">
        <f t="shared" si="179"/>
        <v/>
      </c>
      <c r="BM271" s="1039" t="str">
        <f t="shared" si="180"/>
        <v/>
      </c>
      <c r="BO271" s="1039" t="str">
        <f t="shared" si="181"/>
        <v/>
      </c>
      <c r="BQ271" s="1039" t="str">
        <f t="shared" si="182"/>
        <v/>
      </c>
      <c r="BS271" s="1039" t="str">
        <f t="shared" si="183"/>
        <v/>
      </c>
      <c r="BU271" s="1039" t="str">
        <f t="shared" si="184"/>
        <v/>
      </c>
      <c r="BW271" s="1039" t="str">
        <f t="shared" si="185"/>
        <v/>
      </c>
      <c r="BY271" s="1039" t="str">
        <f t="shared" si="186"/>
        <v/>
      </c>
      <c r="CA271" s="1039" t="str">
        <f t="shared" si="187"/>
        <v/>
      </c>
      <c r="CC271" s="1039" t="str">
        <f t="shared" si="188"/>
        <v/>
      </c>
      <c r="CE271" s="1039" t="str">
        <f t="shared" si="189"/>
        <v/>
      </c>
    </row>
    <row r="272" spans="5:83">
      <c r="E272" s="1039" t="str">
        <f t="shared" si="152"/>
        <v/>
      </c>
      <c r="G272" s="1039" t="str">
        <f t="shared" si="152"/>
        <v/>
      </c>
      <c r="I272" s="1039" t="str">
        <f t="shared" si="153"/>
        <v/>
      </c>
      <c r="K272" s="1039" t="str">
        <f t="shared" si="154"/>
        <v/>
      </c>
      <c r="M272" s="1039" t="str">
        <f t="shared" si="155"/>
        <v/>
      </c>
      <c r="O272" s="1039" t="str">
        <f t="shared" si="156"/>
        <v/>
      </c>
      <c r="Q272" s="1039" t="str">
        <f t="shared" si="157"/>
        <v/>
      </c>
      <c r="S272" s="1039" t="str">
        <f t="shared" si="158"/>
        <v/>
      </c>
      <c r="U272" s="1039" t="str">
        <f t="shared" si="159"/>
        <v/>
      </c>
      <c r="W272" s="1039" t="str">
        <f t="shared" si="160"/>
        <v/>
      </c>
      <c r="Y272" s="1039" t="str">
        <f t="shared" si="161"/>
        <v/>
      </c>
      <c r="AA272" s="1039" t="str">
        <f t="shared" si="162"/>
        <v/>
      </c>
      <c r="AC272" s="1039" t="str">
        <f t="shared" si="163"/>
        <v/>
      </c>
      <c r="AE272" s="1039" t="str">
        <f t="shared" si="164"/>
        <v/>
      </c>
      <c r="AG272" s="1039" t="str">
        <f t="shared" si="165"/>
        <v/>
      </c>
      <c r="AI272" s="1039" t="str">
        <f t="shared" si="166"/>
        <v/>
      </c>
      <c r="AK272" s="1039" t="str">
        <f t="shared" si="167"/>
        <v/>
      </c>
      <c r="AM272" s="1039" t="str">
        <f t="shared" si="168"/>
        <v/>
      </c>
      <c r="AO272" s="1039" t="str">
        <f t="shared" si="169"/>
        <v/>
      </c>
      <c r="AQ272" s="1039" t="str">
        <f t="shared" si="170"/>
        <v/>
      </c>
      <c r="AS272" s="1039" t="str">
        <f t="shared" si="171"/>
        <v/>
      </c>
      <c r="AU272" s="1039" t="str">
        <f t="shared" si="171"/>
        <v/>
      </c>
      <c r="AW272" s="1039" t="str">
        <f t="shared" si="172"/>
        <v/>
      </c>
      <c r="AY272" s="1039" t="str">
        <f t="shared" si="173"/>
        <v/>
      </c>
      <c r="BA272" s="1039" t="str">
        <f t="shared" si="174"/>
        <v/>
      </c>
      <c r="BC272" s="1039" t="str">
        <f t="shared" si="175"/>
        <v/>
      </c>
      <c r="BE272" s="1039" t="str">
        <f t="shared" si="176"/>
        <v/>
      </c>
      <c r="BG272" s="1039" t="str">
        <f t="shared" si="177"/>
        <v/>
      </c>
      <c r="BI272" s="1039" t="str">
        <f t="shared" si="178"/>
        <v/>
      </c>
      <c r="BK272" s="1039" t="str">
        <f t="shared" si="179"/>
        <v/>
      </c>
      <c r="BM272" s="1039" t="str">
        <f t="shared" si="180"/>
        <v/>
      </c>
      <c r="BO272" s="1039" t="str">
        <f t="shared" si="181"/>
        <v/>
      </c>
      <c r="BQ272" s="1039" t="str">
        <f t="shared" si="182"/>
        <v/>
      </c>
      <c r="BS272" s="1039" t="str">
        <f t="shared" si="183"/>
        <v/>
      </c>
      <c r="BU272" s="1039" t="str">
        <f t="shared" si="184"/>
        <v/>
      </c>
      <c r="BW272" s="1039" t="str">
        <f t="shared" si="185"/>
        <v/>
      </c>
      <c r="BY272" s="1039" t="str">
        <f t="shared" si="186"/>
        <v/>
      </c>
      <c r="CA272" s="1039" t="str">
        <f t="shared" si="187"/>
        <v/>
      </c>
      <c r="CC272" s="1039" t="str">
        <f t="shared" si="188"/>
        <v/>
      </c>
      <c r="CE272" s="1039" t="str">
        <f t="shared" si="189"/>
        <v/>
      </c>
    </row>
    <row r="273" spans="5:83">
      <c r="E273" s="1039" t="str">
        <f t="shared" si="152"/>
        <v/>
      </c>
      <c r="G273" s="1039" t="str">
        <f t="shared" si="152"/>
        <v/>
      </c>
      <c r="I273" s="1039" t="str">
        <f t="shared" si="153"/>
        <v/>
      </c>
      <c r="K273" s="1039" t="str">
        <f t="shared" si="154"/>
        <v/>
      </c>
      <c r="M273" s="1039" t="str">
        <f t="shared" si="155"/>
        <v/>
      </c>
      <c r="O273" s="1039" t="str">
        <f t="shared" si="156"/>
        <v/>
      </c>
      <c r="Q273" s="1039" t="str">
        <f t="shared" si="157"/>
        <v/>
      </c>
      <c r="S273" s="1039" t="str">
        <f t="shared" si="158"/>
        <v/>
      </c>
      <c r="U273" s="1039" t="str">
        <f t="shared" si="159"/>
        <v/>
      </c>
      <c r="W273" s="1039" t="str">
        <f t="shared" si="160"/>
        <v/>
      </c>
      <c r="Y273" s="1039" t="str">
        <f t="shared" si="161"/>
        <v/>
      </c>
      <c r="AA273" s="1039" t="str">
        <f t="shared" si="162"/>
        <v/>
      </c>
      <c r="AC273" s="1039" t="str">
        <f t="shared" si="163"/>
        <v/>
      </c>
      <c r="AE273" s="1039" t="str">
        <f t="shared" si="164"/>
        <v/>
      </c>
      <c r="AG273" s="1039" t="str">
        <f t="shared" si="165"/>
        <v/>
      </c>
      <c r="AI273" s="1039" t="str">
        <f t="shared" si="166"/>
        <v/>
      </c>
      <c r="AK273" s="1039" t="str">
        <f t="shared" si="167"/>
        <v/>
      </c>
      <c r="AM273" s="1039" t="str">
        <f t="shared" si="168"/>
        <v/>
      </c>
      <c r="AO273" s="1039" t="str">
        <f t="shared" si="169"/>
        <v/>
      </c>
      <c r="AQ273" s="1039" t="str">
        <f t="shared" si="170"/>
        <v/>
      </c>
      <c r="AS273" s="1039" t="str">
        <f t="shared" si="171"/>
        <v/>
      </c>
      <c r="AU273" s="1039" t="str">
        <f t="shared" si="171"/>
        <v/>
      </c>
      <c r="AW273" s="1039" t="str">
        <f t="shared" si="172"/>
        <v/>
      </c>
      <c r="AY273" s="1039" t="str">
        <f t="shared" si="173"/>
        <v/>
      </c>
      <c r="BA273" s="1039" t="str">
        <f t="shared" si="174"/>
        <v/>
      </c>
      <c r="BC273" s="1039" t="str">
        <f t="shared" si="175"/>
        <v/>
      </c>
      <c r="BE273" s="1039" t="str">
        <f t="shared" si="176"/>
        <v/>
      </c>
      <c r="BG273" s="1039" t="str">
        <f t="shared" si="177"/>
        <v/>
      </c>
      <c r="BI273" s="1039" t="str">
        <f t="shared" si="178"/>
        <v/>
      </c>
      <c r="BK273" s="1039" t="str">
        <f t="shared" si="179"/>
        <v/>
      </c>
      <c r="BM273" s="1039" t="str">
        <f t="shared" si="180"/>
        <v/>
      </c>
      <c r="BO273" s="1039" t="str">
        <f t="shared" si="181"/>
        <v/>
      </c>
      <c r="BQ273" s="1039" t="str">
        <f t="shared" si="182"/>
        <v/>
      </c>
      <c r="BS273" s="1039" t="str">
        <f t="shared" si="183"/>
        <v/>
      </c>
      <c r="BU273" s="1039" t="str">
        <f t="shared" si="184"/>
        <v/>
      </c>
      <c r="BW273" s="1039" t="str">
        <f t="shared" si="185"/>
        <v/>
      </c>
      <c r="BY273" s="1039" t="str">
        <f t="shared" si="186"/>
        <v/>
      </c>
      <c r="CA273" s="1039" t="str">
        <f t="shared" si="187"/>
        <v/>
      </c>
      <c r="CC273" s="1039" t="str">
        <f t="shared" si="188"/>
        <v/>
      </c>
      <c r="CE273" s="1039" t="str">
        <f t="shared" si="189"/>
        <v/>
      </c>
    </row>
    <row r="274" spans="5:83">
      <c r="E274" s="1039" t="str">
        <f t="shared" si="152"/>
        <v/>
      </c>
      <c r="G274" s="1039" t="str">
        <f t="shared" si="152"/>
        <v/>
      </c>
      <c r="I274" s="1039" t="str">
        <f t="shared" si="153"/>
        <v/>
      </c>
      <c r="K274" s="1039" t="str">
        <f t="shared" si="154"/>
        <v/>
      </c>
      <c r="M274" s="1039" t="str">
        <f t="shared" si="155"/>
        <v/>
      </c>
      <c r="O274" s="1039" t="str">
        <f t="shared" si="156"/>
        <v/>
      </c>
      <c r="Q274" s="1039" t="str">
        <f t="shared" si="157"/>
        <v/>
      </c>
      <c r="S274" s="1039" t="str">
        <f t="shared" si="158"/>
        <v/>
      </c>
      <c r="U274" s="1039" t="str">
        <f t="shared" si="159"/>
        <v/>
      </c>
      <c r="W274" s="1039" t="str">
        <f t="shared" si="160"/>
        <v/>
      </c>
      <c r="Y274" s="1039" t="str">
        <f t="shared" si="161"/>
        <v/>
      </c>
      <c r="AA274" s="1039" t="str">
        <f t="shared" si="162"/>
        <v/>
      </c>
      <c r="AC274" s="1039" t="str">
        <f t="shared" si="163"/>
        <v/>
      </c>
      <c r="AE274" s="1039" t="str">
        <f t="shared" si="164"/>
        <v/>
      </c>
      <c r="AG274" s="1039" t="str">
        <f t="shared" si="165"/>
        <v/>
      </c>
      <c r="AI274" s="1039" t="str">
        <f t="shared" si="166"/>
        <v/>
      </c>
      <c r="AK274" s="1039" t="str">
        <f t="shared" si="167"/>
        <v/>
      </c>
      <c r="AM274" s="1039" t="str">
        <f t="shared" si="168"/>
        <v/>
      </c>
      <c r="AO274" s="1039" t="str">
        <f t="shared" si="169"/>
        <v/>
      </c>
      <c r="AQ274" s="1039" t="str">
        <f t="shared" si="170"/>
        <v/>
      </c>
      <c r="AS274" s="1039" t="str">
        <f t="shared" si="171"/>
        <v/>
      </c>
      <c r="AU274" s="1039" t="str">
        <f t="shared" si="171"/>
        <v/>
      </c>
      <c r="AW274" s="1039" t="str">
        <f t="shared" si="172"/>
        <v/>
      </c>
      <c r="AY274" s="1039" t="str">
        <f t="shared" si="173"/>
        <v/>
      </c>
      <c r="BA274" s="1039" t="str">
        <f t="shared" si="174"/>
        <v/>
      </c>
      <c r="BC274" s="1039" t="str">
        <f t="shared" si="175"/>
        <v/>
      </c>
      <c r="BE274" s="1039" t="str">
        <f t="shared" si="176"/>
        <v/>
      </c>
      <c r="BG274" s="1039" t="str">
        <f t="shared" si="177"/>
        <v/>
      </c>
      <c r="BI274" s="1039" t="str">
        <f t="shared" si="178"/>
        <v/>
      </c>
      <c r="BK274" s="1039" t="str">
        <f t="shared" si="179"/>
        <v/>
      </c>
      <c r="BM274" s="1039" t="str">
        <f t="shared" si="180"/>
        <v/>
      </c>
      <c r="BO274" s="1039" t="str">
        <f t="shared" si="181"/>
        <v/>
      </c>
      <c r="BQ274" s="1039" t="str">
        <f t="shared" si="182"/>
        <v/>
      </c>
      <c r="BS274" s="1039" t="str">
        <f t="shared" si="183"/>
        <v/>
      </c>
      <c r="BU274" s="1039" t="str">
        <f t="shared" si="184"/>
        <v/>
      </c>
      <c r="BW274" s="1039" t="str">
        <f t="shared" si="185"/>
        <v/>
      </c>
      <c r="BY274" s="1039" t="str">
        <f t="shared" si="186"/>
        <v/>
      </c>
      <c r="CA274" s="1039" t="str">
        <f t="shared" si="187"/>
        <v/>
      </c>
      <c r="CC274" s="1039" t="str">
        <f t="shared" si="188"/>
        <v/>
      </c>
      <c r="CE274" s="1039" t="str">
        <f t="shared" si="189"/>
        <v/>
      </c>
    </row>
    <row r="275" spans="5:83">
      <c r="E275" s="1039" t="str">
        <f t="shared" si="152"/>
        <v/>
      </c>
      <c r="G275" s="1039" t="str">
        <f t="shared" si="152"/>
        <v/>
      </c>
      <c r="I275" s="1039" t="str">
        <f t="shared" si="153"/>
        <v/>
      </c>
      <c r="K275" s="1039" t="str">
        <f t="shared" si="154"/>
        <v/>
      </c>
      <c r="M275" s="1039" t="str">
        <f t="shared" si="155"/>
        <v/>
      </c>
      <c r="O275" s="1039" t="str">
        <f t="shared" si="156"/>
        <v/>
      </c>
      <c r="Q275" s="1039" t="str">
        <f t="shared" si="157"/>
        <v/>
      </c>
      <c r="S275" s="1039" t="str">
        <f t="shared" si="158"/>
        <v/>
      </c>
      <c r="U275" s="1039" t="str">
        <f t="shared" si="159"/>
        <v/>
      </c>
      <c r="W275" s="1039" t="str">
        <f t="shared" si="160"/>
        <v/>
      </c>
      <c r="Y275" s="1039" t="str">
        <f t="shared" si="161"/>
        <v/>
      </c>
      <c r="AA275" s="1039" t="str">
        <f t="shared" si="162"/>
        <v/>
      </c>
      <c r="AC275" s="1039" t="str">
        <f t="shared" si="163"/>
        <v/>
      </c>
      <c r="AE275" s="1039" t="str">
        <f t="shared" si="164"/>
        <v/>
      </c>
      <c r="AG275" s="1039" t="str">
        <f t="shared" si="165"/>
        <v/>
      </c>
      <c r="AI275" s="1039" t="str">
        <f t="shared" si="166"/>
        <v/>
      </c>
      <c r="AK275" s="1039" t="str">
        <f t="shared" si="167"/>
        <v/>
      </c>
      <c r="AM275" s="1039" t="str">
        <f t="shared" si="168"/>
        <v/>
      </c>
      <c r="AO275" s="1039" t="str">
        <f t="shared" si="169"/>
        <v/>
      </c>
      <c r="AQ275" s="1039" t="str">
        <f t="shared" si="170"/>
        <v/>
      </c>
      <c r="AS275" s="1039" t="str">
        <f t="shared" si="171"/>
        <v/>
      </c>
      <c r="AU275" s="1039" t="str">
        <f t="shared" si="171"/>
        <v/>
      </c>
      <c r="AW275" s="1039" t="str">
        <f t="shared" si="172"/>
        <v/>
      </c>
      <c r="AY275" s="1039" t="str">
        <f t="shared" si="173"/>
        <v/>
      </c>
      <c r="BA275" s="1039" t="str">
        <f t="shared" si="174"/>
        <v/>
      </c>
      <c r="BC275" s="1039" t="str">
        <f t="shared" si="175"/>
        <v/>
      </c>
      <c r="BE275" s="1039" t="str">
        <f t="shared" si="176"/>
        <v/>
      </c>
      <c r="BG275" s="1039" t="str">
        <f t="shared" si="177"/>
        <v/>
      </c>
      <c r="BI275" s="1039" t="str">
        <f t="shared" si="178"/>
        <v/>
      </c>
      <c r="BK275" s="1039" t="str">
        <f t="shared" si="179"/>
        <v/>
      </c>
      <c r="BM275" s="1039" t="str">
        <f t="shared" si="180"/>
        <v/>
      </c>
      <c r="BO275" s="1039" t="str">
        <f t="shared" si="181"/>
        <v/>
      </c>
      <c r="BQ275" s="1039" t="str">
        <f t="shared" si="182"/>
        <v/>
      </c>
      <c r="BS275" s="1039" t="str">
        <f t="shared" si="183"/>
        <v/>
      </c>
      <c r="BU275" s="1039" t="str">
        <f t="shared" si="184"/>
        <v/>
      </c>
      <c r="BW275" s="1039" t="str">
        <f t="shared" si="185"/>
        <v/>
      </c>
      <c r="BY275" s="1039" t="str">
        <f t="shared" si="186"/>
        <v/>
      </c>
      <c r="CA275" s="1039" t="str">
        <f t="shared" si="187"/>
        <v/>
      </c>
      <c r="CC275" s="1039" t="str">
        <f t="shared" si="188"/>
        <v/>
      </c>
      <c r="CE275" s="1039" t="str">
        <f t="shared" si="189"/>
        <v/>
      </c>
    </row>
    <row r="276" spans="5:83">
      <c r="E276" s="1039" t="str">
        <f t="shared" si="152"/>
        <v/>
      </c>
      <c r="G276" s="1039" t="str">
        <f t="shared" si="152"/>
        <v/>
      </c>
      <c r="I276" s="1039" t="str">
        <f t="shared" si="153"/>
        <v/>
      </c>
      <c r="K276" s="1039" t="str">
        <f t="shared" si="154"/>
        <v/>
      </c>
      <c r="M276" s="1039" t="str">
        <f t="shared" si="155"/>
        <v/>
      </c>
      <c r="O276" s="1039" t="str">
        <f t="shared" si="156"/>
        <v/>
      </c>
      <c r="Q276" s="1039" t="str">
        <f t="shared" si="157"/>
        <v/>
      </c>
      <c r="S276" s="1039" t="str">
        <f t="shared" si="158"/>
        <v/>
      </c>
      <c r="U276" s="1039" t="str">
        <f t="shared" si="159"/>
        <v/>
      </c>
      <c r="W276" s="1039" t="str">
        <f t="shared" si="160"/>
        <v/>
      </c>
      <c r="Y276" s="1039" t="str">
        <f t="shared" si="161"/>
        <v/>
      </c>
      <c r="AA276" s="1039" t="str">
        <f t="shared" si="162"/>
        <v/>
      </c>
      <c r="AC276" s="1039" t="str">
        <f t="shared" si="163"/>
        <v/>
      </c>
      <c r="AE276" s="1039" t="str">
        <f t="shared" si="164"/>
        <v/>
      </c>
      <c r="AG276" s="1039" t="str">
        <f t="shared" si="165"/>
        <v/>
      </c>
      <c r="AI276" s="1039" t="str">
        <f t="shared" si="166"/>
        <v/>
      </c>
      <c r="AK276" s="1039" t="str">
        <f t="shared" si="167"/>
        <v/>
      </c>
      <c r="AM276" s="1039" t="str">
        <f t="shared" si="168"/>
        <v/>
      </c>
      <c r="AO276" s="1039" t="str">
        <f t="shared" si="169"/>
        <v/>
      </c>
      <c r="AQ276" s="1039" t="str">
        <f t="shared" si="170"/>
        <v/>
      </c>
      <c r="AS276" s="1039" t="str">
        <f t="shared" si="171"/>
        <v/>
      </c>
      <c r="AU276" s="1039" t="str">
        <f t="shared" si="171"/>
        <v/>
      </c>
      <c r="AW276" s="1039" t="str">
        <f t="shared" si="172"/>
        <v/>
      </c>
      <c r="AY276" s="1039" t="str">
        <f t="shared" si="173"/>
        <v/>
      </c>
      <c r="BA276" s="1039" t="str">
        <f t="shared" si="174"/>
        <v/>
      </c>
      <c r="BC276" s="1039" t="str">
        <f t="shared" si="175"/>
        <v/>
      </c>
      <c r="BE276" s="1039" t="str">
        <f t="shared" si="176"/>
        <v/>
      </c>
      <c r="BG276" s="1039" t="str">
        <f t="shared" si="177"/>
        <v/>
      </c>
      <c r="BI276" s="1039" t="str">
        <f t="shared" si="178"/>
        <v/>
      </c>
      <c r="BK276" s="1039" t="str">
        <f t="shared" si="179"/>
        <v/>
      </c>
      <c r="BM276" s="1039" t="str">
        <f t="shared" si="180"/>
        <v/>
      </c>
      <c r="BO276" s="1039" t="str">
        <f t="shared" si="181"/>
        <v/>
      </c>
      <c r="BQ276" s="1039" t="str">
        <f t="shared" si="182"/>
        <v/>
      </c>
      <c r="BS276" s="1039" t="str">
        <f t="shared" si="183"/>
        <v/>
      </c>
      <c r="BU276" s="1039" t="str">
        <f t="shared" si="184"/>
        <v/>
      </c>
      <c r="BW276" s="1039" t="str">
        <f t="shared" si="185"/>
        <v/>
      </c>
      <c r="BY276" s="1039" t="str">
        <f t="shared" si="186"/>
        <v/>
      </c>
      <c r="CA276" s="1039" t="str">
        <f t="shared" si="187"/>
        <v/>
      </c>
      <c r="CC276" s="1039" t="str">
        <f t="shared" si="188"/>
        <v/>
      </c>
      <c r="CE276" s="1039" t="str">
        <f t="shared" si="189"/>
        <v/>
      </c>
    </row>
    <row r="277" spans="5:83">
      <c r="E277" s="1039" t="str">
        <f t="shared" si="152"/>
        <v/>
      </c>
      <c r="G277" s="1039" t="str">
        <f t="shared" si="152"/>
        <v/>
      </c>
      <c r="I277" s="1039" t="str">
        <f t="shared" si="153"/>
        <v/>
      </c>
      <c r="K277" s="1039" t="str">
        <f t="shared" si="154"/>
        <v/>
      </c>
      <c r="M277" s="1039" t="str">
        <f t="shared" si="155"/>
        <v/>
      </c>
      <c r="O277" s="1039" t="str">
        <f t="shared" si="156"/>
        <v/>
      </c>
      <c r="Q277" s="1039" t="str">
        <f t="shared" si="157"/>
        <v/>
      </c>
      <c r="S277" s="1039" t="str">
        <f t="shared" si="158"/>
        <v/>
      </c>
      <c r="U277" s="1039" t="str">
        <f t="shared" si="159"/>
        <v/>
      </c>
      <c r="W277" s="1039" t="str">
        <f t="shared" si="160"/>
        <v/>
      </c>
      <c r="Y277" s="1039" t="str">
        <f t="shared" si="161"/>
        <v/>
      </c>
      <c r="AA277" s="1039" t="str">
        <f t="shared" si="162"/>
        <v/>
      </c>
      <c r="AC277" s="1039" t="str">
        <f t="shared" si="163"/>
        <v/>
      </c>
      <c r="AE277" s="1039" t="str">
        <f t="shared" si="164"/>
        <v/>
      </c>
      <c r="AG277" s="1039" t="str">
        <f t="shared" si="165"/>
        <v/>
      </c>
      <c r="AI277" s="1039" t="str">
        <f t="shared" si="166"/>
        <v/>
      </c>
      <c r="AK277" s="1039" t="str">
        <f t="shared" si="167"/>
        <v/>
      </c>
      <c r="AM277" s="1039" t="str">
        <f t="shared" si="168"/>
        <v/>
      </c>
      <c r="AO277" s="1039" t="str">
        <f t="shared" si="169"/>
        <v/>
      </c>
      <c r="AQ277" s="1039" t="str">
        <f t="shared" si="170"/>
        <v/>
      </c>
      <c r="AS277" s="1039" t="str">
        <f t="shared" si="171"/>
        <v/>
      </c>
      <c r="AU277" s="1039" t="str">
        <f t="shared" si="171"/>
        <v/>
      </c>
      <c r="AW277" s="1039" t="str">
        <f t="shared" si="172"/>
        <v/>
      </c>
      <c r="AY277" s="1039" t="str">
        <f t="shared" si="173"/>
        <v/>
      </c>
      <c r="BA277" s="1039" t="str">
        <f t="shared" si="174"/>
        <v/>
      </c>
      <c r="BC277" s="1039" t="str">
        <f t="shared" si="175"/>
        <v/>
      </c>
      <c r="BE277" s="1039" t="str">
        <f t="shared" si="176"/>
        <v/>
      </c>
      <c r="BG277" s="1039" t="str">
        <f t="shared" si="177"/>
        <v/>
      </c>
      <c r="BI277" s="1039" t="str">
        <f t="shared" si="178"/>
        <v/>
      </c>
      <c r="BK277" s="1039" t="str">
        <f t="shared" si="179"/>
        <v/>
      </c>
      <c r="BM277" s="1039" t="str">
        <f t="shared" si="180"/>
        <v/>
      </c>
      <c r="BO277" s="1039" t="str">
        <f t="shared" si="181"/>
        <v/>
      </c>
      <c r="BQ277" s="1039" t="str">
        <f t="shared" si="182"/>
        <v/>
      </c>
      <c r="BS277" s="1039" t="str">
        <f t="shared" si="183"/>
        <v/>
      </c>
      <c r="BU277" s="1039" t="str">
        <f t="shared" si="184"/>
        <v/>
      </c>
      <c r="BW277" s="1039" t="str">
        <f t="shared" si="185"/>
        <v/>
      </c>
      <c r="BY277" s="1039" t="str">
        <f t="shared" si="186"/>
        <v/>
      </c>
      <c r="CA277" s="1039" t="str">
        <f t="shared" si="187"/>
        <v/>
      </c>
      <c r="CC277" s="1039" t="str">
        <f t="shared" si="188"/>
        <v/>
      </c>
      <c r="CE277" s="1039" t="str">
        <f t="shared" si="189"/>
        <v/>
      </c>
    </row>
    <row r="278" spans="5:83">
      <c r="E278" s="1039" t="str">
        <f t="shared" si="152"/>
        <v/>
      </c>
      <c r="G278" s="1039" t="str">
        <f t="shared" si="152"/>
        <v/>
      </c>
      <c r="I278" s="1039" t="str">
        <f t="shared" si="153"/>
        <v/>
      </c>
      <c r="K278" s="1039" t="str">
        <f t="shared" si="154"/>
        <v/>
      </c>
      <c r="M278" s="1039" t="str">
        <f t="shared" si="155"/>
        <v/>
      </c>
      <c r="O278" s="1039" t="str">
        <f t="shared" si="156"/>
        <v/>
      </c>
      <c r="Q278" s="1039" t="str">
        <f t="shared" si="157"/>
        <v/>
      </c>
      <c r="S278" s="1039" t="str">
        <f t="shared" si="158"/>
        <v/>
      </c>
      <c r="U278" s="1039" t="str">
        <f t="shared" si="159"/>
        <v/>
      </c>
      <c r="W278" s="1039" t="str">
        <f t="shared" si="160"/>
        <v/>
      </c>
      <c r="Y278" s="1039" t="str">
        <f t="shared" si="161"/>
        <v/>
      </c>
      <c r="AA278" s="1039" t="str">
        <f t="shared" si="162"/>
        <v/>
      </c>
      <c r="AC278" s="1039" t="str">
        <f t="shared" si="163"/>
        <v/>
      </c>
      <c r="AE278" s="1039" t="str">
        <f t="shared" si="164"/>
        <v/>
      </c>
      <c r="AG278" s="1039" t="str">
        <f t="shared" si="165"/>
        <v/>
      </c>
      <c r="AI278" s="1039" t="str">
        <f t="shared" si="166"/>
        <v/>
      </c>
      <c r="AK278" s="1039" t="str">
        <f t="shared" si="167"/>
        <v/>
      </c>
      <c r="AM278" s="1039" t="str">
        <f t="shared" si="168"/>
        <v/>
      </c>
      <c r="AO278" s="1039" t="str">
        <f t="shared" si="169"/>
        <v/>
      </c>
      <c r="AQ278" s="1039" t="str">
        <f t="shared" si="170"/>
        <v/>
      </c>
      <c r="AS278" s="1039" t="str">
        <f t="shared" si="171"/>
        <v/>
      </c>
      <c r="AU278" s="1039" t="str">
        <f t="shared" si="171"/>
        <v/>
      </c>
      <c r="AW278" s="1039" t="str">
        <f t="shared" si="172"/>
        <v/>
      </c>
      <c r="AY278" s="1039" t="str">
        <f t="shared" si="173"/>
        <v/>
      </c>
      <c r="BA278" s="1039" t="str">
        <f t="shared" si="174"/>
        <v/>
      </c>
      <c r="BC278" s="1039" t="str">
        <f t="shared" si="175"/>
        <v/>
      </c>
      <c r="BE278" s="1039" t="str">
        <f t="shared" si="176"/>
        <v/>
      </c>
      <c r="BG278" s="1039" t="str">
        <f t="shared" si="177"/>
        <v/>
      </c>
      <c r="BI278" s="1039" t="str">
        <f t="shared" si="178"/>
        <v/>
      </c>
      <c r="BK278" s="1039" t="str">
        <f t="shared" si="179"/>
        <v/>
      </c>
      <c r="BM278" s="1039" t="str">
        <f t="shared" si="180"/>
        <v/>
      </c>
      <c r="BO278" s="1039" t="str">
        <f t="shared" si="181"/>
        <v/>
      </c>
      <c r="BQ278" s="1039" t="str">
        <f t="shared" si="182"/>
        <v/>
      </c>
      <c r="BS278" s="1039" t="str">
        <f t="shared" si="183"/>
        <v/>
      </c>
      <c r="BU278" s="1039" t="str">
        <f t="shared" si="184"/>
        <v/>
      </c>
      <c r="BW278" s="1039" t="str">
        <f t="shared" si="185"/>
        <v/>
      </c>
      <c r="BY278" s="1039" t="str">
        <f t="shared" si="186"/>
        <v/>
      </c>
      <c r="CA278" s="1039" t="str">
        <f t="shared" si="187"/>
        <v/>
      </c>
      <c r="CC278" s="1039" t="str">
        <f t="shared" si="188"/>
        <v/>
      </c>
      <c r="CE278" s="1039" t="str">
        <f t="shared" si="189"/>
        <v/>
      </c>
    </row>
    <row r="279" spans="5:83">
      <c r="E279" s="1039" t="str">
        <f t="shared" si="152"/>
        <v/>
      </c>
      <c r="G279" s="1039" t="str">
        <f t="shared" si="152"/>
        <v/>
      </c>
      <c r="I279" s="1039" t="str">
        <f t="shared" si="153"/>
        <v/>
      </c>
      <c r="K279" s="1039" t="str">
        <f t="shared" si="154"/>
        <v/>
      </c>
      <c r="M279" s="1039" t="str">
        <f t="shared" si="155"/>
        <v/>
      </c>
      <c r="O279" s="1039" t="str">
        <f t="shared" si="156"/>
        <v/>
      </c>
      <c r="Q279" s="1039" t="str">
        <f t="shared" si="157"/>
        <v/>
      </c>
      <c r="S279" s="1039" t="str">
        <f t="shared" si="158"/>
        <v/>
      </c>
      <c r="U279" s="1039" t="str">
        <f t="shared" si="159"/>
        <v/>
      </c>
      <c r="W279" s="1039" t="str">
        <f t="shared" si="160"/>
        <v/>
      </c>
      <c r="Y279" s="1039" t="str">
        <f t="shared" si="161"/>
        <v/>
      </c>
      <c r="AA279" s="1039" t="str">
        <f t="shared" si="162"/>
        <v/>
      </c>
      <c r="AC279" s="1039" t="str">
        <f t="shared" si="163"/>
        <v/>
      </c>
      <c r="AE279" s="1039" t="str">
        <f t="shared" si="164"/>
        <v/>
      </c>
      <c r="AG279" s="1039" t="str">
        <f t="shared" si="165"/>
        <v/>
      </c>
      <c r="AI279" s="1039" t="str">
        <f t="shared" si="166"/>
        <v/>
      </c>
      <c r="AK279" s="1039" t="str">
        <f t="shared" si="167"/>
        <v/>
      </c>
      <c r="AM279" s="1039" t="str">
        <f t="shared" si="168"/>
        <v/>
      </c>
      <c r="AO279" s="1039" t="str">
        <f t="shared" si="169"/>
        <v/>
      </c>
      <c r="AQ279" s="1039" t="str">
        <f t="shared" si="170"/>
        <v/>
      </c>
      <c r="AS279" s="1039" t="str">
        <f t="shared" si="171"/>
        <v/>
      </c>
      <c r="AU279" s="1039" t="str">
        <f t="shared" si="171"/>
        <v/>
      </c>
      <c r="AW279" s="1039" t="str">
        <f t="shared" si="172"/>
        <v/>
      </c>
      <c r="AY279" s="1039" t="str">
        <f t="shared" si="173"/>
        <v/>
      </c>
      <c r="BA279" s="1039" t="str">
        <f t="shared" si="174"/>
        <v/>
      </c>
      <c r="BC279" s="1039" t="str">
        <f t="shared" si="175"/>
        <v/>
      </c>
      <c r="BE279" s="1039" t="str">
        <f t="shared" si="176"/>
        <v/>
      </c>
      <c r="BG279" s="1039" t="str">
        <f t="shared" si="177"/>
        <v/>
      </c>
      <c r="BI279" s="1039" t="str">
        <f t="shared" si="178"/>
        <v/>
      </c>
      <c r="BK279" s="1039" t="str">
        <f t="shared" si="179"/>
        <v/>
      </c>
      <c r="BM279" s="1039" t="str">
        <f t="shared" si="180"/>
        <v/>
      </c>
      <c r="BO279" s="1039" t="str">
        <f t="shared" si="181"/>
        <v/>
      </c>
      <c r="BQ279" s="1039" t="str">
        <f t="shared" si="182"/>
        <v/>
      </c>
      <c r="BS279" s="1039" t="str">
        <f t="shared" si="183"/>
        <v/>
      </c>
      <c r="BU279" s="1039" t="str">
        <f t="shared" si="184"/>
        <v/>
      </c>
      <c r="BW279" s="1039" t="str">
        <f t="shared" si="185"/>
        <v/>
      </c>
      <c r="BY279" s="1039" t="str">
        <f t="shared" si="186"/>
        <v/>
      </c>
      <c r="CA279" s="1039" t="str">
        <f t="shared" si="187"/>
        <v/>
      </c>
      <c r="CC279" s="1039" t="str">
        <f t="shared" si="188"/>
        <v/>
      </c>
      <c r="CE279" s="1039" t="str">
        <f t="shared" si="189"/>
        <v/>
      </c>
    </row>
    <row r="280" spans="5:83">
      <c r="E280" s="1039" t="str">
        <f t="shared" si="152"/>
        <v/>
      </c>
      <c r="G280" s="1039" t="str">
        <f t="shared" si="152"/>
        <v/>
      </c>
      <c r="I280" s="1039" t="str">
        <f t="shared" si="153"/>
        <v/>
      </c>
      <c r="K280" s="1039" t="str">
        <f t="shared" si="154"/>
        <v/>
      </c>
      <c r="M280" s="1039" t="str">
        <f t="shared" si="155"/>
        <v/>
      </c>
      <c r="O280" s="1039" t="str">
        <f t="shared" si="156"/>
        <v/>
      </c>
      <c r="Q280" s="1039" t="str">
        <f t="shared" si="157"/>
        <v/>
      </c>
      <c r="S280" s="1039" t="str">
        <f t="shared" si="158"/>
        <v/>
      </c>
      <c r="U280" s="1039" t="str">
        <f t="shared" si="159"/>
        <v/>
      </c>
      <c r="W280" s="1039" t="str">
        <f t="shared" si="160"/>
        <v/>
      </c>
      <c r="Y280" s="1039" t="str">
        <f t="shared" si="161"/>
        <v/>
      </c>
      <c r="AA280" s="1039" t="str">
        <f t="shared" si="162"/>
        <v/>
      </c>
      <c r="AC280" s="1039" t="str">
        <f t="shared" si="163"/>
        <v/>
      </c>
      <c r="AE280" s="1039" t="str">
        <f t="shared" si="164"/>
        <v/>
      </c>
      <c r="AG280" s="1039" t="str">
        <f t="shared" si="165"/>
        <v/>
      </c>
      <c r="AI280" s="1039" t="str">
        <f t="shared" si="166"/>
        <v/>
      </c>
      <c r="AK280" s="1039" t="str">
        <f t="shared" si="167"/>
        <v/>
      </c>
      <c r="AM280" s="1039" t="str">
        <f t="shared" si="168"/>
        <v/>
      </c>
      <c r="AO280" s="1039" t="str">
        <f t="shared" si="169"/>
        <v/>
      </c>
      <c r="AQ280" s="1039" t="str">
        <f t="shared" si="170"/>
        <v/>
      </c>
      <c r="AS280" s="1039" t="str">
        <f t="shared" si="171"/>
        <v/>
      </c>
      <c r="AU280" s="1039" t="str">
        <f t="shared" si="171"/>
        <v/>
      </c>
      <c r="AW280" s="1039" t="str">
        <f t="shared" si="172"/>
        <v/>
      </c>
      <c r="AY280" s="1039" t="str">
        <f t="shared" si="173"/>
        <v/>
      </c>
      <c r="BA280" s="1039" t="str">
        <f t="shared" si="174"/>
        <v/>
      </c>
      <c r="BC280" s="1039" t="str">
        <f t="shared" si="175"/>
        <v/>
      </c>
      <c r="BE280" s="1039" t="str">
        <f t="shared" si="176"/>
        <v/>
      </c>
      <c r="BG280" s="1039" t="str">
        <f t="shared" si="177"/>
        <v/>
      </c>
      <c r="BI280" s="1039" t="str">
        <f t="shared" si="178"/>
        <v/>
      </c>
      <c r="BK280" s="1039" t="str">
        <f t="shared" si="179"/>
        <v/>
      </c>
      <c r="BM280" s="1039" t="str">
        <f t="shared" si="180"/>
        <v/>
      </c>
      <c r="BO280" s="1039" t="str">
        <f t="shared" si="181"/>
        <v/>
      </c>
      <c r="BQ280" s="1039" t="str">
        <f t="shared" si="182"/>
        <v/>
      </c>
      <c r="BS280" s="1039" t="str">
        <f t="shared" si="183"/>
        <v/>
      </c>
      <c r="BU280" s="1039" t="str">
        <f t="shared" si="184"/>
        <v/>
      </c>
      <c r="BW280" s="1039" t="str">
        <f t="shared" si="185"/>
        <v/>
      </c>
      <c r="BY280" s="1039" t="str">
        <f t="shared" si="186"/>
        <v/>
      </c>
      <c r="CA280" s="1039" t="str">
        <f t="shared" si="187"/>
        <v/>
      </c>
      <c r="CC280" s="1039" t="str">
        <f t="shared" si="188"/>
        <v/>
      </c>
      <c r="CE280" s="1039" t="str">
        <f t="shared" si="189"/>
        <v/>
      </c>
    </row>
    <row r="281" spans="5:83">
      <c r="E281" s="1039" t="str">
        <f t="shared" si="152"/>
        <v/>
      </c>
      <c r="G281" s="1039" t="str">
        <f t="shared" si="152"/>
        <v/>
      </c>
      <c r="I281" s="1039" t="str">
        <f t="shared" si="153"/>
        <v/>
      </c>
      <c r="K281" s="1039" t="str">
        <f t="shared" si="154"/>
        <v/>
      </c>
      <c r="M281" s="1039" t="str">
        <f t="shared" si="155"/>
        <v/>
      </c>
      <c r="O281" s="1039" t="str">
        <f t="shared" si="156"/>
        <v/>
      </c>
      <c r="Q281" s="1039" t="str">
        <f t="shared" si="157"/>
        <v/>
      </c>
      <c r="S281" s="1039" t="str">
        <f t="shared" si="158"/>
        <v/>
      </c>
      <c r="U281" s="1039" t="str">
        <f t="shared" si="159"/>
        <v/>
      </c>
      <c r="W281" s="1039" t="str">
        <f t="shared" si="160"/>
        <v/>
      </c>
      <c r="Y281" s="1039" t="str">
        <f t="shared" si="161"/>
        <v/>
      </c>
      <c r="AA281" s="1039" t="str">
        <f t="shared" si="162"/>
        <v/>
      </c>
      <c r="AC281" s="1039" t="str">
        <f t="shared" si="163"/>
        <v/>
      </c>
      <c r="AE281" s="1039" t="str">
        <f t="shared" si="164"/>
        <v/>
      </c>
      <c r="AG281" s="1039" t="str">
        <f t="shared" si="165"/>
        <v/>
      </c>
      <c r="AI281" s="1039" t="str">
        <f t="shared" si="166"/>
        <v/>
      </c>
      <c r="AK281" s="1039" t="str">
        <f t="shared" si="167"/>
        <v/>
      </c>
      <c r="AM281" s="1039" t="str">
        <f t="shared" si="168"/>
        <v/>
      </c>
      <c r="AO281" s="1039" t="str">
        <f t="shared" si="169"/>
        <v/>
      </c>
      <c r="AQ281" s="1039" t="str">
        <f t="shared" si="170"/>
        <v/>
      </c>
      <c r="AS281" s="1039" t="str">
        <f t="shared" si="171"/>
        <v/>
      </c>
      <c r="AU281" s="1039" t="str">
        <f t="shared" si="171"/>
        <v/>
      </c>
      <c r="AW281" s="1039" t="str">
        <f t="shared" si="172"/>
        <v/>
      </c>
      <c r="AY281" s="1039" t="str">
        <f t="shared" si="173"/>
        <v/>
      </c>
      <c r="BA281" s="1039" t="str">
        <f t="shared" si="174"/>
        <v/>
      </c>
      <c r="BC281" s="1039" t="str">
        <f t="shared" si="175"/>
        <v/>
      </c>
      <c r="BE281" s="1039" t="str">
        <f t="shared" si="176"/>
        <v/>
      </c>
      <c r="BG281" s="1039" t="str">
        <f t="shared" si="177"/>
        <v/>
      </c>
      <c r="BI281" s="1039" t="str">
        <f t="shared" si="178"/>
        <v/>
      </c>
      <c r="BK281" s="1039" t="str">
        <f t="shared" si="179"/>
        <v/>
      </c>
      <c r="BM281" s="1039" t="str">
        <f t="shared" si="180"/>
        <v/>
      </c>
      <c r="BO281" s="1039" t="str">
        <f t="shared" si="181"/>
        <v/>
      </c>
      <c r="BQ281" s="1039" t="str">
        <f t="shared" si="182"/>
        <v/>
      </c>
      <c r="BS281" s="1039" t="str">
        <f t="shared" si="183"/>
        <v/>
      </c>
      <c r="BU281" s="1039" t="str">
        <f t="shared" si="184"/>
        <v/>
      </c>
      <c r="BW281" s="1039" t="str">
        <f t="shared" si="185"/>
        <v/>
      </c>
      <c r="BY281" s="1039" t="str">
        <f t="shared" si="186"/>
        <v/>
      </c>
      <c r="CA281" s="1039" t="str">
        <f t="shared" si="187"/>
        <v/>
      </c>
      <c r="CC281" s="1039" t="str">
        <f t="shared" si="188"/>
        <v/>
      </c>
      <c r="CE281" s="1039" t="str">
        <f t="shared" si="189"/>
        <v/>
      </c>
    </row>
    <row r="282" spans="5:83">
      <c r="E282" s="1039" t="str">
        <f t="shared" si="152"/>
        <v/>
      </c>
      <c r="G282" s="1039" t="str">
        <f t="shared" si="152"/>
        <v/>
      </c>
      <c r="I282" s="1039" t="str">
        <f t="shared" si="153"/>
        <v/>
      </c>
      <c r="K282" s="1039" t="str">
        <f t="shared" si="154"/>
        <v/>
      </c>
      <c r="M282" s="1039" t="str">
        <f t="shared" si="155"/>
        <v/>
      </c>
      <c r="O282" s="1039" t="str">
        <f t="shared" si="156"/>
        <v/>
      </c>
      <c r="Q282" s="1039" t="str">
        <f t="shared" si="157"/>
        <v/>
      </c>
      <c r="S282" s="1039" t="str">
        <f t="shared" si="158"/>
        <v/>
      </c>
      <c r="U282" s="1039" t="str">
        <f t="shared" si="159"/>
        <v/>
      </c>
      <c r="W282" s="1039" t="str">
        <f t="shared" si="160"/>
        <v/>
      </c>
      <c r="Y282" s="1039" t="str">
        <f t="shared" si="161"/>
        <v/>
      </c>
      <c r="AA282" s="1039" t="str">
        <f t="shared" si="162"/>
        <v/>
      </c>
      <c r="AC282" s="1039" t="str">
        <f t="shared" si="163"/>
        <v/>
      </c>
      <c r="AE282" s="1039" t="str">
        <f t="shared" si="164"/>
        <v/>
      </c>
      <c r="AG282" s="1039" t="str">
        <f t="shared" si="165"/>
        <v/>
      </c>
      <c r="AI282" s="1039" t="str">
        <f t="shared" si="166"/>
        <v/>
      </c>
      <c r="AK282" s="1039" t="str">
        <f t="shared" si="167"/>
        <v/>
      </c>
      <c r="AM282" s="1039" t="str">
        <f t="shared" si="168"/>
        <v/>
      </c>
      <c r="AO282" s="1039" t="str">
        <f t="shared" si="169"/>
        <v/>
      </c>
      <c r="AQ282" s="1039" t="str">
        <f t="shared" si="170"/>
        <v/>
      </c>
      <c r="AS282" s="1039" t="str">
        <f t="shared" si="171"/>
        <v/>
      </c>
      <c r="AU282" s="1039" t="str">
        <f t="shared" si="171"/>
        <v/>
      </c>
      <c r="AW282" s="1039" t="str">
        <f t="shared" si="172"/>
        <v/>
      </c>
      <c r="AY282" s="1039" t="str">
        <f t="shared" si="173"/>
        <v/>
      </c>
      <c r="BA282" s="1039" t="str">
        <f t="shared" si="174"/>
        <v/>
      </c>
      <c r="BC282" s="1039" t="str">
        <f t="shared" si="175"/>
        <v/>
      </c>
      <c r="BE282" s="1039" t="str">
        <f t="shared" si="176"/>
        <v/>
      </c>
      <c r="BG282" s="1039" t="str">
        <f t="shared" si="177"/>
        <v/>
      </c>
      <c r="BI282" s="1039" t="str">
        <f t="shared" si="178"/>
        <v/>
      </c>
      <c r="BK282" s="1039" t="str">
        <f t="shared" si="179"/>
        <v/>
      </c>
      <c r="BM282" s="1039" t="str">
        <f t="shared" si="180"/>
        <v/>
      </c>
      <c r="BO282" s="1039" t="str">
        <f t="shared" si="181"/>
        <v/>
      </c>
      <c r="BQ282" s="1039" t="str">
        <f t="shared" si="182"/>
        <v/>
      </c>
      <c r="BS282" s="1039" t="str">
        <f t="shared" si="183"/>
        <v/>
      </c>
      <c r="BU282" s="1039" t="str">
        <f t="shared" si="184"/>
        <v/>
      </c>
      <c r="BW282" s="1039" t="str">
        <f t="shared" si="185"/>
        <v/>
      </c>
      <c r="BY282" s="1039" t="str">
        <f t="shared" si="186"/>
        <v/>
      </c>
      <c r="CA282" s="1039" t="str">
        <f t="shared" si="187"/>
        <v/>
      </c>
      <c r="CC282" s="1039" t="str">
        <f t="shared" si="188"/>
        <v/>
      </c>
      <c r="CE282" s="1039" t="str">
        <f t="shared" si="189"/>
        <v/>
      </c>
    </row>
    <row r="283" spans="5:83">
      <c r="E283" s="1039" t="str">
        <f t="shared" si="152"/>
        <v/>
      </c>
      <c r="G283" s="1039" t="str">
        <f t="shared" si="152"/>
        <v/>
      </c>
      <c r="I283" s="1039" t="str">
        <f t="shared" si="153"/>
        <v/>
      </c>
      <c r="K283" s="1039" t="str">
        <f t="shared" si="154"/>
        <v/>
      </c>
      <c r="M283" s="1039" t="str">
        <f t="shared" si="155"/>
        <v/>
      </c>
      <c r="O283" s="1039" t="str">
        <f t="shared" si="156"/>
        <v/>
      </c>
      <c r="Q283" s="1039" t="str">
        <f t="shared" si="157"/>
        <v/>
      </c>
      <c r="S283" s="1039" t="str">
        <f t="shared" si="158"/>
        <v/>
      </c>
      <c r="U283" s="1039" t="str">
        <f t="shared" si="159"/>
        <v/>
      </c>
      <c r="W283" s="1039" t="str">
        <f t="shared" si="160"/>
        <v/>
      </c>
      <c r="Y283" s="1039" t="str">
        <f t="shared" si="161"/>
        <v/>
      </c>
      <c r="AA283" s="1039" t="str">
        <f t="shared" si="162"/>
        <v/>
      </c>
      <c r="AC283" s="1039" t="str">
        <f t="shared" si="163"/>
        <v/>
      </c>
      <c r="AE283" s="1039" t="str">
        <f t="shared" si="164"/>
        <v/>
      </c>
      <c r="AG283" s="1039" t="str">
        <f t="shared" si="165"/>
        <v/>
      </c>
      <c r="AI283" s="1039" t="str">
        <f t="shared" si="166"/>
        <v/>
      </c>
      <c r="AK283" s="1039" t="str">
        <f t="shared" si="167"/>
        <v/>
      </c>
      <c r="AM283" s="1039" t="str">
        <f t="shared" si="168"/>
        <v/>
      </c>
      <c r="AO283" s="1039" t="str">
        <f t="shared" si="169"/>
        <v/>
      </c>
      <c r="AQ283" s="1039" t="str">
        <f t="shared" si="170"/>
        <v/>
      </c>
      <c r="AS283" s="1039" t="str">
        <f t="shared" si="171"/>
        <v/>
      </c>
      <c r="AU283" s="1039" t="str">
        <f t="shared" si="171"/>
        <v/>
      </c>
      <c r="AW283" s="1039" t="str">
        <f t="shared" si="172"/>
        <v/>
      </c>
      <c r="AY283" s="1039" t="str">
        <f t="shared" si="173"/>
        <v/>
      </c>
      <c r="BA283" s="1039" t="str">
        <f t="shared" si="174"/>
        <v/>
      </c>
      <c r="BC283" s="1039" t="str">
        <f t="shared" si="175"/>
        <v/>
      </c>
      <c r="BE283" s="1039" t="str">
        <f t="shared" si="176"/>
        <v/>
      </c>
      <c r="BG283" s="1039" t="str">
        <f t="shared" si="177"/>
        <v/>
      </c>
      <c r="BI283" s="1039" t="str">
        <f t="shared" si="178"/>
        <v/>
      </c>
      <c r="BK283" s="1039" t="str">
        <f t="shared" si="179"/>
        <v/>
      </c>
      <c r="BM283" s="1039" t="str">
        <f t="shared" si="180"/>
        <v/>
      </c>
      <c r="BO283" s="1039" t="str">
        <f t="shared" si="181"/>
        <v/>
      </c>
      <c r="BQ283" s="1039" t="str">
        <f t="shared" si="182"/>
        <v/>
      </c>
      <c r="BS283" s="1039" t="str">
        <f t="shared" si="183"/>
        <v/>
      </c>
      <c r="BU283" s="1039" t="str">
        <f t="shared" si="184"/>
        <v/>
      </c>
      <c r="BW283" s="1039" t="str">
        <f t="shared" si="185"/>
        <v/>
      </c>
      <c r="BY283" s="1039" t="str">
        <f t="shared" si="186"/>
        <v/>
      </c>
      <c r="CA283" s="1039" t="str">
        <f t="shared" si="187"/>
        <v/>
      </c>
      <c r="CC283" s="1039" t="str">
        <f t="shared" si="188"/>
        <v/>
      </c>
      <c r="CE283" s="1039" t="str">
        <f t="shared" si="189"/>
        <v/>
      </c>
    </row>
    <row r="284" spans="5:83">
      <c r="E284" s="1039" t="str">
        <f t="shared" si="152"/>
        <v/>
      </c>
      <c r="G284" s="1039" t="str">
        <f t="shared" si="152"/>
        <v/>
      </c>
      <c r="I284" s="1039" t="str">
        <f t="shared" si="153"/>
        <v/>
      </c>
      <c r="K284" s="1039" t="str">
        <f t="shared" si="154"/>
        <v/>
      </c>
      <c r="M284" s="1039" t="str">
        <f t="shared" si="155"/>
        <v/>
      </c>
      <c r="O284" s="1039" t="str">
        <f t="shared" si="156"/>
        <v/>
      </c>
      <c r="Q284" s="1039" t="str">
        <f t="shared" si="157"/>
        <v/>
      </c>
      <c r="S284" s="1039" t="str">
        <f t="shared" si="158"/>
        <v/>
      </c>
      <c r="U284" s="1039" t="str">
        <f t="shared" si="159"/>
        <v/>
      </c>
      <c r="W284" s="1039" t="str">
        <f t="shared" si="160"/>
        <v/>
      </c>
      <c r="Y284" s="1039" t="str">
        <f t="shared" si="161"/>
        <v/>
      </c>
      <c r="AA284" s="1039" t="str">
        <f t="shared" si="162"/>
        <v/>
      </c>
      <c r="AC284" s="1039" t="str">
        <f t="shared" si="163"/>
        <v/>
      </c>
      <c r="AE284" s="1039" t="str">
        <f t="shared" si="164"/>
        <v/>
      </c>
      <c r="AG284" s="1039" t="str">
        <f t="shared" si="165"/>
        <v/>
      </c>
      <c r="AI284" s="1039" t="str">
        <f t="shared" si="166"/>
        <v/>
      </c>
      <c r="AK284" s="1039" t="str">
        <f t="shared" si="167"/>
        <v/>
      </c>
      <c r="AM284" s="1039" t="str">
        <f t="shared" si="168"/>
        <v/>
      </c>
      <c r="AO284" s="1039" t="str">
        <f t="shared" si="169"/>
        <v/>
      </c>
      <c r="AQ284" s="1039" t="str">
        <f t="shared" si="170"/>
        <v/>
      </c>
      <c r="AS284" s="1039" t="str">
        <f t="shared" si="171"/>
        <v/>
      </c>
      <c r="AU284" s="1039" t="str">
        <f t="shared" si="171"/>
        <v/>
      </c>
      <c r="AW284" s="1039" t="str">
        <f t="shared" si="172"/>
        <v/>
      </c>
      <c r="AY284" s="1039" t="str">
        <f t="shared" si="173"/>
        <v/>
      </c>
      <c r="BA284" s="1039" t="str">
        <f t="shared" si="174"/>
        <v/>
      </c>
      <c r="BC284" s="1039" t="str">
        <f t="shared" si="175"/>
        <v/>
      </c>
      <c r="BE284" s="1039" t="str">
        <f t="shared" si="176"/>
        <v/>
      </c>
      <c r="BG284" s="1039" t="str">
        <f t="shared" si="177"/>
        <v/>
      </c>
      <c r="BI284" s="1039" t="str">
        <f t="shared" si="178"/>
        <v/>
      </c>
      <c r="BK284" s="1039" t="str">
        <f t="shared" si="179"/>
        <v/>
      </c>
      <c r="BM284" s="1039" t="str">
        <f t="shared" si="180"/>
        <v/>
      </c>
      <c r="BO284" s="1039" t="str">
        <f t="shared" si="181"/>
        <v/>
      </c>
      <c r="BQ284" s="1039" t="str">
        <f t="shared" si="182"/>
        <v/>
      </c>
      <c r="BS284" s="1039" t="str">
        <f t="shared" si="183"/>
        <v/>
      </c>
      <c r="BU284" s="1039" t="str">
        <f t="shared" si="184"/>
        <v/>
      </c>
      <c r="BW284" s="1039" t="str">
        <f t="shared" si="185"/>
        <v/>
      </c>
      <c r="BY284" s="1039" t="str">
        <f t="shared" si="186"/>
        <v/>
      </c>
      <c r="CA284" s="1039" t="str">
        <f t="shared" si="187"/>
        <v/>
      </c>
      <c r="CC284" s="1039" t="str">
        <f t="shared" si="188"/>
        <v/>
      </c>
      <c r="CE284" s="1039" t="str">
        <f t="shared" si="189"/>
        <v/>
      </c>
    </row>
    <row r="285" spans="5:83">
      <c r="E285" s="1039" t="str">
        <f t="shared" si="152"/>
        <v/>
      </c>
      <c r="G285" s="1039" t="str">
        <f t="shared" si="152"/>
        <v/>
      </c>
      <c r="I285" s="1039" t="str">
        <f t="shared" si="153"/>
        <v/>
      </c>
      <c r="K285" s="1039" t="str">
        <f t="shared" si="154"/>
        <v/>
      </c>
      <c r="M285" s="1039" t="str">
        <f t="shared" si="155"/>
        <v/>
      </c>
      <c r="O285" s="1039" t="str">
        <f t="shared" si="156"/>
        <v/>
      </c>
      <c r="Q285" s="1039" t="str">
        <f t="shared" si="157"/>
        <v/>
      </c>
      <c r="S285" s="1039" t="str">
        <f t="shared" si="158"/>
        <v/>
      </c>
      <c r="U285" s="1039" t="str">
        <f t="shared" si="159"/>
        <v/>
      </c>
      <c r="W285" s="1039" t="str">
        <f t="shared" si="160"/>
        <v/>
      </c>
      <c r="Y285" s="1039" t="str">
        <f t="shared" si="161"/>
        <v/>
      </c>
      <c r="AA285" s="1039" t="str">
        <f t="shared" si="162"/>
        <v/>
      </c>
      <c r="AC285" s="1039" t="str">
        <f t="shared" si="163"/>
        <v/>
      </c>
      <c r="AE285" s="1039" t="str">
        <f t="shared" si="164"/>
        <v/>
      </c>
      <c r="AG285" s="1039" t="str">
        <f t="shared" si="165"/>
        <v/>
      </c>
      <c r="AI285" s="1039" t="str">
        <f t="shared" si="166"/>
        <v/>
      </c>
      <c r="AK285" s="1039" t="str">
        <f t="shared" si="167"/>
        <v/>
      </c>
      <c r="AM285" s="1039" t="str">
        <f t="shared" si="168"/>
        <v/>
      </c>
      <c r="AO285" s="1039" t="str">
        <f t="shared" si="169"/>
        <v/>
      </c>
      <c r="AQ285" s="1039" t="str">
        <f t="shared" si="170"/>
        <v/>
      </c>
      <c r="AS285" s="1039" t="str">
        <f t="shared" si="171"/>
        <v/>
      </c>
      <c r="AU285" s="1039" t="str">
        <f t="shared" si="171"/>
        <v/>
      </c>
      <c r="AW285" s="1039" t="str">
        <f t="shared" si="172"/>
        <v/>
      </c>
      <c r="AY285" s="1039" t="str">
        <f t="shared" si="173"/>
        <v/>
      </c>
      <c r="BA285" s="1039" t="str">
        <f t="shared" si="174"/>
        <v/>
      </c>
      <c r="BC285" s="1039" t="str">
        <f t="shared" si="175"/>
        <v/>
      </c>
      <c r="BE285" s="1039" t="str">
        <f t="shared" si="176"/>
        <v/>
      </c>
      <c r="BG285" s="1039" t="str">
        <f t="shared" si="177"/>
        <v/>
      </c>
      <c r="BI285" s="1039" t="str">
        <f t="shared" si="178"/>
        <v/>
      </c>
      <c r="BK285" s="1039" t="str">
        <f t="shared" si="179"/>
        <v/>
      </c>
      <c r="BM285" s="1039" t="str">
        <f t="shared" si="180"/>
        <v/>
      </c>
      <c r="BO285" s="1039" t="str">
        <f t="shared" si="181"/>
        <v/>
      </c>
      <c r="BQ285" s="1039" t="str">
        <f t="shared" si="182"/>
        <v/>
      </c>
      <c r="BS285" s="1039" t="str">
        <f t="shared" si="183"/>
        <v/>
      </c>
      <c r="BU285" s="1039" t="str">
        <f t="shared" si="184"/>
        <v/>
      </c>
      <c r="BW285" s="1039" t="str">
        <f t="shared" si="185"/>
        <v/>
      </c>
      <c r="BY285" s="1039" t="str">
        <f t="shared" si="186"/>
        <v/>
      </c>
      <c r="CA285" s="1039" t="str">
        <f t="shared" si="187"/>
        <v/>
      </c>
      <c r="CC285" s="1039" t="str">
        <f t="shared" si="188"/>
        <v/>
      </c>
      <c r="CE285" s="1039" t="str">
        <f t="shared" si="189"/>
        <v/>
      </c>
    </row>
    <row r="286" spans="5:83">
      <c r="E286" s="1039" t="str">
        <f t="shared" si="152"/>
        <v/>
      </c>
      <c r="G286" s="1039" t="str">
        <f t="shared" si="152"/>
        <v/>
      </c>
      <c r="I286" s="1039" t="str">
        <f t="shared" si="153"/>
        <v/>
      </c>
      <c r="K286" s="1039" t="str">
        <f t="shared" si="154"/>
        <v/>
      </c>
      <c r="M286" s="1039" t="str">
        <f t="shared" si="155"/>
        <v/>
      </c>
      <c r="O286" s="1039" t="str">
        <f t="shared" si="156"/>
        <v/>
      </c>
      <c r="Q286" s="1039" t="str">
        <f t="shared" si="157"/>
        <v/>
      </c>
      <c r="S286" s="1039" t="str">
        <f t="shared" si="158"/>
        <v/>
      </c>
      <c r="U286" s="1039" t="str">
        <f t="shared" si="159"/>
        <v/>
      </c>
      <c r="W286" s="1039" t="str">
        <f t="shared" si="160"/>
        <v/>
      </c>
      <c r="Y286" s="1039" t="str">
        <f t="shared" si="161"/>
        <v/>
      </c>
      <c r="AA286" s="1039" t="str">
        <f t="shared" si="162"/>
        <v/>
      </c>
      <c r="AC286" s="1039" t="str">
        <f t="shared" si="163"/>
        <v/>
      </c>
      <c r="AE286" s="1039" t="str">
        <f t="shared" si="164"/>
        <v/>
      </c>
      <c r="AG286" s="1039" t="str">
        <f t="shared" si="165"/>
        <v/>
      </c>
      <c r="AI286" s="1039" t="str">
        <f t="shared" si="166"/>
        <v/>
      </c>
      <c r="AK286" s="1039" t="str">
        <f t="shared" si="167"/>
        <v/>
      </c>
      <c r="AM286" s="1039" t="str">
        <f t="shared" si="168"/>
        <v/>
      </c>
      <c r="AO286" s="1039" t="str">
        <f t="shared" si="169"/>
        <v/>
      </c>
      <c r="AQ286" s="1039" t="str">
        <f t="shared" si="170"/>
        <v/>
      </c>
      <c r="AS286" s="1039" t="str">
        <f t="shared" si="171"/>
        <v/>
      </c>
      <c r="AU286" s="1039" t="str">
        <f t="shared" si="171"/>
        <v/>
      </c>
      <c r="AW286" s="1039" t="str">
        <f t="shared" si="172"/>
        <v/>
      </c>
      <c r="AY286" s="1039" t="str">
        <f t="shared" si="173"/>
        <v/>
      </c>
      <c r="BA286" s="1039" t="str">
        <f t="shared" si="174"/>
        <v/>
      </c>
      <c r="BC286" s="1039" t="str">
        <f t="shared" si="175"/>
        <v/>
      </c>
      <c r="BE286" s="1039" t="str">
        <f t="shared" si="176"/>
        <v/>
      </c>
      <c r="BG286" s="1039" t="str">
        <f t="shared" si="177"/>
        <v/>
      </c>
      <c r="BI286" s="1039" t="str">
        <f t="shared" si="178"/>
        <v/>
      </c>
      <c r="BK286" s="1039" t="str">
        <f t="shared" si="179"/>
        <v/>
      </c>
      <c r="BM286" s="1039" t="str">
        <f t="shared" si="180"/>
        <v/>
      </c>
      <c r="BO286" s="1039" t="str">
        <f t="shared" si="181"/>
        <v/>
      </c>
      <c r="BQ286" s="1039" t="str">
        <f t="shared" si="182"/>
        <v/>
      </c>
      <c r="BS286" s="1039" t="str">
        <f t="shared" si="183"/>
        <v/>
      </c>
      <c r="BU286" s="1039" t="str">
        <f t="shared" si="184"/>
        <v/>
      </c>
      <c r="BW286" s="1039" t="str">
        <f t="shared" si="185"/>
        <v/>
      </c>
      <c r="BY286" s="1039" t="str">
        <f t="shared" si="186"/>
        <v/>
      </c>
      <c r="CA286" s="1039" t="str">
        <f t="shared" si="187"/>
        <v/>
      </c>
      <c r="CC286" s="1039" t="str">
        <f t="shared" si="188"/>
        <v/>
      </c>
      <c r="CE286" s="1039" t="str">
        <f t="shared" si="189"/>
        <v/>
      </c>
    </row>
    <row r="287" spans="5:83">
      <c r="E287" s="1039" t="str">
        <f t="shared" si="152"/>
        <v/>
      </c>
      <c r="G287" s="1039" t="str">
        <f t="shared" si="152"/>
        <v/>
      </c>
      <c r="I287" s="1039" t="str">
        <f t="shared" si="153"/>
        <v/>
      </c>
      <c r="K287" s="1039" t="str">
        <f t="shared" si="154"/>
        <v/>
      </c>
      <c r="M287" s="1039" t="str">
        <f t="shared" si="155"/>
        <v/>
      </c>
      <c r="O287" s="1039" t="str">
        <f t="shared" si="156"/>
        <v/>
      </c>
      <c r="Q287" s="1039" t="str">
        <f t="shared" si="157"/>
        <v/>
      </c>
      <c r="S287" s="1039" t="str">
        <f t="shared" si="158"/>
        <v/>
      </c>
      <c r="U287" s="1039" t="str">
        <f t="shared" si="159"/>
        <v/>
      </c>
      <c r="W287" s="1039" t="str">
        <f t="shared" si="160"/>
        <v/>
      </c>
      <c r="Y287" s="1039" t="str">
        <f t="shared" si="161"/>
        <v/>
      </c>
      <c r="AA287" s="1039" t="str">
        <f t="shared" si="162"/>
        <v/>
      </c>
      <c r="AC287" s="1039" t="str">
        <f t="shared" si="163"/>
        <v/>
      </c>
      <c r="AE287" s="1039" t="str">
        <f t="shared" si="164"/>
        <v/>
      </c>
      <c r="AG287" s="1039" t="str">
        <f t="shared" si="165"/>
        <v/>
      </c>
      <c r="AI287" s="1039" t="str">
        <f t="shared" si="166"/>
        <v/>
      </c>
      <c r="AK287" s="1039" t="str">
        <f t="shared" si="167"/>
        <v/>
      </c>
      <c r="AM287" s="1039" t="str">
        <f t="shared" si="168"/>
        <v/>
      </c>
      <c r="AO287" s="1039" t="str">
        <f t="shared" si="169"/>
        <v/>
      </c>
      <c r="AQ287" s="1039" t="str">
        <f t="shared" si="170"/>
        <v/>
      </c>
      <c r="AS287" s="1039" t="str">
        <f t="shared" si="171"/>
        <v/>
      </c>
      <c r="AU287" s="1039" t="str">
        <f t="shared" si="171"/>
        <v/>
      </c>
      <c r="AW287" s="1039" t="str">
        <f t="shared" si="172"/>
        <v/>
      </c>
      <c r="AY287" s="1039" t="str">
        <f t="shared" si="173"/>
        <v/>
      </c>
      <c r="BA287" s="1039" t="str">
        <f t="shared" si="174"/>
        <v/>
      </c>
      <c r="BC287" s="1039" t="str">
        <f t="shared" si="175"/>
        <v/>
      </c>
      <c r="BE287" s="1039" t="str">
        <f t="shared" si="176"/>
        <v/>
      </c>
      <c r="BG287" s="1039" t="str">
        <f t="shared" si="177"/>
        <v/>
      </c>
      <c r="BI287" s="1039" t="str">
        <f t="shared" si="178"/>
        <v/>
      </c>
      <c r="BK287" s="1039" t="str">
        <f t="shared" si="179"/>
        <v/>
      </c>
      <c r="BM287" s="1039" t="str">
        <f t="shared" si="180"/>
        <v/>
      </c>
      <c r="BO287" s="1039" t="str">
        <f t="shared" si="181"/>
        <v/>
      </c>
      <c r="BQ287" s="1039" t="str">
        <f t="shared" si="182"/>
        <v/>
      </c>
      <c r="BS287" s="1039" t="str">
        <f t="shared" si="183"/>
        <v/>
      </c>
      <c r="BU287" s="1039" t="str">
        <f t="shared" si="184"/>
        <v/>
      </c>
      <c r="BW287" s="1039" t="str">
        <f t="shared" si="185"/>
        <v/>
      </c>
      <c r="BY287" s="1039" t="str">
        <f t="shared" si="186"/>
        <v/>
      </c>
      <c r="CA287" s="1039" t="str">
        <f t="shared" si="187"/>
        <v/>
      </c>
      <c r="CC287" s="1039" t="str">
        <f t="shared" si="188"/>
        <v/>
      </c>
      <c r="CE287" s="1039" t="str">
        <f t="shared" si="189"/>
        <v/>
      </c>
    </row>
    <row r="288" spans="5:83">
      <c r="E288" s="1039" t="str">
        <f t="shared" si="152"/>
        <v/>
      </c>
      <c r="G288" s="1039" t="str">
        <f t="shared" si="152"/>
        <v/>
      </c>
      <c r="I288" s="1039" t="str">
        <f t="shared" si="153"/>
        <v/>
      </c>
      <c r="K288" s="1039" t="str">
        <f t="shared" si="154"/>
        <v/>
      </c>
      <c r="M288" s="1039" t="str">
        <f t="shared" si="155"/>
        <v/>
      </c>
      <c r="O288" s="1039" t="str">
        <f t="shared" si="156"/>
        <v/>
      </c>
      <c r="Q288" s="1039" t="str">
        <f t="shared" si="157"/>
        <v/>
      </c>
      <c r="S288" s="1039" t="str">
        <f t="shared" si="158"/>
        <v/>
      </c>
      <c r="U288" s="1039" t="str">
        <f t="shared" si="159"/>
        <v/>
      </c>
      <c r="W288" s="1039" t="str">
        <f t="shared" si="160"/>
        <v/>
      </c>
      <c r="Y288" s="1039" t="str">
        <f t="shared" si="161"/>
        <v/>
      </c>
      <c r="AA288" s="1039" t="str">
        <f t="shared" si="162"/>
        <v/>
      </c>
      <c r="AC288" s="1039" t="str">
        <f t="shared" si="163"/>
        <v/>
      </c>
      <c r="AE288" s="1039" t="str">
        <f t="shared" si="164"/>
        <v/>
      </c>
      <c r="AG288" s="1039" t="str">
        <f t="shared" si="165"/>
        <v/>
      </c>
      <c r="AI288" s="1039" t="str">
        <f t="shared" si="166"/>
        <v/>
      </c>
      <c r="AK288" s="1039" t="str">
        <f t="shared" si="167"/>
        <v/>
      </c>
      <c r="AM288" s="1039" t="str">
        <f t="shared" si="168"/>
        <v/>
      </c>
      <c r="AO288" s="1039" t="str">
        <f t="shared" si="169"/>
        <v/>
      </c>
      <c r="AQ288" s="1039" t="str">
        <f t="shared" si="170"/>
        <v/>
      </c>
      <c r="AS288" s="1039" t="str">
        <f t="shared" si="171"/>
        <v/>
      </c>
      <c r="AU288" s="1039" t="str">
        <f t="shared" si="171"/>
        <v/>
      </c>
      <c r="AW288" s="1039" t="str">
        <f t="shared" si="172"/>
        <v/>
      </c>
      <c r="AY288" s="1039" t="str">
        <f t="shared" si="173"/>
        <v/>
      </c>
      <c r="BA288" s="1039" t="str">
        <f t="shared" si="174"/>
        <v/>
      </c>
      <c r="BC288" s="1039" t="str">
        <f t="shared" si="175"/>
        <v/>
      </c>
      <c r="BE288" s="1039" t="str">
        <f t="shared" si="176"/>
        <v/>
      </c>
      <c r="BG288" s="1039" t="str">
        <f t="shared" si="177"/>
        <v/>
      </c>
      <c r="BI288" s="1039" t="str">
        <f t="shared" si="178"/>
        <v/>
      </c>
      <c r="BK288" s="1039" t="str">
        <f t="shared" si="179"/>
        <v/>
      </c>
      <c r="BM288" s="1039" t="str">
        <f t="shared" si="180"/>
        <v/>
      </c>
      <c r="BO288" s="1039" t="str">
        <f t="shared" si="181"/>
        <v/>
      </c>
      <c r="BQ288" s="1039" t="str">
        <f t="shared" si="182"/>
        <v/>
      </c>
      <c r="BS288" s="1039" t="str">
        <f t="shared" si="183"/>
        <v/>
      </c>
      <c r="BU288" s="1039" t="str">
        <f t="shared" si="184"/>
        <v/>
      </c>
      <c r="BW288" s="1039" t="str">
        <f t="shared" si="185"/>
        <v/>
      </c>
      <c r="BY288" s="1039" t="str">
        <f t="shared" si="186"/>
        <v/>
      </c>
      <c r="CA288" s="1039" t="str">
        <f t="shared" si="187"/>
        <v/>
      </c>
      <c r="CC288" s="1039" t="str">
        <f t="shared" si="188"/>
        <v/>
      </c>
      <c r="CE288" s="1039" t="str">
        <f t="shared" si="189"/>
        <v/>
      </c>
    </row>
    <row r="289" spans="5:83">
      <c r="E289" s="1039" t="str">
        <f t="shared" si="152"/>
        <v/>
      </c>
      <c r="G289" s="1039" t="str">
        <f t="shared" si="152"/>
        <v/>
      </c>
      <c r="I289" s="1039" t="str">
        <f t="shared" si="153"/>
        <v/>
      </c>
      <c r="K289" s="1039" t="str">
        <f t="shared" si="154"/>
        <v/>
      </c>
      <c r="M289" s="1039" t="str">
        <f t="shared" si="155"/>
        <v/>
      </c>
      <c r="O289" s="1039" t="str">
        <f t="shared" si="156"/>
        <v/>
      </c>
      <c r="Q289" s="1039" t="str">
        <f t="shared" si="157"/>
        <v/>
      </c>
      <c r="S289" s="1039" t="str">
        <f t="shared" si="158"/>
        <v/>
      </c>
      <c r="U289" s="1039" t="str">
        <f t="shared" si="159"/>
        <v/>
      </c>
      <c r="W289" s="1039" t="str">
        <f t="shared" si="160"/>
        <v/>
      </c>
      <c r="Y289" s="1039" t="str">
        <f t="shared" si="161"/>
        <v/>
      </c>
      <c r="AA289" s="1039" t="str">
        <f t="shared" si="162"/>
        <v/>
      </c>
      <c r="AC289" s="1039" t="str">
        <f t="shared" si="163"/>
        <v/>
      </c>
      <c r="AE289" s="1039" t="str">
        <f t="shared" si="164"/>
        <v/>
      </c>
      <c r="AG289" s="1039" t="str">
        <f t="shared" si="165"/>
        <v/>
      </c>
      <c r="AI289" s="1039" t="str">
        <f t="shared" si="166"/>
        <v/>
      </c>
      <c r="AK289" s="1039" t="str">
        <f t="shared" si="167"/>
        <v/>
      </c>
      <c r="AM289" s="1039" t="str">
        <f t="shared" si="168"/>
        <v/>
      </c>
      <c r="AO289" s="1039" t="str">
        <f t="shared" si="169"/>
        <v/>
      </c>
      <c r="AQ289" s="1039" t="str">
        <f t="shared" si="170"/>
        <v/>
      </c>
      <c r="AS289" s="1039" t="str">
        <f t="shared" si="171"/>
        <v/>
      </c>
      <c r="AU289" s="1039" t="str">
        <f t="shared" si="171"/>
        <v/>
      </c>
      <c r="AW289" s="1039" t="str">
        <f t="shared" si="172"/>
        <v/>
      </c>
      <c r="AY289" s="1039" t="str">
        <f t="shared" si="173"/>
        <v/>
      </c>
      <c r="BA289" s="1039" t="str">
        <f t="shared" si="174"/>
        <v/>
      </c>
      <c r="BC289" s="1039" t="str">
        <f t="shared" si="175"/>
        <v/>
      </c>
      <c r="BE289" s="1039" t="str">
        <f t="shared" si="176"/>
        <v/>
      </c>
      <c r="BG289" s="1039" t="str">
        <f t="shared" si="177"/>
        <v/>
      </c>
      <c r="BI289" s="1039" t="str">
        <f t="shared" si="178"/>
        <v/>
      </c>
      <c r="BK289" s="1039" t="str">
        <f t="shared" si="179"/>
        <v/>
      </c>
      <c r="BM289" s="1039" t="str">
        <f t="shared" si="180"/>
        <v/>
      </c>
      <c r="BO289" s="1039" t="str">
        <f t="shared" si="181"/>
        <v/>
      </c>
      <c r="BQ289" s="1039" t="str">
        <f t="shared" si="182"/>
        <v/>
      </c>
      <c r="BS289" s="1039" t="str">
        <f t="shared" si="183"/>
        <v/>
      </c>
      <c r="BU289" s="1039" t="str">
        <f t="shared" si="184"/>
        <v/>
      </c>
      <c r="BW289" s="1039" t="str">
        <f t="shared" si="185"/>
        <v/>
      </c>
      <c r="BY289" s="1039" t="str">
        <f t="shared" si="186"/>
        <v/>
      </c>
      <c r="CA289" s="1039" t="str">
        <f t="shared" si="187"/>
        <v/>
      </c>
      <c r="CC289" s="1039" t="str">
        <f t="shared" si="188"/>
        <v/>
      </c>
      <c r="CE289" s="1039" t="str">
        <f t="shared" si="189"/>
        <v/>
      </c>
    </row>
    <row r="290" spans="5:83">
      <c r="E290" s="1039" t="str">
        <f t="shared" si="152"/>
        <v/>
      </c>
      <c r="G290" s="1039" t="str">
        <f t="shared" si="152"/>
        <v/>
      </c>
      <c r="I290" s="1039" t="str">
        <f t="shared" si="153"/>
        <v/>
      </c>
      <c r="K290" s="1039" t="str">
        <f t="shared" si="154"/>
        <v/>
      </c>
      <c r="M290" s="1039" t="str">
        <f t="shared" si="155"/>
        <v/>
      </c>
      <c r="O290" s="1039" t="str">
        <f t="shared" si="156"/>
        <v/>
      </c>
      <c r="Q290" s="1039" t="str">
        <f t="shared" si="157"/>
        <v/>
      </c>
      <c r="S290" s="1039" t="str">
        <f t="shared" si="158"/>
        <v/>
      </c>
      <c r="U290" s="1039" t="str">
        <f t="shared" si="159"/>
        <v/>
      </c>
      <c r="W290" s="1039" t="str">
        <f t="shared" si="160"/>
        <v/>
      </c>
      <c r="Y290" s="1039" t="str">
        <f t="shared" si="161"/>
        <v/>
      </c>
      <c r="AA290" s="1039" t="str">
        <f t="shared" si="162"/>
        <v/>
      </c>
      <c r="AC290" s="1039" t="str">
        <f t="shared" si="163"/>
        <v/>
      </c>
      <c r="AE290" s="1039" t="str">
        <f t="shared" si="164"/>
        <v/>
      </c>
      <c r="AG290" s="1039" t="str">
        <f t="shared" si="165"/>
        <v/>
      </c>
      <c r="AI290" s="1039" t="str">
        <f t="shared" si="166"/>
        <v/>
      </c>
      <c r="AK290" s="1039" t="str">
        <f t="shared" si="167"/>
        <v/>
      </c>
      <c r="AM290" s="1039" t="str">
        <f t="shared" si="168"/>
        <v/>
      </c>
      <c r="AO290" s="1039" t="str">
        <f t="shared" si="169"/>
        <v/>
      </c>
      <c r="AQ290" s="1039" t="str">
        <f t="shared" si="170"/>
        <v/>
      </c>
      <c r="AS290" s="1039" t="str">
        <f t="shared" si="171"/>
        <v/>
      </c>
      <c r="AU290" s="1039" t="str">
        <f t="shared" si="171"/>
        <v/>
      </c>
      <c r="AW290" s="1039" t="str">
        <f t="shared" si="172"/>
        <v/>
      </c>
      <c r="AY290" s="1039" t="str">
        <f t="shared" si="173"/>
        <v/>
      </c>
      <c r="BA290" s="1039" t="str">
        <f t="shared" si="174"/>
        <v/>
      </c>
      <c r="BC290" s="1039" t="str">
        <f t="shared" si="175"/>
        <v/>
      </c>
      <c r="BE290" s="1039" t="str">
        <f t="shared" si="176"/>
        <v/>
      </c>
      <c r="BG290" s="1039" t="str">
        <f t="shared" si="177"/>
        <v/>
      </c>
      <c r="BI290" s="1039" t="str">
        <f t="shared" si="178"/>
        <v/>
      </c>
      <c r="BK290" s="1039" t="str">
        <f t="shared" si="179"/>
        <v/>
      </c>
      <c r="BM290" s="1039" t="str">
        <f t="shared" si="180"/>
        <v/>
      </c>
      <c r="BO290" s="1039" t="str">
        <f t="shared" si="181"/>
        <v/>
      </c>
      <c r="BQ290" s="1039" t="str">
        <f t="shared" si="182"/>
        <v/>
      </c>
      <c r="BS290" s="1039" t="str">
        <f t="shared" si="183"/>
        <v/>
      </c>
      <c r="BU290" s="1039" t="str">
        <f t="shared" si="184"/>
        <v/>
      </c>
      <c r="BW290" s="1039" t="str">
        <f t="shared" si="185"/>
        <v/>
      </c>
      <c r="BY290" s="1039" t="str">
        <f t="shared" si="186"/>
        <v/>
      </c>
      <c r="CA290" s="1039" t="str">
        <f t="shared" si="187"/>
        <v/>
      </c>
      <c r="CC290" s="1039" t="str">
        <f t="shared" si="188"/>
        <v/>
      </c>
      <c r="CE290" s="1039" t="str">
        <f t="shared" si="189"/>
        <v/>
      </c>
    </row>
    <row r="291" spans="5:83">
      <c r="E291" s="1039" t="str">
        <f t="shared" si="152"/>
        <v/>
      </c>
      <c r="G291" s="1039" t="str">
        <f t="shared" si="152"/>
        <v/>
      </c>
      <c r="I291" s="1039" t="str">
        <f t="shared" si="153"/>
        <v/>
      </c>
      <c r="K291" s="1039" t="str">
        <f t="shared" si="154"/>
        <v/>
      </c>
      <c r="M291" s="1039" t="str">
        <f t="shared" si="155"/>
        <v/>
      </c>
      <c r="O291" s="1039" t="str">
        <f t="shared" si="156"/>
        <v/>
      </c>
      <c r="Q291" s="1039" t="str">
        <f t="shared" si="157"/>
        <v/>
      </c>
      <c r="S291" s="1039" t="str">
        <f t="shared" si="158"/>
        <v/>
      </c>
      <c r="U291" s="1039" t="str">
        <f t="shared" si="159"/>
        <v/>
      </c>
      <c r="W291" s="1039" t="str">
        <f t="shared" si="160"/>
        <v/>
      </c>
      <c r="Y291" s="1039" t="str">
        <f t="shared" si="161"/>
        <v/>
      </c>
      <c r="AA291" s="1039" t="str">
        <f t="shared" si="162"/>
        <v/>
      </c>
      <c r="AC291" s="1039" t="str">
        <f t="shared" si="163"/>
        <v/>
      </c>
      <c r="AE291" s="1039" t="str">
        <f t="shared" si="164"/>
        <v/>
      </c>
      <c r="AG291" s="1039" t="str">
        <f t="shared" si="165"/>
        <v/>
      </c>
      <c r="AI291" s="1039" t="str">
        <f t="shared" si="166"/>
        <v/>
      </c>
      <c r="AK291" s="1039" t="str">
        <f t="shared" si="167"/>
        <v/>
      </c>
      <c r="AM291" s="1039" t="str">
        <f t="shared" si="168"/>
        <v/>
      </c>
      <c r="AO291" s="1039" t="str">
        <f t="shared" si="169"/>
        <v/>
      </c>
      <c r="AQ291" s="1039" t="str">
        <f t="shared" si="170"/>
        <v/>
      </c>
      <c r="AS291" s="1039" t="str">
        <f t="shared" si="171"/>
        <v/>
      </c>
      <c r="AU291" s="1039" t="str">
        <f t="shared" si="171"/>
        <v/>
      </c>
      <c r="AW291" s="1039" t="str">
        <f t="shared" si="172"/>
        <v/>
      </c>
      <c r="AY291" s="1039" t="str">
        <f t="shared" si="173"/>
        <v/>
      </c>
      <c r="BA291" s="1039" t="str">
        <f t="shared" si="174"/>
        <v/>
      </c>
      <c r="BC291" s="1039" t="str">
        <f t="shared" si="175"/>
        <v/>
      </c>
      <c r="BE291" s="1039" t="str">
        <f t="shared" si="176"/>
        <v/>
      </c>
      <c r="BG291" s="1039" t="str">
        <f t="shared" si="177"/>
        <v/>
      </c>
      <c r="BI291" s="1039" t="str">
        <f t="shared" si="178"/>
        <v/>
      </c>
      <c r="BK291" s="1039" t="str">
        <f t="shared" si="179"/>
        <v/>
      </c>
      <c r="BM291" s="1039" t="str">
        <f t="shared" si="180"/>
        <v/>
      </c>
      <c r="BO291" s="1039" t="str">
        <f t="shared" si="181"/>
        <v/>
      </c>
      <c r="BQ291" s="1039" t="str">
        <f t="shared" si="182"/>
        <v/>
      </c>
      <c r="BS291" s="1039" t="str">
        <f t="shared" si="183"/>
        <v/>
      </c>
      <c r="BU291" s="1039" t="str">
        <f t="shared" si="184"/>
        <v/>
      </c>
      <c r="BW291" s="1039" t="str">
        <f t="shared" si="185"/>
        <v/>
      </c>
      <c r="BY291" s="1039" t="str">
        <f t="shared" si="186"/>
        <v/>
      </c>
      <c r="CA291" s="1039" t="str">
        <f t="shared" si="187"/>
        <v/>
      </c>
      <c r="CC291" s="1039" t="str">
        <f t="shared" si="188"/>
        <v/>
      </c>
      <c r="CE291" s="1039" t="str">
        <f t="shared" si="189"/>
        <v/>
      </c>
    </row>
    <row r="292" spans="5:83">
      <c r="E292" s="1039" t="str">
        <f t="shared" si="152"/>
        <v/>
      </c>
      <c r="G292" s="1039" t="str">
        <f t="shared" si="152"/>
        <v/>
      </c>
      <c r="I292" s="1039" t="str">
        <f t="shared" si="153"/>
        <v/>
      </c>
      <c r="K292" s="1039" t="str">
        <f t="shared" si="154"/>
        <v/>
      </c>
      <c r="M292" s="1039" t="str">
        <f t="shared" si="155"/>
        <v/>
      </c>
      <c r="O292" s="1039" t="str">
        <f t="shared" si="156"/>
        <v/>
      </c>
      <c r="Q292" s="1039" t="str">
        <f t="shared" si="157"/>
        <v/>
      </c>
      <c r="S292" s="1039" t="str">
        <f t="shared" si="158"/>
        <v/>
      </c>
      <c r="U292" s="1039" t="str">
        <f t="shared" si="159"/>
        <v/>
      </c>
      <c r="W292" s="1039" t="str">
        <f t="shared" si="160"/>
        <v/>
      </c>
      <c r="Y292" s="1039" t="str">
        <f t="shared" si="161"/>
        <v/>
      </c>
      <c r="AA292" s="1039" t="str">
        <f t="shared" si="162"/>
        <v/>
      </c>
      <c r="AC292" s="1039" t="str">
        <f t="shared" si="163"/>
        <v/>
      </c>
      <c r="AE292" s="1039" t="str">
        <f t="shared" si="164"/>
        <v/>
      </c>
      <c r="AG292" s="1039" t="str">
        <f t="shared" si="165"/>
        <v/>
      </c>
      <c r="AI292" s="1039" t="str">
        <f t="shared" si="166"/>
        <v/>
      </c>
      <c r="AK292" s="1039" t="str">
        <f t="shared" si="167"/>
        <v/>
      </c>
      <c r="AM292" s="1039" t="str">
        <f t="shared" si="168"/>
        <v/>
      </c>
      <c r="AO292" s="1039" t="str">
        <f t="shared" si="169"/>
        <v/>
      </c>
      <c r="AQ292" s="1039" t="str">
        <f t="shared" si="170"/>
        <v/>
      </c>
      <c r="AS292" s="1039" t="str">
        <f t="shared" si="171"/>
        <v/>
      </c>
      <c r="AU292" s="1039" t="str">
        <f t="shared" si="171"/>
        <v/>
      </c>
      <c r="AW292" s="1039" t="str">
        <f t="shared" si="172"/>
        <v/>
      </c>
      <c r="AY292" s="1039" t="str">
        <f t="shared" si="173"/>
        <v/>
      </c>
      <c r="BA292" s="1039" t="str">
        <f t="shared" si="174"/>
        <v/>
      </c>
      <c r="BC292" s="1039" t="str">
        <f t="shared" si="175"/>
        <v/>
      </c>
      <c r="BE292" s="1039" t="str">
        <f t="shared" si="176"/>
        <v/>
      </c>
      <c r="BG292" s="1039" t="str">
        <f t="shared" si="177"/>
        <v/>
      </c>
      <c r="BI292" s="1039" t="str">
        <f t="shared" si="178"/>
        <v/>
      </c>
      <c r="BK292" s="1039" t="str">
        <f t="shared" si="179"/>
        <v/>
      </c>
      <c r="BM292" s="1039" t="str">
        <f t="shared" si="180"/>
        <v/>
      </c>
      <c r="BO292" s="1039" t="str">
        <f t="shared" si="181"/>
        <v/>
      </c>
      <c r="BQ292" s="1039" t="str">
        <f t="shared" si="182"/>
        <v/>
      </c>
      <c r="BS292" s="1039" t="str">
        <f t="shared" si="183"/>
        <v/>
      </c>
      <c r="BU292" s="1039" t="str">
        <f t="shared" si="184"/>
        <v/>
      </c>
      <c r="BW292" s="1039" t="str">
        <f t="shared" si="185"/>
        <v/>
      </c>
      <c r="BY292" s="1039" t="str">
        <f t="shared" si="186"/>
        <v/>
      </c>
      <c r="CA292" s="1039" t="str">
        <f t="shared" si="187"/>
        <v/>
      </c>
      <c r="CC292" s="1039" t="str">
        <f t="shared" si="188"/>
        <v/>
      </c>
      <c r="CE292" s="1039" t="str">
        <f t="shared" si="189"/>
        <v/>
      </c>
    </row>
    <row r="293" spans="5:83">
      <c r="E293" s="1039" t="str">
        <f t="shared" si="152"/>
        <v/>
      </c>
      <c r="G293" s="1039" t="str">
        <f t="shared" si="152"/>
        <v/>
      </c>
      <c r="I293" s="1039" t="str">
        <f t="shared" si="153"/>
        <v/>
      </c>
      <c r="K293" s="1039" t="str">
        <f t="shared" si="154"/>
        <v/>
      </c>
      <c r="M293" s="1039" t="str">
        <f t="shared" si="155"/>
        <v/>
      </c>
      <c r="O293" s="1039" t="str">
        <f t="shared" si="156"/>
        <v/>
      </c>
      <c r="Q293" s="1039" t="str">
        <f t="shared" si="157"/>
        <v/>
      </c>
      <c r="S293" s="1039" t="str">
        <f t="shared" si="158"/>
        <v/>
      </c>
      <c r="U293" s="1039" t="str">
        <f t="shared" si="159"/>
        <v/>
      </c>
      <c r="W293" s="1039" t="str">
        <f t="shared" si="160"/>
        <v/>
      </c>
      <c r="Y293" s="1039" t="str">
        <f t="shared" si="161"/>
        <v/>
      </c>
      <c r="AA293" s="1039" t="str">
        <f t="shared" si="162"/>
        <v/>
      </c>
      <c r="AC293" s="1039" t="str">
        <f t="shared" si="163"/>
        <v/>
      </c>
      <c r="AE293" s="1039" t="str">
        <f t="shared" si="164"/>
        <v/>
      </c>
      <c r="AG293" s="1039" t="str">
        <f t="shared" si="165"/>
        <v/>
      </c>
      <c r="AI293" s="1039" t="str">
        <f t="shared" si="166"/>
        <v/>
      </c>
      <c r="AK293" s="1039" t="str">
        <f t="shared" si="167"/>
        <v/>
      </c>
      <c r="AM293" s="1039" t="str">
        <f t="shared" si="168"/>
        <v/>
      </c>
      <c r="AO293" s="1039" t="str">
        <f t="shared" si="169"/>
        <v/>
      </c>
      <c r="AQ293" s="1039" t="str">
        <f t="shared" si="170"/>
        <v/>
      </c>
      <c r="AS293" s="1039" t="str">
        <f t="shared" si="171"/>
        <v/>
      </c>
      <c r="AU293" s="1039" t="str">
        <f t="shared" si="171"/>
        <v/>
      </c>
      <c r="AW293" s="1039" t="str">
        <f t="shared" si="172"/>
        <v/>
      </c>
      <c r="AY293" s="1039" t="str">
        <f t="shared" si="173"/>
        <v/>
      </c>
      <c r="BA293" s="1039" t="str">
        <f t="shared" si="174"/>
        <v/>
      </c>
      <c r="BC293" s="1039" t="str">
        <f t="shared" si="175"/>
        <v/>
      </c>
      <c r="BE293" s="1039" t="str">
        <f t="shared" si="176"/>
        <v/>
      </c>
      <c r="BG293" s="1039" t="str">
        <f t="shared" si="177"/>
        <v/>
      </c>
      <c r="BI293" s="1039" t="str">
        <f t="shared" si="178"/>
        <v/>
      </c>
      <c r="BK293" s="1039" t="str">
        <f t="shared" si="179"/>
        <v/>
      </c>
      <c r="BM293" s="1039" t="str">
        <f t="shared" si="180"/>
        <v/>
      </c>
      <c r="BO293" s="1039" t="str">
        <f t="shared" si="181"/>
        <v/>
      </c>
      <c r="BQ293" s="1039" t="str">
        <f t="shared" si="182"/>
        <v/>
      </c>
      <c r="BS293" s="1039" t="str">
        <f t="shared" si="183"/>
        <v/>
      </c>
      <c r="BU293" s="1039" t="str">
        <f t="shared" si="184"/>
        <v/>
      </c>
      <c r="BW293" s="1039" t="str">
        <f t="shared" si="185"/>
        <v/>
      </c>
      <c r="BY293" s="1039" t="str">
        <f t="shared" si="186"/>
        <v/>
      </c>
      <c r="CA293" s="1039" t="str">
        <f t="shared" si="187"/>
        <v/>
      </c>
      <c r="CC293" s="1039" t="str">
        <f t="shared" si="188"/>
        <v/>
      </c>
      <c r="CE293" s="1039" t="str">
        <f t="shared" si="189"/>
        <v/>
      </c>
    </row>
    <row r="294" spans="5:83">
      <c r="E294" s="1039" t="str">
        <f t="shared" si="152"/>
        <v/>
      </c>
      <c r="G294" s="1039" t="str">
        <f t="shared" si="152"/>
        <v/>
      </c>
      <c r="I294" s="1039" t="str">
        <f t="shared" si="153"/>
        <v/>
      </c>
      <c r="K294" s="1039" t="str">
        <f t="shared" si="154"/>
        <v/>
      </c>
      <c r="M294" s="1039" t="str">
        <f t="shared" si="155"/>
        <v/>
      </c>
      <c r="O294" s="1039" t="str">
        <f t="shared" si="156"/>
        <v/>
      </c>
      <c r="Q294" s="1039" t="str">
        <f t="shared" si="157"/>
        <v/>
      </c>
      <c r="S294" s="1039" t="str">
        <f t="shared" si="158"/>
        <v/>
      </c>
      <c r="U294" s="1039" t="str">
        <f t="shared" si="159"/>
        <v/>
      </c>
      <c r="W294" s="1039" t="str">
        <f t="shared" si="160"/>
        <v/>
      </c>
      <c r="Y294" s="1039" t="str">
        <f t="shared" si="161"/>
        <v/>
      </c>
      <c r="AA294" s="1039" t="str">
        <f t="shared" si="162"/>
        <v/>
      </c>
      <c r="AC294" s="1039" t="str">
        <f t="shared" si="163"/>
        <v/>
      </c>
      <c r="AE294" s="1039" t="str">
        <f t="shared" si="164"/>
        <v/>
      </c>
      <c r="AG294" s="1039" t="str">
        <f t="shared" si="165"/>
        <v/>
      </c>
      <c r="AI294" s="1039" t="str">
        <f t="shared" si="166"/>
        <v/>
      </c>
      <c r="AK294" s="1039" t="str">
        <f t="shared" si="167"/>
        <v/>
      </c>
      <c r="AM294" s="1039" t="str">
        <f t="shared" si="168"/>
        <v/>
      </c>
      <c r="AO294" s="1039" t="str">
        <f t="shared" si="169"/>
        <v/>
      </c>
      <c r="AQ294" s="1039" t="str">
        <f t="shared" si="170"/>
        <v/>
      </c>
      <c r="AS294" s="1039" t="str">
        <f t="shared" si="171"/>
        <v/>
      </c>
      <c r="AU294" s="1039" t="str">
        <f t="shared" si="171"/>
        <v/>
      </c>
      <c r="AW294" s="1039" t="str">
        <f t="shared" si="172"/>
        <v/>
      </c>
      <c r="AY294" s="1039" t="str">
        <f t="shared" si="173"/>
        <v/>
      </c>
      <c r="BA294" s="1039" t="str">
        <f t="shared" si="174"/>
        <v/>
      </c>
      <c r="BC294" s="1039" t="str">
        <f t="shared" si="175"/>
        <v/>
      </c>
      <c r="BE294" s="1039" t="str">
        <f t="shared" si="176"/>
        <v/>
      </c>
      <c r="BG294" s="1039" t="str">
        <f t="shared" si="177"/>
        <v/>
      </c>
      <c r="BI294" s="1039" t="str">
        <f t="shared" si="178"/>
        <v/>
      </c>
      <c r="BK294" s="1039" t="str">
        <f t="shared" si="179"/>
        <v/>
      </c>
      <c r="BM294" s="1039" t="str">
        <f t="shared" si="180"/>
        <v/>
      </c>
      <c r="BO294" s="1039" t="str">
        <f t="shared" si="181"/>
        <v/>
      </c>
      <c r="BQ294" s="1039" t="str">
        <f t="shared" si="182"/>
        <v/>
      </c>
      <c r="BS294" s="1039" t="str">
        <f t="shared" si="183"/>
        <v/>
      </c>
      <c r="BU294" s="1039" t="str">
        <f t="shared" si="184"/>
        <v/>
      </c>
      <c r="BW294" s="1039" t="str">
        <f t="shared" si="185"/>
        <v/>
      </c>
      <c r="BY294" s="1039" t="str">
        <f t="shared" si="186"/>
        <v/>
      </c>
      <c r="CA294" s="1039" t="str">
        <f t="shared" si="187"/>
        <v/>
      </c>
      <c r="CC294" s="1039" t="str">
        <f t="shared" si="188"/>
        <v/>
      </c>
      <c r="CE294" s="1039" t="str">
        <f t="shared" si="189"/>
        <v/>
      </c>
    </row>
    <row r="295" spans="5:83">
      <c r="E295" s="1039" t="str">
        <f t="shared" si="152"/>
        <v/>
      </c>
      <c r="G295" s="1039" t="str">
        <f t="shared" si="152"/>
        <v/>
      </c>
      <c r="I295" s="1039" t="str">
        <f t="shared" si="153"/>
        <v/>
      </c>
      <c r="K295" s="1039" t="str">
        <f t="shared" si="154"/>
        <v/>
      </c>
      <c r="M295" s="1039" t="str">
        <f t="shared" si="155"/>
        <v/>
      </c>
      <c r="O295" s="1039" t="str">
        <f t="shared" si="156"/>
        <v/>
      </c>
      <c r="Q295" s="1039" t="str">
        <f t="shared" si="157"/>
        <v/>
      </c>
      <c r="S295" s="1039" t="str">
        <f t="shared" si="158"/>
        <v/>
      </c>
      <c r="U295" s="1039" t="str">
        <f t="shared" si="159"/>
        <v/>
      </c>
      <c r="W295" s="1039" t="str">
        <f t="shared" si="160"/>
        <v/>
      </c>
      <c r="Y295" s="1039" t="str">
        <f t="shared" si="161"/>
        <v/>
      </c>
      <c r="AA295" s="1039" t="str">
        <f t="shared" si="162"/>
        <v/>
      </c>
      <c r="AC295" s="1039" t="str">
        <f t="shared" si="163"/>
        <v/>
      </c>
      <c r="AE295" s="1039" t="str">
        <f t="shared" si="164"/>
        <v/>
      </c>
      <c r="AG295" s="1039" t="str">
        <f t="shared" si="165"/>
        <v/>
      </c>
      <c r="AI295" s="1039" t="str">
        <f t="shared" si="166"/>
        <v/>
      </c>
      <c r="AK295" s="1039" t="str">
        <f t="shared" si="167"/>
        <v/>
      </c>
      <c r="AM295" s="1039" t="str">
        <f t="shared" si="168"/>
        <v/>
      </c>
      <c r="AO295" s="1039" t="str">
        <f t="shared" si="169"/>
        <v/>
      </c>
      <c r="AQ295" s="1039" t="str">
        <f t="shared" si="170"/>
        <v/>
      </c>
      <c r="AS295" s="1039" t="str">
        <f t="shared" si="171"/>
        <v/>
      </c>
      <c r="AU295" s="1039" t="str">
        <f t="shared" si="171"/>
        <v/>
      </c>
      <c r="AW295" s="1039" t="str">
        <f t="shared" si="172"/>
        <v/>
      </c>
      <c r="AY295" s="1039" t="str">
        <f t="shared" si="173"/>
        <v/>
      </c>
      <c r="BA295" s="1039" t="str">
        <f t="shared" si="174"/>
        <v/>
      </c>
      <c r="BC295" s="1039" t="str">
        <f t="shared" si="175"/>
        <v/>
      </c>
      <c r="BE295" s="1039" t="str">
        <f t="shared" si="176"/>
        <v/>
      </c>
      <c r="BG295" s="1039" t="str">
        <f t="shared" si="177"/>
        <v/>
      </c>
      <c r="BI295" s="1039" t="str">
        <f t="shared" si="178"/>
        <v/>
      </c>
      <c r="BK295" s="1039" t="str">
        <f t="shared" si="179"/>
        <v/>
      </c>
      <c r="BM295" s="1039" t="str">
        <f t="shared" si="180"/>
        <v/>
      </c>
      <c r="BO295" s="1039" t="str">
        <f t="shared" si="181"/>
        <v/>
      </c>
      <c r="BQ295" s="1039" t="str">
        <f t="shared" si="182"/>
        <v/>
      </c>
      <c r="BS295" s="1039" t="str">
        <f t="shared" si="183"/>
        <v/>
      </c>
      <c r="BU295" s="1039" t="str">
        <f t="shared" si="184"/>
        <v/>
      </c>
      <c r="BW295" s="1039" t="str">
        <f t="shared" si="185"/>
        <v/>
      </c>
      <c r="BY295" s="1039" t="str">
        <f t="shared" si="186"/>
        <v/>
      </c>
      <c r="CA295" s="1039" t="str">
        <f t="shared" si="187"/>
        <v/>
      </c>
      <c r="CC295" s="1039" t="str">
        <f t="shared" si="188"/>
        <v/>
      </c>
      <c r="CE295" s="1039" t="str">
        <f t="shared" si="189"/>
        <v/>
      </c>
    </row>
    <row r="296" spans="5:83">
      <c r="E296" s="1039" t="str">
        <f t="shared" si="152"/>
        <v/>
      </c>
      <c r="G296" s="1039" t="str">
        <f t="shared" si="152"/>
        <v/>
      </c>
      <c r="I296" s="1039" t="str">
        <f t="shared" si="153"/>
        <v/>
      </c>
      <c r="K296" s="1039" t="str">
        <f t="shared" si="154"/>
        <v/>
      </c>
      <c r="M296" s="1039" t="str">
        <f t="shared" si="155"/>
        <v/>
      </c>
      <c r="O296" s="1039" t="str">
        <f t="shared" si="156"/>
        <v/>
      </c>
      <c r="Q296" s="1039" t="str">
        <f t="shared" si="157"/>
        <v/>
      </c>
      <c r="S296" s="1039" t="str">
        <f t="shared" si="158"/>
        <v/>
      </c>
      <c r="U296" s="1039" t="str">
        <f t="shared" si="159"/>
        <v/>
      </c>
      <c r="W296" s="1039" t="str">
        <f t="shared" si="160"/>
        <v/>
      </c>
      <c r="Y296" s="1039" t="str">
        <f t="shared" si="161"/>
        <v/>
      </c>
      <c r="AA296" s="1039" t="str">
        <f t="shared" si="162"/>
        <v/>
      </c>
      <c r="AC296" s="1039" t="str">
        <f t="shared" si="163"/>
        <v/>
      </c>
      <c r="AE296" s="1039" t="str">
        <f t="shared" si="164"/>
        <v/>
      </c>
      <c r="AG296" s="1039" t="str">
        <f t="shared" si="165"/>
        <v/>
      </c>
      <c r="AI296" s="1039" t="str">
        <f t="shared" si="166"/>
        <v/>
      </c>
      <c r="AK296" s="1039" t="str">
        <f t="shared" si="167"/>
        <v/>
      </c>
      <c r="AM296" s="1039" t="str">
        <f t="shared" si="168"/>
        <v/>
      </c>
      <c r="AO296" s="1039" t="str">
        <f t="shared" si="169"/>
        <v/>
      </c>
      <c r="AQ296" s="1039" t="str">
        <f t="shared" si="170"/>
        <v/>
      </c>
      <c r="AS296" s="1039" t="str">
        <f t="shared" si="171"/>
        <v/>
      </c>
      <c r="AU296" s="1039" t="str">
        <f t="shared" si="171"/>
        <v/>
      </c>
      <c r="AW296" s="1039" t="str">
        <f t="shared" si="172"/>
        <v/>
      </c>
      <c r="AY296" s="1039" t="str">
        <f t="shared" si="173"/>
        <v/>
      </c>
      <c r="BA296" s="1039" t="str">
        <f t="shared" si="174"/>
        <v/>
      </c>
      <c r="BC296" s="1039" t="str">
        <f t="shared" si="175"/>
        <v/>
      </c>
      <c r="BE296" s="1039" t="str">
        <f t="shared" si="176"/>
        <v/>
      </c>
      <c r="BG296" s="1039" t="str">
        <f t="shared" si="177"/>
        <v/>
      </c>
      <c r="BI296" s="1039" t="str">
        <f t="shared" si="178"/>
        <v/>
      </c>
      <c r="BK296" s="1039" t="str">
        <f t="shared" si="179"/>
        <v/>
      </c>
      <c r="BM296" s="1039" t="str">
        <f t="shared" si="180"/>
        <v/>
      </c>
      <c r="BO296" s="1039" t="str">
        <f t="shared" si="181"/>
        <v/>
      </c>
      <c r="BQ296" s="1039" t="str">
        <f t="shared" si="182"/>
        <v/>
      </c>
      <c r="BS296" s="1039" t="str">
        <f t="shared" si="183"/>
        <v/>
      </c>
      <c r="BU296" s="1039" t="str">
        <f t="shared" si="184"/>
        <v/>
      </c>
      <c r="BW296" s="1039" t="str">
        <f t="shared" si="185"/>
        <v/>
      </c>
      <c r="BY296" s="1039" t="str">
        <f t="shared" si="186"/>
        <v/>
      </c>
      <c r="CA296" s="1039" t="str">
        <f t="shared" si="187"/>
        <v/>
      </c>
      <c r="CC296" s="1039" t="str">
        <f t="shared" si="188"/>
        <v/>
      </c>
      <c r="CE296" s="1039" t="str">
        <f t="shared" si="189"/>
        <v/>
      </c>
    </row>
    <row r="297" spans="5:83">
      <c r="E297" s="1039" t="str">
        <f t="shared" si="152"/>
        <v/>
      </c>
      <c r="G297" s="1039" t="str">
        <f t="shared" si="152"/>
        <v/>
      </c>
      <c r="I297" s="1039" t="str">
        <f t="shared" si="153"/>
        <v/>
      </c>
      <c r="K297" s="1039" t="str">
        <f t="shared" si="154"/>
        <v/>
      </c>
      <c r="M297" s="1039" t="str">
        <f t="shared" si="155"/>
        <v/>
      </c>
      <c r="O297" s="1039" t="str">
        <f t="shared" si="156"/>
        <v/>
      </c>
      <c r="Q297" s="1039" t="str">
        <f t="shared" si="157"/>
        <v/>
      </c>
      <c r="S297" s="1039" t="str">
        <f t="shared" si="158"/>
        <v/>
      </c>
      <c r="U297" s="1039" t="str">
        <f t="shared" si="159"/>
        <v/>
      </c>
      <c r="W297" s="1039" t="str">
        <f t="shared" si="160"/>
        <v/>
      </c>
      <c r="Y297" s="1039" t="str">
        <f t="shared" si="161"/>
        <v/>
      </c>
      <c r="AA297" s="1039" t="str">
        <f t="shared" si="162"/>
        <v/>
      </c>
      <c r="AC297" s="1039" t="str">
        <f t="shared" si="163"/>
        <v/>
      </c>
      <c r="AE297" s="1039" t="str">
        <f t="shared" si="164"/>
        <v/>
      </c>
      <c r="AG297" s="1039" t="str">
        <f t="shared" si="165"/>
        <v/>
      </c>
      <c r="AI297" s="1039" t="str">
        <f t="shared" si="166"/>
        <v/>
      </c>
      <c r="AK297" s="1039" t="str">
        <f t="shared" si="167"/>
        <v/>
      </c>
      <c r="AM297" s="1039" t="str">
        <f t="shared" si="168"/>
        <v/>
      </c>
      <c r="AO297" s="1039" t="str">
        <f t="shared" si="169"/>
        <v/>
      </c>
      <c r="AQ297" s="1039" t="str">
        <f t="shared" si="170"/>
        <v/>
      </c>
      <c r="AS297" s="1039" t="str">
        <f t="shared" si="171"/>
        <v/>
      </c>
      <c r="AU297" s="1039" t="str">
        <f t="shared" si="171"/>
        <v/>
      </c>
      <c r="AW297" s="1039" t="str">
        <f t="shared" si="172"/>
        <v/>
      </c>
      <c r="AY297" s="1039" t="str">
        <f t="shared" si="173"/>
        <v/>
      </c>
      <c r="BA297" s="1039" t="str">
        <f t="shared" si="174"/>
        <v/>
      </c>
      <c r="BC297" s="1039" t="str">
        <f t="shared" si="175"/>
        <v/>
      </c>
      <c r="BE297" s="1039" t="str">
        <f t="shared" si="176"/>
        <v/>
      </c>
      <c r="BG297" s="1039" t="str">
        <f t="shared" si="177"/>
        <v/>
      </c>
      <c r="BI297" s="1039" t="str">
        <f t="shared" si="178"/>
        <v/>
      </c>
      <c r="BK297" s="1039" t="str">
        <f t="shared" si="179"/>
        <v/>
      </c>
      <c r="BM297" s="1039" t="str">
        <f t="shared" si="180"/>
        <v/>
      </c>
      <c r="BO297" s="1039" t="str">
        <f t="shared" si="181"/>
        <v/>
      </c>
      <c r="BQ297" s="1039" t="str">
        <f t="shared" si="182"/>
        <v/>
      </c>
      <c r="BS297" s="1039" t="str">
        <f t="shared" si="183"/>
        <v/>
      </c>
      <c r="BU297" s="1039" t="str">
        <f t="shared" si="184"/>
        <v/>
      </c>
      <c r="BW297" s="1039" t="str">
        <f t="shared" si="185"/>
        <v/>
      </c>
      <c r="BY297" s="1039" t="str">
        <f t="shared" si="186"/>
        <v/>
      </c>
      <c r="CA297" s="1039" t="str">
        <f t="shared" si="187"/>
        <v/>
      </c>
      <c r="CC297" s="1039" t="str">
        <f t="shared" si="188"/>
        <v/>
      </c>
      <c r="CE297" s="1039" t="str">
        <f t="shared" si="189"/>
        <v/>
      </c>
    </row>
    <row r="298" spans="5:83">
      <c r="E298" s="1039" t="str">
        <f t="shared" si="152"/>
        <v/>
      </c>
      <c r="G298" s="1039" t="str">
        <f t="shared" si="152"/>
        <v/>
      </c>
      <c r="I298" s="1039" t="str">
        <f t="shared" si="153"/>
        <v/>
      </c>
      <c r="K298" s="1039" t="str">
        <f t="shared" si="154"/>
        <v/>
      </c>
      <c r="M298" s="1039" t="str">
        <f t="shared" si="155"/>
        <v/>
      </c>
      <c r="O298" s="1039" t="str">
        <f t="shared" si="156"/>
        <v/>
      </c>
      <c r="Q298" s="1039" t="str">
        <f t="shared" si="157"/>
        <v/>
      </c>
      <c r="S298" s="1039" t="str">
        <f t="shared" si="158"/>
        <v/>
      </c>
      <c r="U298" s="1039" t="str">
        <f t="shared" si="159"/>
        <v/>
      </c>
      <c r="W298" s="1039" t="str">
        <f t="shared" si="160"/>
        <v/>
      </c>
      <c r="Y298" s="1039" t="str">
        <f t="shared" si="161"/>
        <v/>
      </c>
      <c r="AA298" s="1039" t="str">
        <f t="shared" si="162"/>
        <v/>
      </c>
      <c r="AC298" s="1039" t="str">
        <f t="shared" si="163"/>
        <v/>
      </c>
      <c r="AE298" s="1039" t="str">
        <f t="shared" si="164"/>
        <v/>
      </c>
      <c r="AG298" s="1039" t="str">
        <f t="shared" si="165"/>
        <v/>
      </c>
      <c r="AI298" s="1039" t="str">
        <f t="shared" si="166"/>
        <v/>
      </c>
      <c r="AK298" s="1039" t="str">
        <f t="shared" si="167"/>
        <v/>
      </c>
      <c r="AM298" s="1039" t="str">
        <f t="shared" si="168"/>
        <v/>
      </c>
      <c r="AO298" s="1039" t="str">
        <f t="shared" si="169"/>
        <v/>
      </c>
      <c r="AQ298" s="1039" t="str">
        <f t="shared" si="170"/>
        <v/>
      </c>
      <c r="AS298" s="1039" t="str">
        <f t="shared" si="171"/>
        <v/>
      </c>
      <c r="AU298" s="1039" t="str">
        <f t="shared" si="171"/>
        <v/>
      </c>
      <c r="AW298" s="1039" t="str">
        <f t="shared" si="172"/>
        <v/>
      </c>
      <c r="AY298" s="1039" t="str">
        <f t="shared" si="173"/>
        <v/>
      </c>
      <c r="BA298" s="1039" t="str">
        <f t="shared" si="174"/>
        <v/>
      </c>
      <c r="BC298" s="1039" t="str">
        <f t="shared" si="175"/>
        <v/>
      </c>
      <c r="BE298" s="1039" t="str">
        <f t="shared" si="176"/>
        <v/>
      </c>
      <c r="BG298" s="1039" t="str">
        <f t="shared" si="177"/>
        <v/>
      </c>
      <c r="BI298" s="1039" t="str">
        <f t="shared" si="178"/>
        <v/>
      </c>
      <c r="BK298" s="1039" t="str">
        <f t="shared" si="179"/>
        <v/>
      </c>
      <c r="BM298" s="1039" t="str">
        <f t="shared" si="180"/>
        <v/>
      </c>
      <c r="BO298" s="1039" t="str">
        <f t="shared" si="181"/>
        <v/>
      </c>
      <c r="BQ298" s="1039" t="str">
        <f t="shared" si="182"/>
        <v/>
      </c>
      <c r="BS298" s="1039" t="str">
        <f t="shared" si="183"/>
        <v/>
      </c>
      <c r="BU298" s="1039" t="str">
        <f t="shared" si="184"/>
        <v/>
      </c>
      <c r="BW298" s="1039" t="str">
        <f t="shared" si="185"/>
        <v/>
      </c>
      <c r="BY298" s="1039" t="str">
        <f t="shared" si="186"/>
        <v/>
      </c>
      <c r="CA298" s="1039" t="str">
        <f t="shared" si="187"/>
        <v/>
      </c>
      <c r="CC298" s="1039" t="str">
        <f t="shared" si="188"/>
        <v/>
      </c>
      <c r="CE298" s="1039" t="str">
        <f t="shared" si="189"/>
        <v/>
      </c>
    </row>
    <row r="299" spans="5:83">
      <c r="E299" s="1039" t="str">
        <f t="shared" si="152"/>
        <v/>
      </c>
      <c r="G299" s="1039" t="str">
        <f t="shared" si="152"/>
        <v/>
      </c>
      <c r="I299" s="1039" t="str">
        <f t="shared" si="153"/>
        <v/>
      </c>
      <c r="K299" s="1039" t="str">
        <f t="shared" si="154"/>
        <v/>
      </c>
      <c r="M299" s="1039" t="str">
        <f t="shared" si="155"/>
        <v/>
      </c>
      <c r="O299" s="1039" t="str">
        <f t="shared" si="156"/>
        <v/>
      </c>
      <c r="Q299" s="1039" t="str">
        <f t="shared" si="157"/>
        <v/>
      </c>
      <c r="S299" s="1039" t="str">
        <f t="shared" si="158"/>
        <v/>
      </c>
      <c r="U299" s="1039" t="str">
        <f t="shared" si="159"/>
        <v/>
      </c>
      <c r="W299" s="1039" t="str">
        <f t="shared" si="160"/>
        <v/>
      </c>
      <c r="Y299" s="1039" t="str">
        <f t="shared" si="161"/>
        <v/>
      </c>
      <c r="AA299" s="1039" t="str">
        <f t="shared" si="162"/>
        <v/>
      </c>
      <c r="AC299" s="1039" t="str">
        <f t="shared" si="163"/>
        <v/>
      </c>
      <c r="AE299" s="1039" t="str">
        <f t="shared" si="164"/>
        <v/>
      </c>
      <c r="AG299" s="1039" t="str">
        <f t="shared" si="165"/>
        <v/>
      </c>
      <c r="AI299" s="1039" t="str">
        <f t="shared" si="166"/>
        <v/>
      </c>
      <c r="AK299" s="1039" t="str">
        <f t="shared" si="167"/>
        <v/>
      </c>
      <c r="AM299" s="1039" t="str">
        <f t="shared" si="168"/>
        <v/>
      </c>
      <c r="AO299" s="1039" t="str">
        <f t="shared" si="169"/>
        <v/>
      </c>
      <c r="AQ299" s="1039" t="str">
        <f t="shared" si="170"/>
        <v/>
      </c>
      <c r="AS299" s="1039" t="str">
        <f t="shared" si="171"/>
        <v/>
      </c>
      <c r="AU299" s="1039" t="str">
        <f t="shared" si="171"/>
        <v/>
      </c>
      <c r="AW299" s="1039" t="str">
        <f t="shared" si="172"/>
        <v/>
      </c>
      <c r="AY299" s="1039" t="str">
        <f t="shared" si="173"/>
        <v/>
      </c>
      <c r="BA299" s="1039" t="str">
        <f t="shared" si="174"/>
        <v/>
      </c>
      <c r="BC299" s="1039" t="str">
        <f t="shared" si="175"/>
        <v/>
      </c>
      <c r="BE299" s="1039" t="str">
        <f t="shared" si="176"/>
        <v/>
      </c>
      <c r="BG299" s="1039" t="str">
        <f t="shared" si="177"/>
        <v/>
      </c>
      <c r="BI299" s="1039" t="str">
        <f t="shared" si="178"/>
        <v/>
      </c>
      <c r="BK299" s="1039" t="str">
        <f t="shared" si="179"/>
        <v/>
      </c>
      <c r="BM299" s="1039" t="str">
        <f t="shared" si="180"/>
        <v/>
      </c>
      <c r="BO299" s="1039" t="str">
        <f t="shared" si="181"/>
        <v/>
      </c>
      <c r="BQ299" s="1039" t="str">
        <f t="shared" si="182"/>
        <v/>
      </c>
      <c r="BS299" s="1039" t="str">
        <f t="shared" si="183"/>
        <v/>
      </c>
      <c r="BU299" s="1039" t="str">
        <f t="shared" si="184"/>
        <v/>
      </c>
      <c r="BW299" s="1039" t="str">
        <f t="shared" si="185"/>
        <v/>
      </c>
      <c r="BY299" s="1039" t="str">
        <f t="shared" si="186"/>
        <v/>
      </c>
      <c r="CA299" s="1039" t="str">
        <f t="shared" si="187"/>
        <v/>
      </c>
      <c r="CC299" s="1039" t="str">
        <f t="shared" si="188"/>
        <v/>
      </c>
      <c r="CE299" s="1039" t="str">
        <f t="shared" si="189"/>
        <v/>
      </c>
    </row>
    <row r="300" spans="5:83">
      <c r="E300" s="1039" t="str">
        <f t="shared" si="152"/>
        <v/>
      </c>
      <c r="G300" s="1039" t="str">
        <f t="shared" si="152"/>
        <v/>
      </c>
      <c r="I300" s="1039" t="str">
        <f t="shared" si="153"/>
        <v/>
      </c>
      <c r="K300" s="1039" t="str">
        <f t="shared" si="154"/>
        <v/>
      </c>
      <c r="M300" s="1039" t="str">
        <f t="shared" si="155"/>
        <v/>
      </c>
      <c r="O300" s="1039" t="str">
        <f t="shared" si="156"/>
        <v/>
      </c>
      <c r="Q300" s="1039" t="str">
        <f t="shared" si="157"/>
        <v/>
      </c>
      <c r="S300" s="1039" t="str">
        <f t="shared" si="158"/>
        <v/>
      </c>
      <c r="U300" s="1039" t="str">
        <f t="shared" si="159"/>
        <v/>
      </c>
      <c r="W300" s="1039" t="str">
        <f t="shared" si="160"/>
        <v/>
      </c>
      <c r="Y300" s="1039" t="str">
        <f t="shared" si="161"/>
        <v/>
      </c>
      <c r="AA300" s="1039" t="str">
        <f t="shared" si="162"/>
        <v/>
      </c>
      <c r="AC300" s="1039" t="str">
        <f t="shared" si="163"/>
        <v/>
      </c>
      <c r="AE300" s="1039" t="str">
        <f t="shared" si="164"/>
        <v/>
      </c>
      <c r="AG300" s="1039" t="str">
        <f t="shared" si="165"/>
        <v/>
      </c>
      <c r="AI300" s="1039" t="str">
        <f t="shared" si="166"/>
        <v/>
      </c>
      <c r="AK300" s="1039" t="str">
        <f t="shared" si="167"/>
        <v/>
      </c>
      <c r="AM300" s="1039" t="str">
        <f t="shared" si="168"/>
        <v/>
      </c>
      <c r="AO300" s="1039" t="str">
        <f t="shared" si="169"/>
        <v/>
      </c>
      <c r="AQ300" s="1039" t="str">
        <f t="shared" si="170"/>
        <v/>
      </c>
      <c r="AS300" s="1039" t="str">
        <f t="shared" si="171"/>
        <v/>
      </c>
      <c r="AU300" s="1039" t="str">
        <f t="shared" si="171"/>
        <v/>
      </c>
      <c r="AW300" s="1039" t="str">
        <f t="shared" si="172"/>
        <v/>
      </c>
      <c r="AY300" s="1039" t="str">
        <f t="shared" si="173"/>
        <v/>
      </c>
      <c r="BA300" s="1039" t="str">
        <f t="shared" si="174"/>
        <v/>
      </c>
      <c r="BC300" s="1039" t="str">
        <f t="shared" si="175"/>
        <v/>
      </c>
      <c r="BE300" s="1039" t="str">
        <f t="shared" si="176"/>
        <v/>
      </c>
      <c r="BG300" s="1039" t="str">
        <f t="shared" si="177"/>
        <v/>
      </c>
      <c r="BI300" s="1039" t="str">
        <f t="shared" si="178"/>
        <v/>
      </c>
      <c r="BK300" s="1039" t="str">
        <f t="shared" si="179"/>
        <v/>
      </c>
      <c r="BM300" s="1039" t="str">
        <f t="shared" si="180"/>
        <v/>
      </c>
      <c r="BO300" s="1039" t="str">
        <f t="shared" si="181"/>
        <v/>
      </c>
      <c r="BQ300" s="1039" t="str">
        <f t="shared" si="182"/>
        <v/>
      </c>
      <c r="BS300" s="1039" t="str">
        <f t="shared" si="183"/>
        <v/>
      </c>
      <c r="BU300" s="1039" t="str">
        <f t="shared" si="184"/>
        <v/>
      </c>
      <c r="BW300" s="1039" t="str">
        <f t="shared" si="185"/>
        <v/>
      </c>
      <c r="BY300" s="1039" t="str">
        <f t="shared" si="186"/>
        <v/>
      </c>
      <c r="CA300" s="1039" t="str">
        <f t="shared" si="187"/>
        <v/>
      </c>
      <c r="CC300" s="1039" t="str">
        <f t="shared" si="188"/>
        <v/>
      </c>
      <c r="CE300" s="1039" t="str">
        <f t="shared" si="189"/>
        <v/>
      </c>
    </row>
  </sheetData>
  <mergeCells count="1">
    <mergeCell ref="A3:A6"/>
  </mergeCells>
  <conditionalFormatting sqref="AS12:AS300">
    <cfRule type="expression" dxfId="41" priority="6">
      <formula>AND(LEN(AS12)&gt;0,OR(AS12&lt;AS$2,AS12&gt;AS$3))</formula>
    </cfRule>
  </conditionalFormatting>
  <conditionalFormatting sqref="CE12:CE300 CC12:CC300 CA12:CA300 BY12:BY300 BW12:BW300 BU12:BU300 BS12:BS300 BQ12:BQ300 BO12:BO300 BM12:BM300 BK12:BK300 BI12:BI300 BG12:BG300 BE12:BE300 BC12:BC300 BA12:BA300 AY12:AY300 AW12:AW300 AU12:AU300">
    <cfRule type="expression" dxfId="40" priority="5">
      <formula>AND(LEN(AU12)&gt;0,OR(AU12&lt;AU$2,AU12&gt;AU$3))</formula>
    </cfRule>
  </conditionalFormatting>
  <conditionalFormatting sqref="E12:E300">
    <cfRule type="expression" dxfId="39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38" priority="1">
      <formula>AND(LEN(G12)&gt;0,OR(G12&lt;G$2,G12&gt;G$3))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0B0D5D4-2924-445A-A8E3-99F4343CD0A6}">
            <xm:f>OR(AND(LEN('\\EHS-FP-BOS-081\File_Services\Common\Administrative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Data'!#REF!&lt;'\\EHS-FP-BOS-081\File_Services\Common\Administrative Services-POS Policy Office\Rate Setting\Rate Projects\SRAD Ambulatory-RESI-OBOTs-TEAs- CMR 346\RESI REHAB\FY22 Rate Review\1. strategy materials\[Fam Sober Liv 4919 2019 UFR.xlsx]Clean Data'!#REF!),AND(LEN('\\EHS-FP-BOS-081\File_Services\Common\Administrative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Data'!#REF!&gt;'\\EHS-FP-BOS-081\File_Services\Common\Administrative Services-POS Policy Office\Rate Setting\Rate Projects\SRAD Ambulatory-RESI-OBOTs-TEAs- CMR 346\RESI REHAB\FY22 Rate Review\1. strategy materials\[Fam Sober Liv 4919 2019 UFR.xlsx]Clean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4" id="{DC7F0F38-C22C-4C6B-AAB0-BB30F8998B12}">
            <xm:f>AND('\\EHS-FP-BOS-081\File_Services\Common\Administrative Services-POS Policy Office\Rate Setting\Rate Projects\SRAD Ambulatory-RESI-OBOTs-TEAs- CMR 346\RESI REHAB\FY22 Rate Review\1. strategy materials\[Fam Sober Liv 4919 2019 UFR.xlsx]Clean Data'!#REF!&gt;='\\EHS-FP-BOS-081\File_Services\Common\Administrative Services-POS Policy Office\Rate Setting\Rate Projects\SRAD Ambulatory-RESI-OBOTs-TEAs- CMR 346\RESI REHAB\FY22 Rate Review\1. strategy materials\[Fam Sober Liv 4919 2019 UFR.xlsx]Clean Data'!#REF!,'\\EHS-FP-BOS-081\File_Services\Common\Administrative Services-POS Policy Office\Rate Setting\Rate Projects\SRAD Ambulatory-RESI-OBOTs-TEAs- CMR 346\RESI REHAB\FY22 Rate Review\1. strategy materials\[Fam Sober Liv 4919 2019 UFR.xlsx]Clean Data'!#REF!&lt;='\\EHS-FP-BOS-081\File_Services\Common\Administrative Services-POS Policy Office\Rate Setting\Rate Projects\SRAD Ambulatory-RESI-OBOTs-TEAs- CMR 346\RESI REHAB\FY22 Rate Review\1. strategy materials\[Fam Sober Liv 4919 2019 UFR.xlsx]Clean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AP11:AP301</xm:sqref>
        </x14:conditionalFormatting>
        <x14:conditionalFormatting xmlns:xm="http://schemas.microsoft.com/office/excel/2006/main">
          <x14:cfRule type="expression" priority="7" id="{85EDDAF2-93D8-4D19-95F2-881940EC53AD}">
            <xm:f>OR(AND(LEN('\\EHS-FP-BOS-081\File_Services\Common\Administrative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Data'!#REF!&lt;'\\EHS-FP-BOS-081\File_Services\Common\Administrative Services-POS Policy Office\Rate Setting\Rate Projects\SRAD Ambulatory-RESI-OBOTs-TEAs- CMR 346\RESI REHAB\FY22 Rate Review\1. strategy materials\[Fam Sober Liv 4919 2019 UFR.xlsx]Clean Data'!#REF!),AND(LEN('\\EHS-FP-BOS-081\File_Services\Common\Administrative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Data'!#REF!&gt;'\\EHS-FP-BOS-081\File_Services\Common\Administrative Services-POS Policy Office\Rate Setting\Rate Projects\SRAD Ambulatory-RESI-OBOTs-TEAs- CMR 346\RESI REHAB\FY22 Rate Review\1. strategy materials\[Fam Sober Liv 4919 2019 UFR.xlsx]Clean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8" id="{E614EB9F-A6AD-4F03-A1C4-B278B221A1BC}">
            <xm:f>AND('\\EHS-FP-BOS-081\File_Services\Common\Administrative Services-POS Policy Office\Rate Setting\Rate Projects\SRAD Ambulatory-RESI-OBOTs-TEAs- CMR 346\RESI REHAB\FY22 Rate Review\1. strategy materials\[Fam Sober Liv 4919 2019 UFR.xlsx]Clean Data'!#REF!&gt;='\\EHS-FP-BOS-081\File_Services\Common\Administrative Services-POS Policy Office\Rate Setting\Rate Projects\SRAD Ambulatory-RESI-OBOTs-TEAs- CMR 346\RESI REHAB\FY22 Rate Review\1. strategy materials\[Fam Sober Liv 4919 2019 UFR.xlsx]Clean Data'!#REF!,'\\EHS-FP-BOS-081\File_Services\Common\Administrative Services-POS Policy Office\Rate Setting\Rate Projects\SRAD Ambulatory-RESI-OBOTs-TEAs- CMR 346\RESI REHAB\FY22 Rate Review\1. strategy materials\[Fam Sober Liv 4919 2019 UFR.xlsx]Clean Data'!#REF!&lt;='\\EHS-FP-BOS-081\File_Services\Common\Administrative Services-POS Policy Office\Rate Setting\Rate Projects\SRAD Ambulatory-RESI-OBOTs-TEAs- CMR 346\RESI REHAB\FY22 Rate Review\1. strategy materials\[Fam Sober Liv 4919 2019 UFR.xlsx]Clean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AJ11:AJ301</xm:sqref>
        </x14:conditionalFormatting>
        <x14:conditionalFormatting xmlns:xm="http://schemas.microsoft.com/office/excel/2006/main">
          <x14:cfRule type="expression" priority="9" id="{05378820-88CE-44FB-A9CD-F938E67396AD}">
            <xm:f>OR(AND(LEN('\\EHS-FP-BOS-081\File_Services\Common\Administrative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Data'!#REF!&lt;'\\EHS-FP-BOS-081\File_Services\Common\Administrative Services-POS Policy Office\Rate Setting\Rate Projects\SRAD Ambulatory-RESI-OBOTs-TEAs- CMR 346\RESI REHAB\FY22 Rate Review\1. strategy materials\[Fam Sober Liv 4919 2019 UFR.xlsx]Clean Data'!#REF!),AND(LEN('\\EHS-FP-BOS-081\File_Services\Common\Administrative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Data'!#REF!&gt;'\\EHS-FP-BOS-081\File_Services\Common\Administrative Services-POS Policy Office\Rate Setting\Rate Projects\SRAD Ambulatory-RESI-OBOTs-TEAs- CMR 346\RESI REHAB\FY22 Rate Review\1. strategy materials\[Fam Sober Liv 4919 2019 UFR.xlsx]Clean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0" id="{934EC4E0-83AE-4133-BBB8-DFB2A88112C1}">
            <xm:f>AND('\\EHS-FP-BOS-081\File_Services\Common\Administrative Services-POS Policy Office\Rate Setting\Rate Projects\SRAD Ambulatory-RESI-OBOTs-TEAs- CMR 346\RESI REHAB\FY22 Rate Review\1. strategy materials\[Fam Sober Liv 4919 2019 UFR.xlsx]Clean Data'!#REF!&gt;='\\EHS-FP-BOS-081\File_Services\Common\Administrative Services-POS Policy Office\Rate Setting\Rate Projects\SRAD Ambulatory-RESI-OBOTs-TEAs- CMR 346\RESI REHAB\FY22 Rate Review\1. strategy materials\[Fam Sober Liv 4919 2019 UFR.xlsx]Clean Data'!#REF!,'\\EHS-FP-BOS-081\File_Services\Common\Administrative Services-POS Policy Office\Rate Setting\Rate Projects\SRAD Ambulatory-RESI-OBOTs-TEAs- CMR 346\RESI REHAB\FY22 Rate Review\1. strategy materials\[Fam Sober Liv 4919 2019 UFR.xlsx]Clean Data'!#REF!&lt;='\\EHS-FP-BOS-081\File_Services\Common\Administrative Services-POS Policy Office\Rate Setting\Rate Projects\SRAD Ambulatory-RESI-OBOTs-TEAs- CMR 346\RESI REHAB\FY22 Rate Review\1. strategy materials\[Fam Sober Liv 4919 2019 UFR.xlsx]Clean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AD11:AD301</xm:sqref>
        </x14:conditionalFormatting>
        <x14:conditionalFormatting xmlns:xm="http://schemas.microsoft.com/office/excel/2006/main">
          <x14:cfRule type="expression" priority="11" id="{8E1BE584-1897-43C7-B6E4-D7C574FF1CC2}">
            <xm:f>OR(AND(LEN('\\EHS-FP-BOS-081\File_Services\Common\Administrative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Data'!#REF!&lt;'\\EHS-FP-BOS-081\File_Services\Common\Administrative Services-POS Policy Office\Rate Setting\Rate Projects\SRAD Ambulatory-RESI-OBOTs-TEAs- CMR 346\RESI REHAB\FY22 Rate Review\1. strategy materials\[Fam Sober Liv 4919 2019 UFR.xlsx]Clean Data'!#REF!),AND(LEN('\\EHS-FP-BOS-081\File_Services\Common\Administrative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Data'!#REF!&gt;'\\EHS-FP-BOS-081\File_Services\Common\Administrative Services-POS Policy Office\Rate Setting\Rate Projects\SRAD Ambulatory-RESI-OBOTs-TEAs- CMR 346\RESI REHAB\FY22 Rate Review\1. strategy materials\[Fam Sober Liv 4919 2019 UFR.xlsx]Clean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2" id="{8AB1089C-C93B-4727-96BE-AE56D0B67427}">
            <xm:f>AND('\\EHS-FP-BOS-081\File_Services\Common\Administrative Services-POS Policy Office\Rate Setting\Rate Projects\SRAD Ambulatory-RESI-OBOTs-TEAs- CMR 346\RESI REHAB\FY22 Rate Review\1. strategy materials\[Fam Sober Liv 4919 2019 UFR.xlsx]Clean Data'!#REF!&gt;='\\EHS-FP-BOS-081\File_Services\Common\Administrative Services-POS Policy Office\Rate Setting\Rate Projects\SRAD Ambulatory-RESI-OBOTs-TEAs- CMR 346\RESI REHAB\FY22 Rate Review\1. strategy materials\[Fam Sober Liv 4919 2019 UFR.xlsx]Clean Data'!#REF!,'\\EHS-FP-BOS-081\File_Services\Common\Administrative Services-POS Policy Office\Rate Setting\Rate Projects\SRAD Ambulatory-RESI-OBOTs-TEAs- CMR 346\RESI REHAB\FY22 Rate Review\1. strategy materials\[Fam Sober Liv 4919 2019 UFR.xlsx]Clean Data'!#REF!&lt;='\\EHS-FP-BOS-081\File_Services\Common\Administrative Services-POS Policy Office\Rate Setting\Rate Projects\SRAD Ambulatory-RESI-OBOTs-TEAs- CMR 346\RESI REHAB\FY22 Rate Review\1. strategy materials\[Fam Sober Liv 4919 2019 UFR.xlsx]Clean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X11:X301</xm:sqref>
        </x14:conditionalFormatting>
        <x14:conditionalFormatting xmlns:xm="http://schemas.microsoft.com/office/excel/2006/main">
          <x14:cfRule type="expression" priority="13" id="{D3713EA6-C62E-40C0-A576-E2EB33B02E63}">
            <xm:f>OR(AND(LEN('\\EHS-FP-BOS-081\File_Services\Common\Administrative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Data'!#REF!&lt;'\\EHS-FP-BOS-081\File_Services\Common\Administrative Services-POS Policy Office\Rate Setting\Rate Projects\SRAD Ambulatory-RESI-OBOTs-TEAs- CMR 346\RESI REHAB\FY22 Rate Review\1. strategy materials\[Fam Sober Liv 4919 2019 UFR.xlsx]Clean Data'!#REF!),AND(LEN('\\EHS-FP-BOS-081\File_Services\Common\Administrative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Data'!#REF!&gt;'\\EHS-FP-BOS-081\File_Services\Common\Administrative Services-POS Policy Office\Rate Setting\Rate Projects\SRAD Ambulatory-RESI-OBOTs-TEAs- CMR 346\RESI REHAB\FY22 Rate Review\1. strategy materials\[Fam Sober Liv 4919 2019 UFR.xlsx]Clean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4" id="{E186CE0A-DB45-4AB5-BBC2-5672F67772A6}">
            <xm:f>AND('\\EHS-FP-BOS-081\File_Services\Common\Administrative Services-POS Policy Office\Rate Setting\Rate Projects\SRAD Ambulatory-RESI-OBOTs-TEAs- CMR 346\RESI REHAB\FY22 Rate Review\1. strategy materials\[Fam Sober Liv 4919 2019 UFR.xlsx]Clean Data'!#REF!&gt;='\\EHS-FP-BOS-081\File_Services\Common\Administrative Services-POS Policy Office\Rate Setting\Rate Projects\SRAD Ambulatory-RESI-OBOTs-TEAs- CMR 346\RESI REHAB\FY22 Rate Review\1. strategy materials\[Fam Sober Liv 4919 2019 UFR.xlsx]Clean Data'!#REF!,'\\EHS-FP-BOS-081\File_Services\Common\Administrative Services-POS Policy Office\Rate Setting\Rate Projects\SRAD Ambulatory-RESI-OBOTs-TEAs- CMR 346\RESI REHAB\FY22 Rate Review\1. strategy materials\[Fam Sober Liv 4919 2019 UFR.xlsx]Clean Data'!#REF!&lt;='\\EHS-FP-BOS-081\File_Services\Common\Administrative Services-POS Policy Office\Rate Setting\Rate Projects\SRAD Ambulatory-RESI-OBOTs-TEAs- CMR 346\RESI REHAB\FY22 Rate Review\1. strategy materials\[Fam Sober Liv 4919 2019 UFR.xlsx]Clean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R11:R301</xm:sqref>
        </x14:conditionalFormatting>
        <x14:conditionalFormatting xmlns:xm="http://schemas.microsoft.com/office/excel/2006/main">
          <x14:cfRule type="expression" priority="15" id="{BEAC7F69-B56A-4752-982D-30E65EF48DA2}">
            <xm:f>OR(AND(LEN('\\EHS-FP-BOS-081\File_Services\Common\Administrative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Data'!#REF!&lt;'\\EHS-FP-BOS-081\File_Services\Common\Administrative Services-POS Policy Office\Rate Setting\Rate Projects\SRAD Ambulatory-RESI-OBOTs-TEAs- CMR 346\RESI REHAB\FY22 Rate Review\1. strategy materials\[Fam Sober Liv 4919 2019 UFR.xlsx]Clean Data'!#REF!),AND(LEN('\\EHS-FP-BOS-081\File_Services\Common\Administrative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Data'!#REF!&gt;'\\EHS-FP-BOS-081\File_Services\Common\Administrative Services-POS Policy Office\Rate Setting\Rate Projects\SRAD Ambulatory-RESI-OBOTs-TEAs- CMR 346\RESI REHAB\FY22 Rate Review\1. strategy materials\[Fam Sober Liv 4919 2019 UFR.xlsx]Clean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6" id="{E5374ECD-DB9B-4190-B042-F6AE7E002552}">
            <xm:f>AND('\\EHS-FP-BOS-081\File_Services\Common\Administrative Services-POS Policy Office\Rate Setting\Rate Projects\SRAD Ambulatory-RESI-OBOTs-TEAs- CMR 346\RESI REHAB\FY22 Rate Review\1. strategy materials\[Fam Sober Liv 4919 2019 UFR.xlsx]Clean Data'!#REF!&gt;='\\EHS-FP-BOS-081\File_Services\Common\Administrative Services-POS Policy Office\Rate Setting\Rate Projects\SRAD Ambulatory-RESI-OBOTs-TEAs- CMR 346\RESI REHAB\FY22 Rate Review\1. strategy materials\[Fam Sober Liv 4919 2019 UFR.xlsx]Clean Data'!#REF!,'\\EHS-FP-BOS-081\File_Services\Common\Administrative Services-POS Policy Office\Rate Setting\Rate Projects\SRAD Ambulatory-RESI-OBOTs-TEAs- CMR 346\RESI REHAB\FY22 Rate Review\1. strategy materials\[Fam Sober Liv 4919 2019 UFR.xlsx]Clean Data'!#REF!&lt;='\\EHS-FP-BOS-081\File_Services\Common\Administrative Services-POS Policy Office\Rate Setting\Rate Projects\SRAD Ambulatory-RESI-OBOTs-TEAs- CMR 346\RESI REHAB\FY22 Rate Review\1. strategy materials\[Fam Sober Liv 4919 2019 UFR.xlsx]Clean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L11:L301</xm:sqref>
        </x14:conditionalFormatting>
        <x14:conditionalFormatting xmlns:xm="http://schemas.microsoft.com/office/excel/2006/main">
          <x14:cfRule type="expression" priority="17" id="{BC7C16D4-B8BD-4517-B96B-9ADA0AE02938}">
            <xm:f>OR(AND(LEN('\\EHS-FP-BOS-081\File_Services\Common\Administrative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Data'!#REF!&lt;'\\EHS-FP-BOS-081\File_Services\Common\Administrative Services-POS Policy Office\Rate Setting\Rate Projects\SRAD Ambulatory-RESI-OBOTs-TEAs- CMR 346\RESI REHAB\FY22 Rate Review\1. strategy materials\[Fam Sober Liv 4919 2019 UFR.xlsx]Clean Data'!#REF!),AND(LEN('\\EHS-FP-BOS-081\File_Services\Common\Administrative Services-POS Policy Office\Rate Setting\Rate Projects\SRAD Ambulatory-RESI-OBOTs-TEAs- CMR 346\RESI REHAB\FY22 Rate Review\1. strategy materials\[Fam Sober Liv 4919 2019 UFR.xlsx]Clean Data'!#REF!)&gt;0,'\\EHS-FP-BOS-081\File_Services\Common\Administrative Services-POS Policy Office\Rate Setting\Rate Projects\SRAD Ambulatory-RESI-OBOTs-TEAs- CMR 346\RESI REHAB\FY22 Rate Review\1. strategy materials\[Fam Sober Liv 4919 2019 UFR.xlsx]Clean Data'!#REF!&gt;'\\EHS-FP-BOS-081\File_Services\Common\Administrative Services-POS Policy Office\Rate Setting\Rate Projects\SRAD Ambulatory-RESI-OBOTs-TEAs- CMR 346\RESI REHAB\FY22 Rate Review\1. strategy materials\[Fam Sober Liv 4919 2019 UFR.xlsx]Clean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8" id="{BE565531-368F-433F-A440-28DA0C5DC0F1}">
            <xm:f>AND('\\EHS-FP-BOS-081\File_Services\Common\Administrative Services-POS Policy Office\Rate Setting\Rate Projects\SRAD Ambulatory-RESI-OBOTs-TEAs- CMR 346\RESI REHAB\FY22 Rate Review\1. strategy materials\[Fam Sober Liv 4919 2019 UFR.xlsx]Clean Data'!#REF!&gt;='\\EHS-FP-BOS-081\File_Services\Common\Administrative Services-POS Policy Office\Rate Setting\Rate Projects\SRAD Ambulatory-RESI-OBOTs-TEAs- CMR 346\RESI REHAB\FY22 Rate Review\1. strategy materials\[Fam Sober Liv 4919 2019 UFR.xlsx]Clean Data'!#REF!,'\\EHS-FP-BOS-081\File_Services\Common\Administrative Services-POS Policy Office\Rate Setting\Rate Projects\SRAD Ambulatory-RESI-OBOTs-TEAs- CMR 346\RESI REHAB\FY22 Rate Review\1. strategy materials\[Fam Sober Liv 4919 2019 UFR.xlsx]Clean Data'!#REF!&lt;='\\EHS-FP-BOS-081\File_Services\Common\Administrative Services-POS Policy Office\Rate Setting\Rate Projects\SRAD Ambulatory-RESI-OBOTs-TEAs- CMR 346\RESI REHAB\FY22 Rate Review\1. strategy materials\[Fam Sober Liv 4919 2019 UFR.xlsx]Clean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F11:F301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300"/>
  <sheetViews>
    <sheetView zoomScale="85" zoomScaleNormal="85" workbookViewId="0">
      <pane ySplit="1" topLeftCell="A2" activePane="bottomLeft" state="frozen"/>
      <selection pane="bottomLeft" activeCell="J21" sqref="J21"/>
    </sheetView>
  </sheetViews>
  <sheetFormatPr defaultRowHeight="14.4"/>
  <cols>
    <col min="1" max="1" width="40.6640625" style="540" customWidth="1"/>
    <col min="2" max="2" width="18.6640625" style="540" customWidth="1"/>
    <col min="3" max="3" width="8.88671875" style="540"/>
    <col min="4" max="83" width="18.6640625" style="540" customWidth="1"/>
    <col min="84" max="683" width="8.88671875" style="540"/>
    <col min="684" max="723" width="8.88671875" style="210"/>
    <col min="724" max="923" width="8.88671875" style="540"/>
    <col min="924" max="1043" width="8.88671875" style="211"/>
    <col min="1044" max="16384" width="8.88671875" style="540"/>
  </cols>
  <sheetData>
    <row r="1" spans="1:83">
      <c r="A1" s="539">
        <v>66</v>
      </c>
      <c r="C1" s="541"/>
      <c r="E1" s="542"/>
      <c r="G1" s="542"/>
      <c r="I1" s="542"/>
      <c r="K1" s="542"/>
      <c r="M1" s="542"/>
      <c r="O1" s="542"/>
      <c r="Q1" s="542"/>
      <c r="S1" s="542"/>
      <c r="U1" s="542"/>
      <c r="W1" s="542"/>
      <c r="Y1" s="542"/>
      <c r="AA1" s="542"/>
      <c r="AC1" s="542"/>
      <c r="AE1" s="542"/>
      <c r="AG1" s="542"/>
      <c r="AI1" s="542"/>
      <c r="AK1" s="542"/>
      <c r="AM1" s="542"/>
      <c r="AO1" s="542"/>
      <c r="AQ1" s="542"/>
      <c r="AS1" s="542"/>
      <c r="AU1" s="542"/>
      <c r="AW1" s="542"/>
      <c r="AY1" s="542"/>
      <c r="BA1" s="542"/>
      <c r="BC1" s="542"/>
      <c r="BE1" s="542"/>
      <c r="BG1" s="542"/>
      <c r="BI1" s="542"/>
      <c r="BK1" s="542"/>
      <c r="BM1" s="542"/>
      <c r="BO1" s="542"/>
      <c r="BQ1" s="542"/>
      <c r="BS1" s="542"/>
      <c r="BU1" s="542"/>
      <c r="BW1" s="542"/>
      <c r="BY1" s="542"/>
      <c r="CA1" s="542"/>
      <c r="CC1" s="542"/>
      <c r="CE1" s="542"/>
    </row>
    <row r="2" spans="1:83">
      <c r="C2" s="541"/>
      <c r="E2" s="542"/>
      <c r="G2" s="542"/>
      <c r="I2" s="542"/>
      <c r="K2" s="542"/>
      <c r="M2" s="542"/>
      <c r="O2" s="542"/>
      <c r="Q2" s="542"/>
      <c r="S2" s="542"/>
      <c r="U2" s="542"/>
      <c r="W2" s="542"/>
      <c r="Y2" s="542"/>
      <c r="AA2" s="542"/>
      <c r="AC2" s="542"/>
      <c r="AE2" s="542"/>
      <c r="AG2" s="542"/>
      <c r="AI2" s="542"/>
      <c r="AK2" s="542"/>
      <c r="AM2" s="542"/>
      <c r="AO2" s="542"/>
      <c r="AQ2" s="542"/>
      <c r="AS2" s="542"/>
      <c r="AU2" s="542"/>
      <c r="AW2" s="542"/>
      <c r="AY2" s="542"/>
      <c r="BA2" s="542"/>
      <c r="BC2" s="542"/>
      <c r="BE2" s="542"/>
      <c r="BG2" s="542"/>
      <c r="BI2" s="542"/>
      <c r="BK2" s="542"/>
      <c r="BM2" s="542"/>
      <c r="BO2" s="542"/>
      <c r="BQ2" s="542"/>
      <c r="BS2" s="542"/>
      <c r="BU2" s="542"/>
      <c r="BW2" s="542"/>
      <c r="BY2" s="542"/>
      <c r="CA2" s="542"/>
      <c r="CC2" s="542"/>
      <c r="CE2" s="542"/>
    </row>
    <row r="3" spans="1:83" ht="15" customHeight="1">
      <c r="A3" s="2638" t="s">
        <v>86</v>
      </c>
      <c r="C3" s="541"/>
      <c r="E3" s="542"/>
      <c r="G3" s="542"/>
      <c r="I3" s="542"/>
      <c r="K3" s="542"/>
      <c r="M3" s="542"/>
      <c r="O3" s="542"/>
      <c r="Q3" s="542"/>
      <c r="S3" s="542"/>
      <c r="U3" s="542"/>
      <c r="W3" s="542"/>
      <c r="Y3" s="542"/>
      <c r="AA3" s="542"/>
      <c r="AC3" s="542"/>
      <c r="AE3" s="542"/>
      <c r="AG3" s="542"/>
      <c r="AI3" s="542"/>
      <c r="AK3" s="542"/>
      <c r="AM3" s="542"/>
      <c r="AO3" s="542"/>
      <c r="AQ3" s="542"/>
      <c r="AS3" s="542"/>
      <c r="AU3" s="542"/>
      <c r="AW3" s="542"/>
      <c r="AY3" s="542"/>
      <c r="BA3" s="542"/>
      <c r="BC3" s="542"/>
      <c r="BE3" s="542"/>
      <c r="BG3" s="542"/>
      <c r="BI3" s="542"/>
      <c r="BK3" s="542"/>
      <c r="BM3" s="542"/>
      <c r="BO3" s="542"/>
      <c r="BQ3" s="542"/>
      <c r="BS3" s="542"/>
      <c r="BU3" s="542"/>
      <c r="BW3" s="542"/>
      <c r="BY3" s="542"/>
      <c r="CA3" s="542"/>
      <c r="CC3" s="542"/>
      <c r="CE3" s="542"/>
    </row>
    <row r="4" spans="1:83">
      <c r="A4" s="2638"/>
      <c r="C4" s="541"/>
      <c r="E4" s="543"/>
      <c r="G4" s="543"/>
      <c r="I4" s="543"/>
      <c r="K4" s="543"/>
      <c r="M4" s="543"/>
      <c r="O4" s="543"/>
      <c r="Q4" s="543"/>
      <c r="S4" s="543"/>
      <c r="U4" s="543"/>
      <c r="W4" s="543"/>
      <c r="Y4" s="543"/>
      <c r="AA4" s="543"/>
      <c r="AC4" s="543"/>
      <c r="AE4" s="543"/>
      <c r="AG4" s="543"/>
      <c r="AI4" s="543"/>
      <c r="AK4" s="543"/>
      <c r="AM4" s="543"/>
      <c r="AO4" s="543"/>
      <c r="AQ4" s="543"/>
      <c r="AS4" s="543"/>
      <c r="AU4" s="543"/>
      <c r="AW4" s="543"/>
      <c r="AY4" s="543"/>
      <c r="BA4" s="543"/>
      <c r="BC4" s="543"/>
      <c r="BE4" s="543"/>
      <c r="BG4" s="543"/>
      <c r="BI4" s="543"/>
      <c r="BK4" s="543"/>
      <c r="BM4" s="543"/>
      <c r="BO4" s="543"/>
      <c r="BQ4" s="543"/>
      <c r="BS4" s="543"/>
      <c r="BU4" s="543"/>
      <c r="BW4" s="543"/>
      <c r="BY4" s="543"/>
      <c r="CA4" s="543"/>
      <c r="CC4" s="543"/>
      <c r="CE4" s="543"/>
    </row>
    <row r="5" spans="1:83">
      <c r="A5" s="2638"/>
      <c r="C5" s="541"/>
      <c r="E5" s="544"/>
      <c r="G5" s="544"/>
      <c r="I5" s="544"/>
      <c r="K5" s="544"/>
      <c r="M5" s="544"/>
      <c r="O5" s="544"/>
      <c r="Q5" s="544"/>
      <c r="S5" s="544"/>
      <c r="U5" s="544"/>
      <c r="W5" s="544"/>
      <c r="Y5" s="544"/>
      <c r="AA5" s="544"/>
      <c r="AC5" s="544"/>
      <c r="AE5" s="544"/>
      <c r="AG5" s="544"/>
      <c r="AI5" s="544"/>
      <c r="AK5" s="544"/>
      <c r="AM5" s="544"/>
      <c r="AO5" s="544"/>
      <c r="AQ5" s="544"/>
      <c r="AS5" s="544"/>
      <c r="AU5" s="544"/>
      <c r="AW5" s="544"/>
      <c r="AY5" s="544"/>
      <c r="BA5" s="544"/>
      <c r="BC5" s="544"/>
      <c r="BE5" s="544"/>
      <c r="BG5" s="544"/>
      <c r="BI5" s="544"/>
      <c r="BK5" s="544"/>
      <c r="BM5" s="544"/>
      <c r="BO5" s="544"/>
      <c r="BQ5" s="544"/>
      <c r="BS5" s="544"/>
      <c r="BU5" s="544"/>
      <c r="BW5" s="544"/>
      <c r="BY5" s="544"/>
      <c r="CA5" s="544"/>
      <c r="CC5" s="544"/>
      <c r="CE5" s="544"/>
    </row>
    <row r="6" spans="1:83">
      <c r="A6" s="2638"/>
      <c r="C6" s="541"/>
      <c r="E6" s="545"/>
      <c r="G6" s="545"/>
      <c r="I6" s="545"/>
      <c r="K6" s="545"/>
      <c r="M6" s="545"/>
      <c r="O6" s="545"/>
      <c r="Q6" s="545"/>
      <c r="S6" s="545"/>
      <c r="U6" s="545"/>
      <c r="W6" s="545"/>
      <c r="Y6" s="545"/>
      <c r="AA6" s="545"/>
      <c r="AC6" s="545"/>
      <c r="AE6" s="545"/>
      <c r="AG6" s="545"/>
      <c r="AI6" s="545"/>
      <c r="AK6" s="545"/>
      <c r="AM6" s="545"/>
      <c r="AO6" s="545"/>
      <c r="AQ6" s="545"/>
      <c r="AS6" s="545"/>
      <c r="AU6" s="545"/>
      <c r="AW6" s="545"/>
      <c r="AY6" s="545"/>
      <c r="BA6" s="545"/>
      <c r="BC6" s="545"/>
      <c r="BE6" s="545"/>
      <c r="BG6" s="545"/>
      <c r="BI6" s="545"/>
      <c r="BK6" s="545"/>
      <c r="BM6" s="545"/>
      <c r="BO6" s="545"/>
      <c r="BQ6" s="545"/>
      <c r="BS6" s="545"/>
      <c r="BU6" s="545"/>
      <c r="BW6" s="545"/>
      <c r="BY6" s="545"/>
      <c r="CA6" s="545"/>
      <c r="CC6" s="545"/>
      <c r="CE6" s="545"/>
    </row>
    <row r="7" spans="1:83">
      <c r="A7" s="546"/>
      <c r="B7" s="546"/>
    </row>
    <row r="8" spans="1:83">
      <c r="A8" s="546"/>
      <c r="B8" s="546"/>
    </row>
    <row r="9" spans="1:83">
      <c r="A9" s="546"/>
      <c r="B9" s="546"/>
      <c r="D9" s="547" t="s">
        <v>87</v>
      </c>
      <c r="E9" s="548"/>
      <c r="F9" s="547" t="s">
        <v>88</v>
      </c>
      <c r="G9" s="548"/>
      <c r="H9" s="547" t="s">
        <v>89</v>
      </c>
      <c r="I9" s="548"/>
      <c r="J9" s="547" t="s">
        <v>90</v>
      </c>
      <c r="K9" s="548"/>
      <c r="L9" s="547" t="s">
        <v>91</v>
      </c>
      <c r="M9" s="548"/>
      <c r="N9" s="547" t="s">
        <v>92</v>
      </c>
      <c r="O9" s="548"/>
      <c r="P9" s="547" t="s">
        <v>93</v>
      </c>
      <c r="Q9" s="548"/>
      <c r="R9" s="547" t="s">
        <v>94</v>
      </c>
      <c r="S9" s="548"/>
      <c r="T9" s="547" t="s">
        <v>95</v>
      </c>
      <c r="U9" s="548"/>
      <c r="V9" s="547" t="s">
        <v>96</v>
      </c>
      <c r="W9" s="548"/>
      <c r="X9" s="547" t="s">
        <v>97</v>
      </c>
      <c r="Y9" s="548"/>
      <c r="Z9" s="547" t="s">
        <v>98</v>
      </c>
      <c r="AA9" s="548"/>
      <c r="AB9" s="547" t="s">
        <v>99</v>
      </c>
      <c r="AC9" s="548"/>
      <c r="AD9" s="547" t="s">
        <v>100</v>
      </c>
      <c r="AE9" s="548"/>
      <c r="AF9" s="547" t="s">
        <v>101</v>
      </c>
      <c r="AG9" s="548"/>
      <c r="AH9" s="547" t="s">
        <v>102</v>
      </c>
      <c r="AI9" s="548"/>
      <c r="AJ9" s="547" t="s">
        <v>103</v>
      </c>
      <c r="AK9" s="548"/>
      <c r="AL9" s="547" t="s">
        <v>104</v>
      </c>
      <c r="AM9" s="548"/>
      <c r="AN9" s="547" t="s">
        <v>105</v>
      </c>
      <c r="AO9" s="548"/>
      <c r="AP9" s="547" t="s">
        <v>106</v>
      </c>
      <c r="AQ9" s="548"/>
      <c r="AR9" s="547" t="s">
        <v>87</v>
      </c>
      <c r="AS9" s="548"/>
      <c r="AT9" s="547" t="s">
        <v>88</v>
      </c>
      <c r="AU9" s="548"/>
      <c r="AV9" s="547" t="s">
        <v>89</v>
      </c>
      <c r="AW9" s="548"/>
      <c r="AX9" s="547" t="s">
        <v>90</v>
      </c>
      <c r="AY9" s="548"/>
      <c r="AZ9" s="547" t="s">
        <v>91</v>
      </c>
      <c r="BA9" s="548"/>
      <c r="BB9" s="547" t="s">
        <v>92</v>
      </c>
      <c r="BC9" s="548"/>
      <c r="BD9" s="547" t="s">
        <v>93</v>
      </c>
      <c r="BE9" s="548"/>
      <c r="BF9" s="547" t="s">
        <v>94</v>
      </c>
      <c r="BG9" s="548"/>
      <c r="BH9" s="547" t="s">
        <v>95</v>
      </c>
      <c r="BI9" s="548"/>
      <c r="BJ9" s="547" t="s">
        <v>96</v>
      </c>
      <c r="BK9" s="548"/>
      <c r="BL9" s="547" t="s">
        <v>97</v>
      </c>
      <c r="BM9" s="548"/>
      <c r="BN9" s="547" t="s">
        <v>98</v>
      </c>
      <c r="BO9" s="548"/>
      <c r="BP9" s="547" t="s">
        <v>99</v>
      </c>
      <c r="BQ9" s="548"/>
      <c r="BR9" s="547" t="s">
        <v>100</v>
      </c>
      <c r="BS9" s="548"/>
      <c r="BT9" s="547" t="s">
        <v>101</v>
      </c>
      <c r="BU9" s="548"/>
      <c r="BV9" s="547" t="s">
        <v>102</v>
      </c>
      <c r="BW9" s="548"/>
      <c r="BX9" s="547" t="s">
        <v>103</v>
      </c>
      <c r="BY9" s="548"/>
      <c r="BZ9" s="547" t="s">
        <v>104</v>
      </c>
      <c r="CA9" s="548"/>
      <c r="CB9" s="547" t="s">
        <v>105</v>
      </c>
      <c r="CC9" s="548"/>
      <c r="CD9" s="547" t="s">
        <v>106</v>
      </c>
      <c r="CE9" s="548"/>
    </row>
    <row r="10" spans="1:83" ht="60" customHeight="1">
      <c r="A10" s="549"/>
      <c r="B10" s="550"/>
      <c r="D10" s="551" t="s">
        <v>107</v>
      </c>
      <c r="E10" s="552" t="str">
        <f>D10&amp;"
per FTE"</f>
        <v>Total Occupancy
per FTE</v>
      </c>
      <c r="F10" s="551" t="s">
        <v>108</v>
      </c>
      <c r="G10" s="552" t="str">
        <f>F10&amp;"
per FTE"</f>
        <v>Direct Care Consultant 201
per FTE</v>
      </c>
      <c r="H10" s="551" t="s">
        <v>109</v>
      </c>
      <c r="I10" s="552" t="str">
        <f>H10&amp;"
per FTE"</f>
        <v>Temporary Help 202
per FTE</v>
      </c>
      <c r="J10" s="551" t="s">
        <v>110</v>
      </c>
      <c r="K10" s="552" t="str">
        <f>J10&amp;"
per FTE"</f>
        <v>Clients and Caregivers Reimb./Stipends 203
per FTE</v>
      </c>
      <c r="L10" s="551" t="s">
        <v>111</v>
      </c>
      <c r="M10" s="552" t="str">
        <f>L10&amp;"
per FTE"</f>
        <v>Subcontracted Direct Care 206
per FTE</v>
      </c>
      <c r="N10" s="551" t="s">
        <v>112</v>
      </c>
      <c r="O10" s="552" t="str">
        <f>N10&amp;"
per FTE"</f>
        <v>Staff Training 204
per FTE</v>
      </c>
      <c r="P10" s="551" t="s">
        <v>113</v>
      </c>
      <c r="Q10" s="552" t="str">
        <f>P10&amp;"
per FTE"</f>
        <v>Staff Mileage / Travel 205
per FTE</v>
      </c>
      <c r="R10" s="551" t="s">
        <v>114</v>
      </c>
      <c r="S10" s="552" t="str">
        <f>R10&amp;"
per FTE"</f>
        <v>Meals 207
per FTE</v>
      </c>
      <c r="T10" s="551" t="s">
        <v>115</v>
      </c>
      <c r="U10" s="552" t="str">
        <f>T10&amp;"
per FTE"</f>
        <v>Client Transportation 208
per FTE</v>
      </c>
      <c r="V10" s="551" t="s">
        <v>116</v>
      </c>
      <c r="W10" s="552" t="str">
        <f>V10&amp;"
per FTE"</f>
        <v>Vehicle Expenses 208
per FTE</v>
      </c>
      <c r="X10" s="551" t="s">
        <v>117</v>
      </c>
      <c r="Y10" s="552" t="str">
        <f>X10&amp;"
per FTE"</f>
        <v>Vehicle Depreciation 208
per FTE</v>
      </c>
      <c r="Z10" s="551" t="s">
        <v>118</v>
      </c>
      <c r="AA10" s="552" t="str">
        <f>Z10&amp;"
per FTE"</f>
        <v>Incidental Medical /Medicine/Pharmacy 209
per FTE</v>
      </c>
      <c r="AB10" s="551" t="s">
        <v>119</v>
      </c>
      <c r="AC10" s="552" t="str">
        <f>AB10&amp;"
per FTE"</f>
        <v>Client Personal Allowances 211
per FTE</v>
      </c>
      <c r="AD10" s="551" t="s">
        <v>120</v>
      </c>
      <c r="AE10" s="552" t="str">
        <f>AD10&amp;"
per FTE"</f>
        <v>Provision Material Goods/Svs./Benefits 212
per FTE</v>
      </c>
      <c r="AF10" s="551" t="s">
        <v>121</v>
      </c>
      <c r="AG10" s="552" t="str">
        <f>AF10&amp;"
per FTE"</f>
        <v>Direct Client Wages 214
per FTE</v>
      </c>
      <c r="AH10" s="551" t="s">
        <v>122</v>
      </c>
      <c r="AI10" s="552" t="str">
        <f>AH10&amp;"
per FTE"</f>
        <v>Other Commercial Prod. &amp; Svs. 214
per FTE</v>
      </c>
      <c r="AJ10" s="551" t="s">
        <v>123</v>
      </c>
      <c r="AK10" s="552" t="str">
        <f>AJ10&amp;"
per FTE"</f>
        <v>Program Supplies &amp; Materials 215
per FTE</v>
      </c>
      <c r="AL10" s="551" t="s">
        <v>124</v>
      </c>
      <c r="AM10" s="552" t="str">
        <f>AL10&amp;"
per FTE"</f>
        <v>Non Charitable Expenses
per FTE</v>
      </c>
      <c r="AN10" s="551" t="s">
        <v>125</v>
      </c>
      <c r="AO10" s="552" t="str">
        <f>AN10&amp;"
per FTE"</f>
        <v>Other Expense
per FTE</v>
      </c>
      <c r="AP10" s="551" t="s">
        <v>126</v>
      </c>
      <c r="AQ10" s="552" t="str">
        <f>AP10&amp;"
per FTE"</f>
        <v>Total Other Program Expense
per FTE</v>
      </c>
      <c r="AR10" s="551" t="s">
        <v>107</v>
      </c>
      <c r="AS10" s="552" t="str">
        <f>AR10&amp;"
per FTE"</f>
        <v>Total Occupancy
per FTE</v>
      </c>
      <c r="AT10" s="551" t="s">
        <v>108</v>
      </c>
      <c r="AU10" s="552" t="str">
        <f>AT10&amp;"
per FTE"</f>
        <v>Direct Care Consultant 201
per FTE</v>
      </c>
      <c r="AV10" s="551" t="s">
        <v>109</v>
      </c>
      <c r="AW10" s="552" t="str">
        <f>AV10&amp;"
per FTE"</f>
        <v>Temporary Help 202
per FTE</v>
      </c>
      <c r="AX10" s="551" t="s">
        <v>110</v>
      </c>
      <c r="AY10" s="552" t="str">
        <f>AX10&amp;"
per FTE"</f>
        <v>Clients and Caregivers Reimb./Stipends 203
per FTE</v>
      </c>
      <c r="AZ10" s="551" t="s">
        <v>111</v>
      </c>
      <c r="BA10" s="552" t="str">
        <f>AZ10&amp;"
per FTE"</f>
        <v>Subcontracted Direct Care 206
per FTE</v>
      </c>
      <c r="BB10" s="551" t="s">
        <v>112</v>
      </c>
      <c r="BC10" s="552" t="str">
        <f>BB10&amp;"
per FTE"</f>
        <v>Staff Training 204
per FTE</v>
      </c>
      <c r="BD10" s="551" t="s">
        <v>113</v>
      </c>
      <c r="BE10" s="552" t="str">
        <f>BD10&amp;"
per FTE"</f>
        <v>Staff Mileage / Travel 205
per FTE</v>
      </c>
      <c r="BF10" s="551" t="s">
        <v>114</v>
      </c>
      <c r="BG10" s="552" t="str">
        <f>BF10&amp;"
per FTE"</f>
        <v>Meals 207
per FTE</v>
      </c>
      <c r="BH10" s="551" t="s">
        <v>115</v>
      </c>
      <c r="BI10" s="552" t="str">
        <f>BH10&amp;"
per FTE"</f>
        <v>Client Transportation 208
per FTE</v>
      </c>
      <c r="BJ10" s="551" t="s">
        <v>116</v>
      </c>
      <c r="BK10" s="552" t="str">
        <f>BJ10&amp;"
per FTE"</f>
        <v>Vehicle Expenses 208
per FTE</v>
      </c>
      <c r="BL10" s="551" t="s">
        <v>117</v>
      </c>
      <c r="BM10" s="552" t="str">
        <f>BL10&amp;"
per FTE"</f>
        <v>Vehicle Depreciation 208
per FTE</v>
      </c>
      <c r="BN10" s="551" t="s">
        <v>118</v>
      </c>
      <c r="BO10" s="552" t="str">
        <f>BN10&amp;"
per FTE"</f>
        <v>Incidental Medical /Medicine/Pharmacy 209
per FTE</v>
      </c>
      <c r="BP10" s="551" t="s">
        <v>119</v>
      </c>
      <c r="BQ10" s="552" t="str">
        <f>BP10&amp;"
per FTE"</f>
        <v>Client Personal Allowances 211
per FTE</v>
      </c>
      <c r="BR10" s="551" t="s">
        <v>120</v>
      </c>
      <c r="BS10" s="552" t="str">
        <f>BR10&amp;"
per FTE"</f>
        <v>Provision Material Goods/Svs./Benefits 212
per FTE</v>
      </c>
      <c r="BT10" s="551" t="s">
        <v>121</v>
      </c>
      <c r="BU10" s="552" t="str">
        <f>BT10&amp;"
per FTE"</f>
        <v>Direct Client Wages 214
per FTE</v>
      </c>
      <c r="BV10" s="551" t="s">
        <v>122</v>
      </c>
      <c r="BW10" s="552" t="str">
        <f>BV10&amp;"
per FTE"</f>
        <v>Other Commercial Prod. &amp; Svs. 214
per FTE</v>
      </c>
      <c r="BX10" s="551" t="s">
        <v>123</v>
      </c>
      <c r="BY10" s="552" t="str">
        <f>BX10&amp;"
per FTE"</f>
        <v>Program Supplies &amp; Materials 215
per FTE</v>
      </c>
      <c r="BZ10" s="551" t="s">
        <v>124</v>
      </c>
      <c r="CA10" s="552" t="str">
        <f>BZ10&amp;"
per FTE"</f>
        <v>Non Charitable Expenses
per FTE</v>
      </c>
      <c r="CB10" s="551" t="s">
        <v>125</v>
      </c>
      <c r="CC10" s="552" t="str">
        <f>CB10&amp;"
per FTE"</f>
        <v>Other Expense
per FTE</v>
      </c>
      <c r="CD10" s="551" t="s">
        <v>126</v>
      </c>
      <c r="CE10" s="552" t="str">
        <f>CD10&amp;"
per FTE"</f>
        <v>Total Other Program Expense
per FTE</v>
      </c>
    </row>
    <row r="11" spans="1:83">
      <c r="A11" s="547" t="s">
        <v>127</v>
      </c>
      <c r="B11" s="553" t="s">
        <v>128</v>
      </c>
      <c r="D11" s="547" t="s">
        <v>129</v>
      </c>
      <c r="E11" s="548"/>
      <c r="F11" s="547" t="s">
        <v>129</v>
      </c>
      <c r="G11" s="548"/>
      <c r="H11" s="547" t="s">
        <v>129</v>
      </c>
      <c r="I11" s="548"/>
      <c r="J11" s="547" t="s">
        <v>129</v>
      </c>
      <c r="K11" s="548"/>
      <c r="L11" s="547" t="s">
        <v>129</v>
      </c>
      <c r="M11" s="548"/>
      <c r="N11" s="547" t="s">
        <v>129</v>
      </c>
      <c r="O11" s="548"/>
      <c r="P11" s="547" t="s">
        <v>129</v>
      </c>
      <c r="Q11" s="548"/>
      <c r="R11" s="547" t="s">
        <v>129</v>
      </c>
      <c r="S11" s="548"/>
      <c r="T11" s="547" t="s">
        <v>129</v>
      </c>
      <c r="U11" s="548"/>
      <c r="V11" s="547" t="s">
        <v>129</v>
      </c>
      <c r="W11" s="548"/>
      <c r="X11" s="547" t="s">
        <v>129</v>
      </c>
      <c r="Y11" s="548"/>
      <c r="Z11" s="547" t="s">
        <v>129</v>
      </c>
      <c r="AA11" s="548"/>
      <c r="AB11" s="547" t="s">
        <v>129</v>
      </c>
      <c r="AC11" s="548"/>
      <c r="AD11" s="547" t="s">
        <v>129</v>
      </c>
      <c r="AE11" s="548"/>
      <c r="AF11" s="547" t="s">
        <v>129</v>
      </c>
      <c r="AG11" s="548"/>
      <c r="AH11" s="547" t="s">
        <v>129</v>
      </c>
      <c r="AI11" s="548"/>
      <c r="AJ11" s="547" t="s">
        <v>129</v>
      </c>
      <c r="AK11" s="548"/>
      <c r="AL11" s="547" t="s">
        <v>129</v>
      </c>
      <c r="AM11" s="548"/>
      <c r="AN11" s="547" t="s">
        <v>129</v>
      </c>
      <c r="AO11" s="548"/>
      <c r="AP11" s="547" t="s">
        <v>129</v>
      </c>
      <c r="AQ11" s="548"/>
      <c r="AR11" s="547" t="s">
        <v>129</v>
      </c>
      <c r="AS11" s="548"/>
      <c r="AT11" s="547" t="s">
        <v>129</v>
      </c>
      <c r="AU11" s="548"/>
      <c r="AV11" s="547" t="s">
        <v>129</v>
      </c>
      <c r="AW11" s="548"/>
      <c r="AX11" s="547" t="s">
        <v>129</v>
      </c>
      <c r="AY11" s="548"/>
      <c r="AZ11" s="547" t="s">
        <v>129</v>
      </c>
      <c r="BA11" s="548"/>
      <c r="BB11" s="547" t="s">
        <v>129</v>
      </c>
      <c r="BC11" s="548"/>
      <c r="BD11" s="547" t="s">
        <v>129</v>
      </c>
      <c r="BE11" s="548"/>
      <c r="BF11" s="547" t="s">
        <v>129</v>
      </c>
      <c r="BG11" s="548"/>
      <c r="BH11" s="547" t="s">
        <v>129</v>
      </c>
      <c r="BI11" s="548"/>
      <c r="BJ11" s="547" t="s">
        <v>129</v>
      </c>
      <c r="BK11" s="548"/>
      <c r="BL11" s="547" t="s">
        <v>129</v>
      </c>
      <c r="BM11" s="548"/>
      <c r="BN11" s="547" t="s">
        <v>129</v>
      </c>
      <c r="BO11" s="548"/>
      <c r="BP11" s="547" t="s">
        <v>129</v>
      </c>
      <c r="BQ11" s="548"/>
      <c r="BR11" s="547" t="s">
        <v>129</v>
      </c>
      <c r="BS11" s="548"/>
      <c r="BT11" s="547" t="s">
        <v>129</v>
      </c>
      <c r="BU11" s="548"/>
      <c r="BV11" s="547" t="s">
        <v>129</v>
      </c>
      <c r="BW11" s="548"/>
      <c r="BX11" s="547" t="s">
        <v>129</v>
      </c>
      <c r="BY11" s="548"/>
      <c r="BZ11" s="547" t="s">
        <v>129</v>
      </c>
      <c r="CA11" s="548"/>
      <c r="CB11" s="547" t="s">
        <v>129</v>
      </c>
      <c r="CC11" s="548"/>
      <c r="CD11" s="547" t="s">
        <v>129</v>
      </c>
      <c r="CE11" s="548"/>
    </row>
    <row r="12" spans="1:83">
      <c r="A12" s="547"/>
      <c r="B12" s="554">
        <v>16.510000000000002</v>
      </c>
      <c r="D12" s="555">
        <v>185433</v>
      </c>
      <c r="E12" s="556">
        <f>IF(OR($B12=0,D12=0),"",D12/$B12)</f>
        <v>11231.556632344033</v>
      </c>
      <c r="F12" s="557">
        <v>2126</v>
      </c>
      <c r="G12" s="556">
        <f>IF(OR($B12=0,F12=0),"",F12/$B12)</f>
        <v>128.77044215626893</v>
      </c>
      <c r="H12" s="555"/>
      <c r="I12" s="556" t="str">
        <f>IF(OR($B12=0,H12=0),"",H12/$B12)</f>
        <v/>
      </c>
      <c r="J12" s="555"/>
      <c r="K12" s="556" t="str">
        <f>IF(OR($B12=0,J12=0),"",J12/$B12)</f>
        <v/>
      </c>
      <c r="L12" s="555"/>
      <c r="M12" s="556" t="str">
        <f>IF(OR($B12=0,L12=0),"",L12/$B12)</f>
        <v/>
      </c>
      <c r="N12" s="555">
        <v>2267</v>
      </c>
      <c r="O12" s="556">
        <f>IF(OR($B12=0,N12=0),"",N12/$B12)</f>
        <v>137.31072077528768</v>
      </c>
      <c r="P12" s="555">
        <v>7350</v>
      </c>
      <c r="Q12" s="556">
        <f>IF(OR($B12=0,P12=0),"",P12/$B12)</f>
        <v>445.18473652331915</v>
      </c>
      <c r="R12" s="555">
        <v>91557</v>
      </c>
      <c r="S12" s="556">
        <f>IF(OR($B12=0,R12=0),"",R12/$B12)</f>
        <v>5545.5481526347667</v>
      </c>
      <c r="T12" s="555"/>
      <c r="U12" s="556" t="str">
        <f>IF(OR($B12=0,T12=0),"",T12/$B12)</f>
        <v/>
      </c>
      <c r="V12" s="555">
        <v>5651</v>
      </c>
      <c r="W12" s="556">
        <f>IF(OR($B12=0,V12=0),"",V12/$B12)</f>
        <v>342.2774076317383</v>
      </c>
      <c r="X12" s="555"/>
      <c r="Y12" s="556" t="str">
        <f>IF(OR($B12=0,X12=0),"",X12/$B12)</f>
        <v/>
      </c>
      <c r="Z12" s="555">
        <v>3709</v>
      </c>
      <c r="AA12" s="556">
        <f>IF(OR($B12=0,Z12=0),"",Z12/$B12)</f>
        <v>224.65172622652935</v>
      </c>
      <c r="AB12" s="555">
        <v>1000</v>
      </c>
      <c r="AC12" s="556">
        <f>IF(OR($B12=0,AB12=0),"",AB12/$B12)</f>
        <v>60.569351907934582</v>
      </c>
      <c r="AD12" s="555"/>
      <c r="AE12" s="556" t="str">
        <f>IF(OR($B12=0,AD12=0),"",AD12/$B12)</f>
        <v/>
      </c>
      <c r="AF12" s="555"/>
      <c r="AG12" s="556" t="str">
        <f>IF(OR($B12=0,AF12=0),"",AF12/$B12)</f>
        <v/>
      </c>
      <c r="AH12" s="555"/>
      <c r="AI12" s="556" t="str">
        <f>IF(OR($B12=0,AH12=0),"",AH12/$B12)</f>
        <v/>
      </c>
      <c r="AJ12" s="555">
        <v>43872</v>
      </c>
      <c r="AK12" s="556">
        <f>IF(OR($B12=0,AJ12=0),"",AJ12/$B12)</f>
        <v>2657.2986069049057</v>
      </c>
      <c r="AL12" s="555"/>
      <c r="AM12" s="556" t="str">
        <f>IF(OR($B12=0,AL12=0),"",AL12/$B12)</f>
        <v/>
      </c>
      <c r="AN12" s="555">
        <v>6012</v>
      </c>
      <c r="AO12" s="556">
        <f>IF(OR($B12=0,AN12=0),"",AN12/$B12)</f>
        <v>364.14294367050269</v>
      </c>
      <c r="AP12" s="555">
        <v>163544</v>
      </c>
      <c r="AQ12" s="556">
        <f>IF(OR($B12=0,AP12=0),"",AP12/$B12)</f>
        <v>9905.754088431253</v>
      </c>
      <c r="AR12" s="555">
        <v>75774</v>
      </c>
      <c r="AS12" s="556">
        <f>IF(OR($B12=0,AR12=0),"",AR12/$B12)</f>
        <v>4589.5820714718348</v>
      </c>
      <c r="AT12" s="557"/>
      <c r="AU12" s="556" t="str">
        <f>IF(OR($B12=0,AT12=0),"",AT12/$B12)</f>
        <v/>
      </c>
      <c r="AV12" s="555"/>
      <c r="AW12" s="556" t="str">
        <f>IF(OR($B12=0,AV12=0),"",AV12/$B12)</f>
        <v/>
      </c>
      <c r="AX12" s="555"/>
      <c r="AY12" s="556" t="str">
        <f>IF(OR($B12=0,AX12=0),"",AX12/$B12)</f>
        <v/>
      </c>
      <c r="AZ12" s="555"/>
      <c r="BA12" s="556" t="str">
        <f>IF(OR($B12=0,AZ12=0),"",AZ12/$B12)</f>
        <v/>
      </c>
      <c r="BB12" s="555">
        <v>379</v>
      </c>
      <c r="BC12" s="556">
        <f>IF(OR($B12=0,BB12=0),"",BB12/$B12)</f>
        <v>22.955784373107207</v>
      </c>
      <c r="BD12" s="555">
        <v>1411</v>
      </c>
      <c r="BE12" s="556">
        <f>IF(OR($B12=0,BD12=0),"",BD12/$B12)</f>
        <v>85.463355542095698</v>
      </c>
      <c r="BF12" s="555">
        <v>3098</v>
      </c>
      <c r="BG12" s="556">
        <f>IF(OR($B12=0,BF12=0),"",BF12/$B12)</f>
        <v>187.64385221078132</v>
      </c>
      <c r="BH12" s="555"/>
      <c r="BI12" s="556" t="str">
        <f>IF(OR($B12=0,BH12=0),"",BH12/$B12)</f>
        <v/>
      </c>
      <c r="BJ12" s="555">
        <v>756</v>
      </c>
      <c r="BK12" s="556">
        <f>IF(OR($B12=0,BJ12=0),"",BJ12/$B12)</f>
        <v>45.79043004239854</v>
      </c>
      <c r="BL12" s="555"/>
      <c r="BM12" s="556" t="str">
        <f>IF(OR($B12=0,BL12=0),"",BL12/$B12)</f>
        <v/>
      </c>
      <c r="BN12" s="555"/>
      <c r="BO12" s="556" t="str">
        <f>IF(OR($B12=0,BN12=0),"",BN12/$B12)</f>
        <v/>
      </c>
      <c r="BP12" s="555"/>
      <c r="BQ12" s="556" t="str">
        <f>IF(OR($B12=0,BP12=0),"",BP12/$B12)</f>
        <v/>
      </c>
      <c r="BR12" s="555"/>
      <c r="BS12" s="556" t="str">
        <f>IF(OR($B12=0,BR12=0),"",BR12/$B12)</f>
        <v/>
      </c>
      <c r="BT12" s="555"/>
      <c r="BU12" s="556" t="str">
        <f>IF(OR($B12=0,BT12=0),"",BT12/$B12)</f>
        <v/>
      </c>
      <c r="BV12" s="555"/>
      <c r="BW12" s="556" t="str">
        <f>IF(OR($B12=0,BV12=0),"",BV12/$B12)</f>
        <v/>
      </c>
      <c r="BX12" s="555">
        <v>25765</v>
      </c>
      <c r="BY12" s="556">
        <f>IF(OR($B12=0,BX12=0),"",BX12/$B12)</f>
        <v>1560.5693519079343</v>
      </c>
      <c r="BZ12" s="555"/>
      <c r="CA12" s="556" t="str">
        <f>IF(OR($B12=0,BZ12=0),"",BZ12/$B12)</f>
        <v/>
      </c>
      <c r="CB12" s="555">
        <v>17</v>
      </c>
      <c r="CC12" s="556">
        <f>IF(OR($B12=0,CB12=0),"",CB12/$B12)</f>
        <v>1.0296789824348878</v>
      </c>
      <c r="CD12" s="555">
        <v>31426</v>
      </c>
      <c r="CE12" s="556">
        <f>IF(OR($B12=0,CD12=0),"",CD12/$B12)</f>
        <v>1903.4524530587521</v>
      </c>
    </row>
    <row r="13" spans="1:83">
      <c r="A13" s="547"/>
      <c r="B13" s="554">
        <v>6.62</v>
      </c>
      <c r="D13" s="555">
        <v>46270</v>
      </c>
      <c r="E13" s="556">
        <f t="shared" ref="E13:G76" si="0">IF(OR($B13=0,D13=0),"",D13/$B13)</f>
        <v>6989.4259818731116</v>
      </c>
      <c r="F13" s="555"/>
      <c r="G13" s="556" t="str">
        <f t="shared" si="0"/>
        <v/>
      </c>
      <c r="H13" s="555"/>
      <c r="I13" s="556" t="str">
        <f t="shared" ref="I13:I76" si="1">IF(OR($B13=0,H13=0),"",H13/$B13)</f>
        <v/>
      </c>
      <c r="J13" s="555"/>
      <c r="K13" s="556" t="str">
        <f t="shared" ref="K13:K76" si="2">IF(OR($B13=0,J13=0),"",J13/$B13)</f>
        <v/>
      </c>
      <c r="L13" s="555"/>
      <c r="M13" s="556" t="str">
        <f t="shared" ref="M13:M76" si="3">IF(OR($B13=0,L13=0),"",L13/$B13)</f>
        <v/>
      </c>
      <c r="N13" s="555">
        <v>1905</v>
      </c>
      <c r="O13" s="556">
        <f t="shared" ref="O13:O76" si="4">IF(OR($B13=0,N13=0),"",N13/$B13)</f>
        <v>287.7643504531722</v>
      </c>
      <c r="P13" s="555">
        <v>1405</v>
      </c>
      <c r="Q13" s="556">
        <f t="shared" ref="Q13:Q76" si="5">IF(OR($B13=0,P13=0),"",P13/$B13)</f>
        <v>212.2356495468278</v>
      </c>
      <c r="R13" s="555">
        <v>56064</v>
      </c>
      <c r="S13" s="556">
        <f t="shared" ref="S13:S76" si="6">IF(OR($B13=0,R13=0),"",R13/$B13)</f>
        <v>8468.8821752265867</v>
      </c>
      <c r="T13" s="555"/>
      <c r="U13" s="556" t="str">
        <f t="shared" ref="U13:U76" si="7">IF(OR($B13=0,T13=0),"",T13/$B13)</f>
        <v/>
      </c>
      <c r="V13" s="555">
        <v>11536</v>
      </c>
      <c r="W13" s="556">
        <f t="shared" ref="W13:W76" si="8">IF(OR($B13=0,V13=0),"",V13/$B13)</f>
        <v>1742.5981873111782</v>
      </c>
      <c r="X13" s="555">
        <v>10719</v>
      </c>
      <c r="Y13" s="556">
        <f t="shared" ref="Y13:Y76" si="9">IF(OR($B13=0,X13=0),"",X13/$B13)</f>
        <v>1619.1842900302115</v>
      </c>
      <c r="Z13" s="555"/>
      <c r="AA13" s="556" t="str">
        <f t="shared" ref="AA13:AA76" si="10">IF(OR($B13=0,Z13=0),"",Z13/$B13)</f>
        <v/>
      </c>
      <c r="AB13" s="555"/>
      <c r="AC13" s="556" t="str">
        <f t="shared" ref="AC13:AC76" si="11">IF(OR($B13=0,AB13=0),"",AB13/$B13)</f>
        <v/>
      </c>
      <c r="AD13" s="555"/>
      <c r="AE13" s="556" t="str">
        <f t="shared" ref="AE13:AE76" si="12">IF(OR($B13=0,AD13=0),"",AD13/$B13)</f>
        <v/>
      </c>
      <c r="AF13" s="555"/>
      <c r="AG13" s="556" t="str">
        <f t="shared" ref="AG13:AG76" si="13">IF(OR($B13=0,AF13=0),"",AF13/$B13)</f>
        <v/>
      </c>
      <c r="AH13" s="555"/>
      <c r="AI13" s="556" t="str">
        <f t="shared" ref="AI13:AI76" si="14">IF(OR($B13=0,AH13=0),"",AH13/$B13)</f>
        <v/>
      </c>
      <c r="AJ13" s="555">
        <v>12282</v>
      </c>
      <c r="AK13" s="556">
        <f t="shared" ref="AK13:AK76" si="15">IF(OR($B13=0,AJ13=0),"",AJ13/$B13)</f>
        <v>1855.287009063444</v>
      </c>
      <c r="AL13" s="555"/>
      <c r="AM13" s="556" t="str">
        <f t="shared" ref="AM13:AM76" si="16">IF(OR($B13=0,AL13=0),"",AL13/$B13)</f>
        <v/>
      </c>
      <c r="AN13" s="555"/>
      <c r="AO13" s="556" t="str">
        <f t="shared" ref="AO13:AO76" si="17">IF(OR($B13=0,AN13=0),"",AN13/$B13)</f>
        <v/>
      </c>
      <c r="AP13" s="555">
        <v>93911</v>
      </c>
      <c r="AQ13" s="556">
        <f t="shared" ref="AQ13:AQ76" si="18">IF(OR($B13=0,AP13=0),"",AP13/$B13)</f>
        <v>14185.951661631419</v>
      </c>
      <c r="AR13" s="555">
        <v>189019</v>
      </c>
      <c r="AS13" s="556">
        <f t="shared" ref="AS13:AU76" si="19">IF(OR($B13=0,AR13=0),"",AR13/$B13)</f>
        <v>28552.719033232628</v>
      </c>
      <c r="AT13" s="555"/>
      <c r="AU13" s="556" t="str">
        <f t="shared" si="19"/>
        <v/>
      </c>
      <c r="AV13" s="555"/>
      <c r="AW13" s="556" t="str">
        <f t="shared" ref="AW13:AW76" si="20">IF(OR($B13=0,AV13=0),"",AV13/$B13)</f>
        <v/>
      </c>
      <c r="AX13" s="555"/>
      <c r="AY13" s="556" t="str">
        <f t="shared" ref="AY13:AY76" si="21">IF(OR($B13=0,AX13=0),"",AX13/$B13)</f>
        <v/>
      </c>
      <c r="AZ13" s="555"/>
      <c r="BA13" s="556" t="str">
        <f t="shared" ref="BA13:BA76" si="22">IF(OR($B13=0,AZ13=0),"",AZ13/$B13)</f>
        <v/>
      </c>
      <c r="BB13" s="555">
        <v>34</v>
      </c>
      <c r="BC13" s="556">
        <f t="shared" ref="BC13:BC76" si="23">IF(OR($B13=0,BB13=0),"",BB13/$B13)</f>
        <v>5.1359516616314203</v>
      </c>
      <c r="BD13" s="555">
        <v>985</v>
      </c>
      <c r="BE13" s="556">
        <f t="shared" ref="BE13:BE76" si="24">IF(OR($B13=0,BD13=0),"",BD13/$B13)</f>
        <v>148.79154078549848</v>
      </c>
      <c r="BF13" s="555">
        <v>6016</v>
      </c>
      <c r="BG13" s="556">
        <f t="shared" ref="BG13:BG76" si="25">IF(OR($B13=0,BF13=0),"",BF13/$B13)</f>
        <v>908.76132930513597</v>
      </c>
      <c r="BH13" s="555"/>
      <c r="BI13" s="556" t="str">
        <f t="shared" ref="BI13:BI76" si="26">IF(OR($B13=0,BH13=0),"",BH13/$B13)</f>
        <v/>
      </c>
      <c r="BJ13" s="555">
        <v>6487</v>
      </c>
      <c r="BK13" s="556">
        <f t="shared" ref="BK13:BK76" si="27">IF(OR($B13=0,BJ13=0),"",BJ13/$B13)</f>
        <v>979.90936555891233</v>
      </c>
      <c r="BL13" s="555"/>
      <c r="BM13" s="556" t="str">
        <f t="shared" ref="BM13:BM76" si="28">IF(OR($B13=0,BL13=0),"",BL13/$B13)</f>
        <v/>
      </c>
      <c r="BN13" s="555">
        <v>32</v>
      </c>
      <c r="BO13" s="556">
        <f t="shared" ref="BO13:BO76" si="29">IF(OR($B13=0,BN13=0),"",BN13/$B13)</f>
        <v>4.833836858006042</v>
      </c>
      <c r="BP13" s="555">
        <v>536</v>
      </c>
      <c r="BQ13" s="556">
        <f t="shared" ref="BQ13:BQ76" si="30">IF(OR($B13=0,BP13=0),"",BP13/$B13)</f>
        <v>80.966767371601208</v>
      </c>
      <c r="BR13" s="555"/>
      <c r="BS13" s="556" t="str">
        <f t="shared" ref="BS13:BS76" si="31">IF(OR($B13=0,BR13=0),"",BR13/$B13)</f>
        <v/>
      </c>
      <c r="BT13" s="555"/>
      <c r="BU13" s="556" t="str">
        <f t="shared" ref="BU13:BU76" si="32">IF(OR($B13=0,BT13=0),"",BT13/$B13)</f>
        <v/>
      </c>
      <c r="BV13" s="555"/>
      <c r="BW13" s="556" t="str">
        <f t="shared" ref="BW13:BW76" si="33">IF(OR($B13=0,BV13=0),"",BV13/$B13)</f>
        <v/>
      </c>
      <c r="BX13" s="555">
        <v>27887</v>
      </c>
      <c r="BY13" s="556">
        <f t="shared" ref="BY13:BY76" si="34">IF(OR($B13=0,BX13=0),"",BX13/$B13)</f>
        <v>4212.5377643504535</v>
      </c>
      <c r="BZ13" s="555"/>
      <c r="CA13" s="556" t="str">
        <f t="shared" ref="CA13:CA76" si="35">IF(OR($B13=0,BZ13=0),"",BZ13/$B13)</f>
        <v/>
      </c>
      <c r="CB13" s="555">
        <v>126</v>
      </c>
      <c r="CC13" s="556">
        <f t="shared" ref="CC13:CC76" si="36">IF(OR($B13=0,CB13=0),"",CB13/$B13)</f>
        <v>19.033232628398792</v>
      </c>
      <c r="CD13" s="555">
        <v>42103</v>
      </c>
      <c r="CE13" s="556">
        <f t="shared" ref="CE13:CE76" si="37">IF(OR($B13=0,CD13=0),"",CD13/$B13)</f>
        <v>6359.9697885196374</v>
      </c>
    </row>
    <row r="14" spans="1:83">
      <c r="A14" s="547"/>
      <c r="B14" s="554">
        <v>29.23</v>
      </c>
      <c r="D14" s="555">
        <v>485213</v>
      </c>
      <c r="E14" s="556">
        <f t="shared" si="0"/>
        <v>16599.828942866916</v>
      </c>
      <c r="F14" s="555">
        <v>310</v>
      </c>
      <c r="G14" s="556">
        <f t="shared" si="0"/>
        <v>10.605542251111871</v>
      </c>
      <c r="H14" s="555"/>
      <c r="I14" s="556" t="str">
        <f t="shared" si="1"/>
        <v/>
      </c>
      <c r="J14" s="555"/>
      <c r="K14" s="556" t="str">
        <f t="shared" si="2"/>
        <v/>
      </c>
      <c r="L14" s="555"/>
      <c r="M14" s="556" t="str">
        <f t="shared" si="3"/>
        <v/>
      </c>
      <c r="N14" s="555">
        <v>691</v>
      </c>
      <c r="O14" s="556">
        <f t="shared" si="4"/>
        <v>23.640095791994526</v>
      </c>
      <c r="P14" s="555">
        <v>1348</v>
      </c>
      <c r="Q14" s="556">
        <f t="shared" si="5"/>
        <v>46.117003079028393</v>
      </c>
      <c r="R14" s="555">
        <v>121797</v>
      </c>
      <c r="S14" s="556">
        <f t="shared" si="6"/>
        <v>4166.8491276086215</v>
      </c>
      <c r="T14" s="555"/>
      <c r="U14" s="556" t="str">
        <f t="shared" si="7"/>
        <v/>
      </c>
      <c r="V14" s="555">
        <v>8001</v>
      </c>
      <c r="W14" s="556">
        <f t="shared" si="8"/>
        <v>273.72562435853575</v>
      </c>
      <c r="X14" s="555"/>
      <c r="Y14" s="556" t="str">
        <f t="shared" si="9"/>
        <v/>
      </c>
      <c r="Z14" s="555">
        <v>30</v>
      </c>
      <c r="AA14" s="556">
        <f t="shared" si="10"/>
        <v>1.0263427984946971</v>
      </c>
      <c r="AB14" s="555"/>
      <c r="AC14" s="556" t="str">
        <f t="shared" si="11"/>
        <v/>
      </c>
      <c r="AD14" s="555"/>
      <c r="AE14" s="556" t="str">
        <f t="shared" si="12"/>
        <v/>
      </c>
      <c r="AF14" s="555"/>
      <c r="AG14" s="556" t="str">
        <f t="shared" si="13"/>
        <v/>
      </c>
      <c r="AH14" s="555"/>
      <c r="AI14" s="556" t="str">
        <f t="shared" si="14"/>
        <v/>
      </c>
      <c r="AJ14" s="555">
        <v>48344</v>
      </c>
      <c r="AK14" s="556">
        <f t="shared" si="15"/>
        <v>1653.917208347588</v>
      </c>
      <c r="AL14" s="555"/>
      <c r="AM14" s="556" t="str">
        <f t="shared" si="16"/>
        <v/>
      </c>
      <c r="AN14" s="555"/>
      <c r="AO14" s="556" t="str">
        <f t="shared" si="17"/>
        <v/>
      </c>
      <c r="AP14" s="555">
        <v>180521</v>
      </c>
      <c r="AQ14" s="556">
        <f t="shared" si="18"/>
        <v>6175.880944235375</v>
      </c>
      <c r="AR14" s="555">
        <v>11925</v>
      </c>
      <c r="AS14" s="556">
        <f t="shared" si="19"/>
        <v>407.97126240164215</v>
      </c>
      <c r="AT14" s="555"/>
      <c r="AU14" s="556" t="str">
        <f t="shared" si="19"/>
        <v/>
      </c>
      <c r="AV14" s="555"/>
      <c r="AW14" s="556" t="str">
        <f t="shared" si="20"/>
        <v/>
      </c>
      <c r="AX14" s="555"/>
      <c r="AY14" s="556" t="str">
        <f t="shared" si="21"/>
        <v/>
      </c>
      <c r="AZ14" s="555"/>
      <c r="BA14" s="556" t="str">
        <f t="shared" si="22"/>
        <v/>
      </c>
      <c r="BB14" s="555"/>
      <c r="BC14" s="556" t="str">
        <f t="shared" si="23"/>
        <v/>
      </c>
      <c r="BD14" s="555">
        <v>2355</v>
      </c>
      <c r="BE14" s="556">
        <f t="shared" si="24"/>
        <v>80.567909681833726</v>
      </c>
      <c r="BF14" s="555">
        <v>8542</v>
      </c>
      <c r="BG14" s="556">
        <f t="shared" si="25"/>
        <v>292.23400615805679</v>
      </c>
      <c r="BH14" s="555"/>
      <c r="BI14" s="556" t="str">
        <f t="shared" si="26"/>
        <v/>
      </c>
      <c r="BJ14" s="555">
        <v>3660</v>
      </c>
      <c r="BK14" s="556">
        <f t="shared" si="27"/>
        <v>125.21382141635306</v>
      </c>
      <c r="BL14" s="555"/>
      <c r="BM14" s="556" t="str">
        <f t="shared" si="28"/>
        <v/>
      </c>
      <c r="BN14" s="555"/>
      <c r="BO14" s="556" t="str">
        <f t="shared" si="29"/>
        <v/>
      </c>
      <c r="BP14" s="555"/>
      <c r="BQ14" s="556" t="str">
        <f t="shared" si="30"/>
        <v/>
      </c>
      <c r="BR14" s="555">
        <v>263</v>
      </c>
      <c r="BS14" s="556">
        <f t="shared" si="31"/>
        <v>8.9976052001368458</v>
      </c>
      <c r="BT14" s="555"/>
      <c r="BU14" s="556" t="str">
        <f t="shared" si="32"/>
        <v/>
      </c>
      <c r="BV14" s="555"/>
      <c r="BW14" s="556" t="str">
        <f t="shared" si="33"/>
        <v/>
      </c>
      <c r="BX14" s="555">
        <v>5196</v>
      </c>
      <c r="BY14" s="556">
        <f t="shared" si="34"/>
        <v>177.76257269928155</v>
      </c>
      <c r="BZ14" s="555"/>
      <c r="CA14" s="556" t="str">
        <f t="shared" si="35"/>
        <v/>
      </c>
      <c r="CB14" s="555"/>
      <c r="CC14" s="556" t="str">
        <f t="shared" si="36"/>
        <v/>
      </c>
      <c r="CD14" s="555">
        <v>20016</v>
      </c>
      <c r="CE14" s="556">
        <f t="shared" si="37"/>
        <v>684.77591515566201</v>
      </c>
    </row>
    <row r="15" spans="1:83">
      <c r="A15" s="547"/>
      <c r="B15" s="554">
        <v>55.11</v>
      </c>
      <c r="D15" s="555">
        <v>643351</v>
      </c>
      <c r="E15" s="556">
        <f t="shared" si="0"/>
        <v>11673.94302304482</v>
      </c>
      <c r="F15" s="555">
        <v>1487</v>
      </c>
      <c r="G15" s="556">
        <f t="shared" si="0"/>
        <v>26.982398838686265</v>
      </c>
      <c r="H15" s="555"/>
      <c r="I15" s="556" t="str">
        <f t="shared" si="1"/>
        <v/>
      </c>
      <c r="J15" s="555"/>
      <c r="K15" s="556" t="str">
        <f t="shared" si="2"/>
        <v/>
      </c>
      <c r="L15" s="555"/>
      <c r="M15" s="556" t="str">
        <f t="shared" si="3"/>
        <v/>
      </c>
      <c r="N15" s="555">
        <v>3205</v>
      </c>
      <c r="O15" s="556">
        <f t="shared" si="4"/>
        <v>58.156414443839594</v>
      </c>
      <c r="P15" s="555">
        <v>1494</v>
      </c>
      <c r="Q15" s="556">
        <f t="shared" si="5"/>
        <v>27.109417528579204</v>
      </c>
      <c r="R15" s="555">
        <v>266807</v>
      </c>
      <c r="S15" s="556">
        <f t="shared" si="6"/>
        <v>4841.3536563237167</v>
      </c>
      <c r="T15" s="555"/>
      <c r="U15" s="556" t="str">
        <f t="shared" si="7"/>
        <v/>
      </c>
      <c r="V15" s="555">
        <v>57670</v>
      </c>
      <c r="W15" s="556">
        <f t="shared" si="8"/>
        <v>1046.4525494465615</v>
      </c>
      <c r="X15" s="555">
        <v>1485</v>
      </c>
      <c r="Y15" s="556">
        <f t="shared" si="9"/>
        <v>26.946107784431138</v>
      </c>
      <c r="Z15" s="555">
        <v>13024</v>
      </c>
      <c r="AA15" s="556">
        <f t="shared" si="10"/>
        <v>236.32734530938123</v>
      </c>
      <c r="AB15" s="555"/>
      <c r="AC15" s="556" t="str">
        <f t="shared" si="11"/>
        <v/>
      </c>
      <c r="AD15" s="555"/>
      <c r="AE15" s="556" t="str">
        <f t="shared" si="12"/>
        <v/>
      </c>
      <c r="AF15" s="555"/>
      <c r="AG15" s="556" t="str">
        <f t="shared" si="13"/>
        <v/>
      </c>
      <c r="AH15" s="555"/>
      <c r="AI15" s="556" t="str">
        <f t="shared" si="14"/>
        <v/>
      </c>
      <c r="AJ15" s="555">
        <v>15205</v>
      </c>
      <c r="AK15" s="556">
        <f t="shared" si="15"/>
        <v>275.90273997459627</v>
      </c>
      <c r="AL15" s="555"/>
      <c r="AM15" s="556" t="str">
        <f t="shared" si="16"/>
        <v/>
      </c>
      <c r="AN15" s="555"/>
      <c r="AO15" s="556" t="str">
        <f t="shared" si="17"/>
        <v/>
      </c>
      <c r="AP15" s="555">
        <v>360377</v>
      </c>
      <c r="AQ15" s="556">
        <f t="shared" si="18"/>
        <v>6539.2306296497918</v>
      </c>
      <c r="AR15" s="555">
        <v>23642</v>
      </c>
      <c r="AS15" s="556">
        <f t="shared" si="19"/>
        <v>428.99655234984579</v>
      </c>
      <c r="AT15" s="555"/>
      <c r="AU15" s="556" t="str">
        <f t="shared" si="19"/>
        <v/>
      </c>
      <c r="AV15" s="555"/>
      <c r="AW15" s="556" t="str">
        <f t="shared" si="20"/>
        <v/>
      </c>
      <c r="AX15" s="555"/>
      <c r="AY15" s="556" t="str">
        <f t="shared" si="21"/>
        <v/>
      </c>
      <c r="AZ15" s="555"/>
      <c r="BA15" s="556" t="str">
        <f t="shared" si="22"/>
        <v/>
      </c>
      <c r="BB15" s="555"/>
      <c r="BC15" s="556" t="str">
        <f t="shared" si="23"/>
        <v/>
      </c>
      <c r="BD15" s="555"/>
      <c r="BE15" s="556" t="str">
        <f t="shared" si="24"/>
        <v/>
      </c>
      <c r="BF15" s="555"/>
      <c r="BG15" s="556" t="str">
        <f t="shared" si="25"/>
        <v/>
      </c>
      <c r="BH15" s="555"/>
      <c r="BI15" s="556" t="str">
        <f t="shared" si="26"/>
        <v/>
      </c>
      <c r="BJ15" s="555"/>
      <c r="BK15" s="556" t="str">
        <f t="shared" si="27"/>
        <v/>
      </c>
      <c r="BL15" s="555"/>
      <c r="BM15" s="556" t="str">
        <f t="shared" si="28"/>
        <v/>
      </c>
      <c r="BN15" s="555"/>
      <c r="BO15" s="556" t="str">
        <f t="shared" si="29"/>
        <v/>
      </c>
      <c r="BP15" s="555"/>
      <c r="BQ15" s="556" t="str">
        <f t="shared" si="30"/>
        <v/>
      </c>
      <c r="BR15" s="555"/>
      <c r="BS15" s="556" t="str">
        <f t="shared" si="31"/>
        <v/>
      </c>
      <c r="BT15" s="555"/>
      <c r="BU15" s="556" t="str">
        <f t="shared" si="32"/>
        <v/>
      </c>
      <c r="BV15" s="555"/>
      <c r="BW15" s="556" t="str">
        <f t="shared" si="33"/>
        <v/>
      </c>
      <c r="BX15" s="555"/>
      <c r="BY15" s="556" t="str">
        <f t="shared" si="34"/>
        <v/>
      </c>
      <c r="BZ15" s="555"/>
      <c r="CA15" s="556" t="str">
        <f t="shared" si="35"/>
        <v/>
      </c>
      <c r="CB15" s="555"/>
      <c r="CC15" s="556" t="str">
        <f t="shared" si="36"/>
        <v/>
      </c>
      <c r="CD15" s="555"/>
      <c r="CE15" s="556" t="str">
        <f t="shared" si="37"/>
        <v/>
      </c>
    </row>
    <row r="16" spans="1:83">
      <c r="A16" s="558"/>
      <c r="B16" s="559">
        <v>4.29</v>
      </c>
      <c r="D16" s="560">
        <v>52229</v>
      </c>
      <c r="E16" s="556">
        <f t="shared" si="0"/>
        <v>12174.592074592074</v>
      </c>
      <c r="F16" s="560"/>
      <c r="G16" s="556" t="str">
        <f t="shared" si="0"/>
        <v/>
      </c>
      <c r="H16" s="560"/>
      <c r="I16" s="556" t="str">
        <f t="shared" si="1"/>
        <v/>
      </c>
      <c r="J16" s="560"/>
      <c r="K16" s="556" t="str">
        <f t="shared" si="2"/>
        <v/>
      </c>
      <c r="L16" s="560"/>
      <c r="M16" s="556" t="str">
        <f t="shared" si="3"/>
        <v/>
      </c>
      <c r="N16" s="560">
        <v>142</v>
      </c>
      <c r="O16" s="556">
        <f t="shared" si="4"/>
        <v>33.100233100233098</v>
      </c>
      <c r="P16" s="560">
        <v>188</v>
      </c>
      <c r="Q16" s="556">
        <f t="shared" si="5"/>
        <v>43.822843822843822</v>
      </c>
      <c r="R16" s="560"/>
      <c r="S16" s="556" t="str">
        <f t="shared" si="6"/>
        <v/>
      </c>
      <c r="T16" s="560"/>
      <c r="U16" s="556" t="str">
        <f t="shared" si="7"/>
        <v/>
      </c>
      <c r="V16" s="560">
        <v>160</v>
      </c>
      <c r="W16" s="556">
        <f t="shared" si="8"/>
        <v>37.296037296037298</v>
      </c>
      <c r="X16" s="560"/>
      <c r="Y16" s="556" t="str">
        <f t="shared" si="9"/>
        <v/>
      </c>
      <c r="Z16" s="560"/>
      <c r="AA16" s="556" t="str">
        <f t="shared" si="10"/>
        <v/>
      </c>
      <c r="AB16" s="560"/>
      <c r="AC16" s="556" t="str">
        <f t="shared" si="11"/>
        <v/>
      </c>
      <c r="AD16" s="560"/>
      <c r="AE16" s="556" t="str">
        <f t="shared" si="12"/>
        <v/>
      </c>
      <c r="AF16" s="560"/>
      <c r="AG16" s="556" t="str">
        <f t="shared" si="13"/>
        <v/>
      </c>
      <c r="AH16" s="560"/>
      <c r="AI16" s="556" t="str">
        <f t="shared" si="14"/>
        <v/>
      </c>
      <c r="AJ16" s="560">
        <v>14677</v>
      </c>
      <c r="AK16" s="556">
        <f t="shared" si="15"/>
        <v>3421.212121212121</v>
      </c>
      <c r="AL16" s="560"/>
      <c r="AM16" s="556" t="str">
        <f t="shared" si="16"/>
        <v/>
      </c>
      <c r="AN16" s="560"/>
      <c r="AO16" s="556" t="str">
        <f t="shared" si="17"/>
        <v/>
      </c>
      <c r="AP16" s="560">
        <v>15167</v>
      </c>
      <c r="AQ16" s="556">
        <f t="shared" si="18"/>
        <v>3535.4312354312356</v>
      </c>
      <c r="AR16" s="555">
        <v>49298</v>
      </c>
      <c r="AS16" s="556">
        <f t="shared" si="19"/>
        <v>11491.375291375291</v>
      </c>
      <c r="AT16" s="555"/>
      <c r="AU16" s="556" t="str">
        <f t="shared" si="19"/>
        <v/>
      </c>
      <c r="AV16" s="555"/>
      <c r="AW16" s="556" t="str">
        <f t="shared" si="20"/>
        <v/>
      </c>
      <c r="AX16" s="555"/>
      <c r="AY16" s="556" t="str">
        <f t="shared" si="21"/>
        <v/>
      </c>
      <c r="AZ16" s="555"/>
      <c r="BA16" s="556" t="str">
        <f t="shared" si="22"/>
        <v/>
      </c>
      <c r="BB16" s="555"/>
      <c r="BC16" s="556" t="str">
        <f t="shared" si="23"/>
        <v/>
      </c>
      <c r="BD16" s="555"/>
      <c r="BE16" s="556" t="str">
        <f t="shared" si="24"/>
        <v/>
      </c>
      <c r="BF16" s="555"/>
      <c r="BG16" s="556" t="str">
        <f t="shared" si="25"/>
        <v/>
      </c>
      <c r="BH16" s="555"/>
      <c r="BI16" s="556" t="str">
        <f t="shared" si="26"/>
        <v/>
      </c>
      <c r="BJ16" s="555"/>
      <c r="BK16" s="556" t="str">
        <f t="shared" si="27"/>
        <v/>
      </c>
      <c r="BL16" s="555"/>
      <c r="BM16" s="556" t="str">
        <f t="shared" si="28"/>
        <v/>
      </c>
      <c r="BN16" s="555">
        <v>124</v>
      </c>
      <c r="BO16" s="556">
        <f t="shared" si="29"/>
        <v>28.904428904428904</v>
      </c>
      <c r="BP16" s="555"/>
      <c r="BQ16" s="556" t="str">
        <f t="shared" si="30"/>
        <v/>
      </c>
      <c r="BR16" s="555"/>
      <c r="BS16" s="556" t="str">
        <f t="shared" si="31"/>
        <v/>
      </c>
      <c r="BT16" s="555"/>
      <c r="BU16" s="556" t="str">
        <f t="shared" si="32"/>
        <v/>
      </c>
      <c r="BV16" s="555"/>
      <c r="BW16" s="556" t="str">
        <f t="shared" si="33"/>
        <v/>
      </c>
      <c r="BX16" s="555">
        <v>10166</v>
      </c>
      <c r="BY16" s="556">
        <f t="shared" si="34"/>
        <v>2369.6969696969695</v>
      </c>
      <c r="BZ16" s="555"/>
      <c r="CA16" s="556" t="str">
        <f t="shared" si="35"/>
        <v/>
      </c>
      <c r="CB16" s="555"/>
      <c r="CC16" s="556" t="str">
        <f t="shared" si="36"/>
        <v/>
      </c>
      <c r="CD16" s="555">
        <v>10290</v>
      </c>
      <c r="CE16" s="556">
        <f t="shared" si="37"/>
        <v>2398.6013986013986</v>
      </c>
    </row>
    <row r="17" spans="1:83">
      <c r="A17" s="547"/>
      <c r="B17" s="554">
        <v>8.56</v>
      </c>
      <c r="D17" s="555">
        <v>118415</v>
      </c>
      <c r="E17" s="556">
        <f t="shared" si="0"/>
        <v>13833.528037383177</v>
      </c>
      <c r="F17" s="555"/>
      <c r="G17" s="556" t="str">
        <f t="shared" si="0"/>
        <v/>
      </c>
      <c r="H17" s="555">
        <v>50</v>
      </c>
      <c r="I17" s="556">
        <f t="shared" si="1"/>
        <v>5.8411214953271022</v>
      </c>
      <c r="J17" s="555"/>
      <c r="K17" s="556" t="str">
        <f t="shared" si="2"/>
        <v/>
      </c>
      <c r="L17" s="555"/>
      <c r="M17" s="556" t="str">
        <f t="shared" si="3"/>
        <v/>
      </c>
      <c r="N17" s="555"/>
      <c r="O17" s="556" t="str">
        <f t="shared" si="4"/>
        <v/>
      </c>
      <c r="P17" s="555">
        <v>1752</v>
      </c>
      <c r="Q17" s="556">
        <f t="shared" si="5"/>
        <v>204.67289719626166</v>
      </c>
      <c r="R17" s="555">
        <v>44799</v>
      </c>
      <c r="S17" s="556">
        <f t="shared" si="6"/>
        <v>5233.5280373831774</v>
      </c>
      <c r="T17" s="555">
        <v>6270</v>
      </c>
      <c r="U17" s="556">
        <f t="shared" si="7"/>
        <v>732.47663551401865</v>
      </c>
      <c r="V17" s="555"/>
      <c r="W17" s="556" t="str">
        <f t="shared" si="8"/>
        <v/>
      </c>
      <c r="X17" s="555">
        <v>692</v>
      </c>
      <c r="Y17" s="556">
        <f t="shared" si="9"/>
        <v>80.841121495327101</v>
      </c>
      <c r="Z17" s="555">
        <v>426</v>
      </c>
      <c r="AA17" s="556">
        <f t="shared" si="10"/>
        <v>49.76635514018691</v>
      </c>
      <c r="AB17" s="555">
        <v>4138</v>
      </c>
      <c r="AC17" s="556">
        <f t="shared" si="11"/>
        <v>483.41121495327099</v>
      </c>
      <c r="AD17" s="555"/>
      <c r="AE17" s="556" t="str">
        <f t="shared" si="12"/>
        <v/>
      </c>
      <c r="AF17" s="555"/>
      <c r="AG17" s="556" t="str">
        <f t="shared" si="13"/>
        <v/>
      </c>
      <c r="AH17" s="555"/>
      <c r="AI17" s="556" t="str">
        <f t="shared" si="14"/>
        <v/>
      </c>
      <c r="AJ17" s="555">
        <v>17580</v>
      </c>
      <c r="AK17" s="556">
        <f t="shared" si="15"/>
        <v>2053.7383177570091</v>
      </c>
      <c r="AL17" s="555"/>
      <c r="AM17" s="556" t="str">
        <f t="shared" si="16"/>
        <v/>
      </c>
      <c r="AN17" s="555"/>
      <c r="AO17" s="556" t="str">
        <f t="shared" si="17"/>
        <v/>
      </c>
      <c r="AP17" s="555">
        <v>75707</v>
      </c>
      <c r="AQ17" s="556">
        <f t="shared" si="18"/>
        <v>8844.2757009345787</v>
      </c>
      <c r="AS17" s="556" t="str">
        <f t="shared" si="19"/>
        <v/>
      </c>
      <c r="AU17" s="556" t="str">
        <f t="shared" si="19"/>
        <v/>
      </c>
      <c r="AW17" s="556" t="str">
        <f t="shared" si="20"/>
        <v/>
      </c>
      <c r="AY17" s="556" t="str">
        <f t="shared" si="21"/>
        <v/>
      </c>
      <c r="BA17" s="556" t="str">
        <f t="shared" si="22"/>
        <v/>
      </c>
      <c r="BC17" s="556" t="str">
        <f t="shared" si="23"/>
        <v/>
      </c>
      <c r="BE17" s="556" t="str">
        <f t="shared" si="24"/>
        <v/>
      </c>
      <c r="BG17" s="556" t="str">
        <f t="shared" si="25"/>
        <v/>
      </c>
      <c r="BI17" s="556" t="str">
        <f t="shared" si="26"/>
        <v/>
      </c>
      <c r="BK17" s="556" t="str">
        <f t="shared" si="27"/>
        <v/>
      </c>
      <c r="BM17" s="556" t="str">
        <f t="shared" si="28"/>
        <v/>
      </c>
      <c r="BO17" s="556" t="str">
        <f t="shared" si="29"/>
        <v/>
      </c>
      <c r="BQ17" s="556" t="str">
        <f t="shared" si="30"/>
        <v/>
      </c>
      <c r="BS17" s="556" t="str">
        <f t="shared" si="31"/>
        <v/>
      </c>
      <c r="BU17" s="556" t="str">
        <f t="shared" si="32"/>
        <v/>
      </c>
      <c r="BW17" s="556" t="str">
        <f t="shared" si="33"/>
        <v/>
      </c>
      <c r="BY17" s="556" t="str">
        <f t="shared" si="34"/>
        <v/>
      </c>
      <c r="CA17" s="556" t="str">
        <f t="shared" si="35"/>
        <v/>
      </c>
      <c r="CC17" s="556" t="str">
        <f t="shared" si="36"/>
        <v/>
      </c>
      <c r="CE17" s="556" t="str">
        <f t="shared" si="37"/>
        <v/>
      </c>
    </row>
    <row r="18" spans="1:83">
      <c r="A18" s="547"/>
      <c r="B18" s="554">
        <v>7.5</v>
      </c>
      <c r="D18" s="555">
        <v>60037</v>
      </c>
      <c r="E18" s="556">
        <f t="shared" si="0"/>
        <v>8004.9333333333334</v>
      </c>
      <c r="F18" s="555"/>
      <c r="G18" s="556" t="str">
        <f t="shared" si="0"/>
        <v/>
      </c>
      <c r="H18" s="555"/>
      <c r="I18" s="556" t="str">
        <f t="shared" si="1"/>
        <v/>
      </c>
      <c r="J18" s="555"/>
      <c r="K18" s="556" t="str">
        <f t="shared" si="2"/>
        <v/>
      </c>
      <c r="L18" s="555"/>
      <c r="M18" s="556" t="str">
        <f t="shared" si="3"/>
        <v/>
      </c>
      <c r="N18" s="555">
        <v>556</v>
      </c>
      <c r="O18" s="556">
        <f t="shared" si="4"/>
        <v>74.13333333333334</v>
      </c>
      <c r="P18" s="555"/>
      <c r="Q18" s="556" t="str">
        <f t="shared" si="5"/>
        <v/>
      </c>
      <c r="R18" s="555">
        <v>97375</v>
      </c>
      <c r="S18" s="556">
        <f t="shared" si="6"/>
        <v>12983.333333333334</v>
      </c>
      <c r="T18" s="555">
        <v>735</v>
      </c>
      <c r="U18" s="556">
        <f t="shared" si="7"/>
        <v>98</v>
      </c>
      <c r="V18" s="555"/>
      <c r="W18" s="556" t="str">
        <f t="shared" si="8"/>
        <v/>
      </c>
      <c r="X18" s="555"/>
      <c r="Y18" s="556" t="str">
        <f t="shared" si="9"/>
        <v/>
      </c>
      <c r="Z18" s="555"/>
      <c r="AA18" s="556" t="str">
        <f t="shared" si="10"/>
        <v/>
      </c>
      <c r="AB18" s="555"/>
      <c r="AC18" s="556" t="str">
        <f t="shared" si="11"/>
        <v/>
      </c>
      <c r="AD18" s="555"/>
      <c r="AE18" s="556" t="str">
        <f t="shared" si="12"/>
        <v/>
      </c>
      <c r="AF18" s="555"/>
      <c r="AG18" s="556" t="str">
        <f t="shared" si="13"/>
        <v/>
      </c>
      <c r="AH18" s="555">
        <v>786</v>
      </c>
      <c r="AI18" s="556">
        <f t="shared" si="14"/>
        <v>104.8</v>
      </c>
      <c r="AJ18" s="555">
        <v>28951</v>
      </c>
      <c r="AK18" s="556">
        <f t="shared" si="15"/>
        <v>3860.1333333333332</v>
      </c>
      <c r="AL18" s="555"/>
      <c r="AM18" s="556" t="str">
        <f t="shared" si="16"/>
        <v/>
      </c>
      <c r="AN18" s="555"/>
      <c r="AO18" s="556" t="str">
        <f t="shared" si="17"/>
        <v/>
      </c>
      <c r="AP18" s="555">
        <v>128403</v>
      </c>
      <c r="AQ18" s="556">
        <f t="shared" si="18"/>
        <v>17120.400000000001</v>
      </c>
      <c r="AS18" s="556" t="str">
        <f t="shared" si="19"/>
        <v/>
      </c>
      <c r="AU18" s="556" t="str">
        <f t="shared" si="19"/>
        <v/>
      </c>
      <c r="AW18" s="556" t="str">
        <f t="shared" si="20"/>
        <v/>
      </c>
      <c r="AY18" s="556" t="str">
        <f t="shared" si="21"/>
        <v/>
      </c>
      <c r="BA18" s="556" t="str">
        <f t="shared" si="22"/>
        <v/>
      </c>
      <c r="BC18" s="556" t="str">
        <f t="shared" si="23"/>
        <v/>
      </c>
      <c r="BE18" s="556" t="str">
        <f t="shared" si="24"/>
        <v/>
      </c>
      <c r="BG18" s="556" t="str">
        <f t="shared" si="25"/>
        <v/>
      </c>
      <c r="BI18" s="556" t="str">
        <f t="shared" si="26"/>
        <v/>
      </c>
      <c r="BK18" s="556" t="str">
        <f t="shared" si="27"/>
        <v/>
      </c>
      <c r="BM18" s="556" t="str">
        <f t="shared" si="28"/>
        <v/>
      </c>
      <c r="BO18" s="556" t="str">
        <f t="shared" si="29"/>
        <v/>
      </c>
      <c r="BQ18" s="556" t="str">
        <f t="shared" si="30"/>
        <v/>
      </c>
      <c r="BS18" s="556" t="str">
        <f t="shared" si="31"/>
        <v/>
      </c>
      <c r="BU18" s="556" t="str">
        <f t="shared" si="32"/>
        <v/>
      </c>
      <c r="BW18" s="556" t="str">
        <f t="shared" si="33"/>
        <v/>
      </c>
      <c r="BY18" s="556" t="str">
        <f t="shared" si="34"/>
        <v/>
      </c>
      <c r="CA18" s="556" t="str">
        <f t="shared" si="35"/>
        <v/>
      </c>
      <c r="CC18" s="556" t="str">
        <f t="shared" si="36"/>
        <v/>
      </c>
      <c r="CE18" s="556" t="str">
        <f t="shared" si="37"/>
        <v/>
      </c>
    </row>
    <row r="19" spans="1:83">
      <c r="A19" s="558"/>
      <c r="B19" s="559">
        <v>9.16</v>
      </c>
      <c r="D19" s="560">
        <v>6110</v>
      </c>
      <c r="E19" s="556">
        <f t="shared" si="0"/>
        <v>667.03056768558952</v>
      </c>
      <c r="F19" s="560"/>
      <c r="G19" s="556" t="str">
        <f t="shared" si="0"/>
        <v/>
      </c>
      <c r="H19" s="560"/>
      <c r="I19" s="556" t="str">
        <f t="shared" si="1"/>
        <v/>
      </c>
      <c r="J19" s="560"/>
      <c r="K19" s="556" t="str">
        <f t="shared" si="2"/>
        <v/>
      </c>
      <c r="L19" s="560"/>
      <c r="M19" s="556" t="str">
        <f t="shared" si="3"/>
        <v/>
      </c>
      <c r="N19" s="560">
        <v>2116</v>
      </c>
      <c r="O19" s="556">
        <f t="shared" si="4"/>
        <v>231.00436681222706</v>
      </c>
      <c r="P19" s="560"/>
      <c r="Q19" s="556" t="str">
        <f t="shared" si="5"/>
        <v/>
      </c>
      <c r="R19" s="560">
        <v>92128</v>
      </c>
      <c r="S19" s="556">
        <f t="shared" si="6"/>
        <v>10057.64192139738</v>
      </c>
      <c r="T19" s="560">
        <v>3472</v>
      </c>
      <c r="U19" s="556">
        <f t="shared" si="7"/>
        <v>379.03930131004364</v>
      </c>
      <c r="V19" s="560">
        <v>140</v>
      </c>
      <c r="W19" s="556">
        <f t="shared" si="8"/>
        <v>15.283842794759826</v>
      </c>
      <c r="X19" s="560"/>
      <c r="Y19" s="556" t="str">
        <f t="shared" si="9"/>
        <v/>
      </c>
      <c r="Z19" s="560"/>
      <c r="AA19" s="556" t="str">
        <f t="shared" si="10"/>
        <v/>
      </c>
      <c r="AB19" s="560"/>
      <c r="AC19" s="556" t="str">
        <f t="shared" si="11"/>
        <v/>
      </c>
      <c r="AD19" s="560"/>
      <c r="AE19" s="556" t="str">
        <f t="shared" si="12"/>
        <v/>
      </c>
      <c r="AF19" s="560"/>
      <c r="AG19" s="556" t="str">
        <f t="shared" si="13"/>
        <v/>
      </c>
      <c r="AH19" s="560">
        <v>2611</v>
      </c>
      <c r="AI19" s="556">
        <f t="shared" si="14"/>
        <v>285.04366812227073</v>
      </c>
      <c r="AJ19" s="560">
        <v>1438</v>
      </c>
      <c r="AK19" s="556">
        <f t="shared" si="15"/>
        <v>156.98689956331879</v>
      </c>
      <c r="AL19" s="560"/>
      <c r="AM19" s="556" t="str">
        <f t="shared" si="16"/>
        <v/>
      </c>
      <c r="AN19" s="560"/>
      <c r="AO19" s="556" t="str">
        <f t="shared" si="17"/>
        <v/>
      </c>
      <c r="AP19" s="560">
        <v>101905</v>
      </c>
      <c r="AQ19" s="556">
        <f t="shared" si="18"/>
        <v>11125</v>
      </c>
      <c r="AS19" s="556" t="str">
        <f t="shared" si="19"/>
        <v/>
      </c>
      <c r="AU19" s="556" t="str">
        <f t="shared" si="19"/>
        <v/>
      </c>
      <c r="AW19" s="556" t="str">
        <f t="shared" si="20"/>
        <v/>
      </c>
      <c r="AY19" s="556" t="str">
        <f t="shared" si="21"/>
        <v/>
      </c>
      <c r="BA19" s="556" t="str">
        <f t="shared" si="22"/>
        <v/>
      </c>
      <c r="BC19" s="556" t="str">
        <f t="shared" si="23"/>
        <v/>
      </c>
      <c r="BE19" s="556" t="str">
        <f t="shared" si="24"/>
        <v/>
      </c>
      <c r="BG19" s="556" t="str">
        <f t="shared" si="25"/>
        <v/>
      </c>
      <c r="BI19" s="556" t="str">
        <f t="shared" si="26"/>
        <v/>
      </c>
      <c r="BK19" s="556" t="str">
        <f t="shared" si="27"/>
        <v/>
      </c>
      <c r="BM19" s="556" t="str">
        <f t="shared" si="28"/>
        <v/>
      </c>
      <c r="BO19" s="556" t="str">
        <f t="shared" si="29"/>
        <v/>
      </c>
      <c r="BQ19" s="556" t="str">
        <f t="shared" si="30"/>
        <v/>
      </c>
      <c r="BS19" s="556" t="str">
        <f t="shared" si="31"/>
        <v/>
      </c>
      <c r="BU19" s="556" t="str">
        <f t="shared" si="32"/>
        <v/>
      </c>
      <c r="BW19" s="556" t="str">
        <f t="shared" si="33"/>
        <v/>
      </c>
      <c r="BY19" s="556" t="str">
        <f t="shared" si="34"/>
        <v/>
      </c>
      <c r="CA19" s="556" t="str">
        <f t="shared" si="35"/>
        <v/>
      </c>
      <c r="CC19" s="556" t="str">
        <f t="shared" si="36"/>
        <v/>
      </c>
      <c r="CE19" s="556" t="str">
        <f t="shared" si="37"/>
        <v/>
      </c>
    </row>
    <row r="20" spans="1:83">
      <c r="A20" s="547"/>
      <c r="B20" s="554">
        <v>10.41</v>
      </c>
      <c r="D20" s="555">
        <v>84424</v>
      </c>
      <c r="E20" s="556">
        <f t="shared" si="0"/>
        <v>8109.8943323727181</v>
      </c>
      <c r="F20" s="555"/>
      <c r="G20" s="556" t="str">
        <f t="shared" si="0"/>
        <v/>
      </c>
      <c r="H20" s="555"/>
      <c r="I20" s="556" t="str">
        <f t="shared" si="1"/>
        <v/>
      </c>
      <c r="J20" s="555"/>
      <c r="K20" s="556" t="str">
        <f t="shared" si="2"/>
        <v/>
      </c>
      <c r="L20" s="555"/>
      <c r="M20" s="556" t="str">
        <f t="shared" si="3"/>
        <v/>
      </c>
      <c r="N20" s="555">
        <v>1191</v>
      </c>
      <c r="O20" s="556">
        <f t="shared" si="4"/>
        <v>114.40922190201729</v>
      </c>
      <c r="P20" s="555">
        <v>1616</v>
      </c>
      <c r="Q20" s="556">
        <f t="shared" si="5"/>
        <v>155.23535062439962</v>
      </c>
      <c r="R20" s="555">
        <v>31053</v>
      </c>
      <c r="S20" s="556">
        <f t="shared" si="6"/>
        <v>2982.9971181556198</v>
      </c>
      <c r="T20" s="555"/>
      <c r="U20" s="556" t="str">
        <f t="shared" si="7"/>
        <v/>
      </c>
      <c r="V20" s="555">
        <v>4396</v>
      </c>
      <c r="W20" s="556">
        <f t="shared" si="8"/>
        <v>422.28626320845342</v>
      </c>
      <c r="X20" s="555"/>
      <c r="Y20" s="556" t="str">
        <f t="shared" si="9"/>
        <v/>
      </c>
      <c r="Z20" s="555">
        <v>2003</v>
      </c>
      <c r="AA20" s="556">
        <f t="shared" si="10"/>
        <v>192.41114313160423</v>
      </c>
      <c r="AB20" s="555"/>
      <c r="AC20" s="556" t="str">
        <f t="shared" si="11"/>
        <v/>
      </c>
      <c r="AD20" s="555">
        <v>281</v>
      </c>
      <c r="AE20" s="556">
        <f t="shared" si="12"/>
        <v>26.993275696445725</v>
      </c>
      <c r="AF20" s="555"/>
      <c r="AG20" s="556" t="str">
        <f t="shared" si="13"/>
        <v/>
      </c>
      <c r="AH20" s="555"/>
      <c r="AI20" s="556" t="str">
        <f t="shared" si="14"/>
        <v/>
      </c>
      <c r="AJ20" s="555">
        <v>4381</v>
      </c>
      <c r="AK20" s="556">
        <f t="shared" si="15"/>
        <v>420.8453410182517</v>
      </c>
      <c r="AL20" s="555"/>
      <c r="AM20" s="556" t="str">
        <f t="shared" si="16"/>
        <v/>
      </c>
      <c r="AN20" s="555"/>
      <c r="AO20" s="556" t="str">
        <f t="shared" si="17"/>
        <v/>
      </c>
      <c r="AP20" s="555">
        <v>44921</v>
      </c>
      <c r="AQ20" s="556">
        <f t="shared" si="18"/>
        <v>4315.1777137367917</v>
      </c>
      <c r="AS20" s="556" t="str">
        <f t="shared" si="19"/>
        <v/>
      </c>
      <c r="AU20" s="556" t="str">
        <f t="shared" si="19"/>
        <v/>
      </c>
      <c r="AW20" s="556" t="str">
        <f t="shared" si="20"/>
        <v/>
      </c>
      <c r="AY20" s="556" t="str">
        <f t="shared" si="21"/>
        <v/>
      </c>
      <c r="BA20" s="556" t="str">
        <f t="shared" si="22"/>
        <v/>
      </c>
      <c r="BC20" s="556" t="str">
        <f t="shared" si="23"/>
        <v/>
      </c>
      <c r="BE20" s="556" t="str">
        <f t="shared" si="24"/>
        <v/>
      </c>
      <c r="BG20" s="556" t="str">
        <f t="shared" si="25"/>
        <v/>
      </c>
      <c r="BI20" s="556" t="str">
        <f t="shared" si="26"/>
        <v/>
      </c>
      <c r="BK20" s="556" t="str">
        <f t="shared" si="27"/>
        <v/>
      </c>
      <c r="BM20" s="556" t="str">
        <f t="shared" si="28"/>
        <v/>
      </c>
      <c r="BO20" s="556" t="str">
        <f t="shared" si="29"/>
        <v/>
      </c>
      <c r="BQ20" s="556" t="str">
        <f t="shared" si="30"/>
        <v/>
      </c>
      <c r="BS20" s="556" t="str">
        <f t="shared" si="31"/>
        <v/>
      </c>
      <c r="BU20" s="556" t="str">
        <f t="shared" si="32"/>
        <v/>
      </c>
      <c r="BW20" s="556" t="str">
        <f t="shared" si="33"/>
        <v/>
      </c>
      <c r="BY20" s="556" t="str">
        <f t="shared" si="34"/>
        <v/>
      </c>
      <c r="CA20" s="556" t="str">
        <f t="shared" si="35"/>
        <v/>
      </c>
      <c r="CC20" s="556" t="str">
        <f t="shared" si="36"/>
        <v/>
      </c>
      <c r="CE20" s="556" t="str">
        <f t="shared" si="37"/>
        <v/>
      </c>
    </row>
    <row r="21" spans="1:83">
      <c r="A21" s="547"/>
      <c r="B21" s="554">
        <v>11.36</v>
      </c>
      <c r="D21" s="555">
        <v>117164</v>
      </c>
      <c r="E21" s="556">
        <f t="shared" si="0"/>
        <v>10313.732394366198</v>
      </c>
      <c r="F21" s="555"/>
      <c r="G21" s="556" t="str">
        <f t="shared" si="0"/>
        <v/>
      </c>
      <c r="H21" s="555"/>
      <c r="I21" s="556" t="str">
        <f t="shared" si="1"/>
        <v/>
      </c>
      <c r="J21" s="555"/>
      <c r="K21" s="556" t="str">
        <f t="shared" si="2"/>
        <v/>
      </c>
      <c r="L21" s="555"/>
      <c r="M21" s="556" t="str">
        <f t="shared" si="3"/>
        <v/>
      </c>
      <c r="N21" s="555">
        <v>2161</v>
      </c>
      <c r="O21" s="556">
        <f t="shared" si="4"/>
        <v>190.22887323943664</v>
      </c>
      <c r="P21" s="555">
        <v>534</v>
      </c>
      <c r="Q21" s="556">
        <f t="shared" si="5"/>
        <v>47.007042253521128</v>
      </c>
      <c r="R21" s="555">
        <v>101298</v>
      </c>
      <c r="S21" s="556">
        <f t="shared" si="6"/>
        <v>8917.077464788732</v>
      </c>
      <c r="T21" s="555"/>
      <c r="U21" s="556" t="str">
        <f t="shared" si="7"/>
        <v/>
      </c>
      <c r="V21" s="555">
        <v>3817</v>
      </c>
      <c r="W21" s="556">
        <f t="shared" si="8"/>
        <v>336.00352112676057</v>
      </c>
      <c r="X21" s="555"/>
      <c r="Y21" s="556" t="str">
        <f t="shared" si="9"/>
        <v/>
      </c>
      <c r="Z21" s="555">
        <v>6526</v>
      </c>
      <c r="AA21" s="556">
        <f t="shared" si="10"/>
        <v>574.47183098591552</v>
      </c>
      <c r="AB21" s="555"/>
      <c r="AC21" s="556" t="str">
        <f t="shared" si="11"/>
        <v/>
      </c>
      <c r="AD21" s="555"/>
      <c r="AE21" s="556" t="str">
        <f t="shared" si="12"/>
        <v/>
      </c>
      <c r="AF21" s="555"/>
      <c r="AG21" s="556" t="str">
        <f t="shared" si="13"/>
        <v/>
      </c>
      <c r="AH21" s="555"/>
      <c r="AI21" s="556" t="str">
        <f t="shared" si="14"/>
        <v/>
      </c>
      <c r="AJ21" s="555">
        <v>6511</v>
      </c>
      <c r="AK21" s="556">
        <f t="shared" si="15"/>
        <v>573.15140845070425</v>
      </c>
      <c r="AL21" s="555"/>
      <c r="AM21" s="556" t="str">
        <f t="shared" si="16"/>
        <v/>
      </c>
      <c r="AN21" s="555"/>
      <c r="AO21" s="556" t="str">
        <f t="shared" si="17"/>
        <v/>
      </c>
      <c r="AP21" s="555">
        <v>120847</v>
      </c>
      <c r="AQ21" s="556">
        <f t="shared" si="18"/>
        <v>10637.94014084507</v>
      </c>
      <c r="AS21" s="556" t="str">
        <f t="shared" si="19"/>
        <v/>
      </c>
      <c r="AU21" s="556" t="str">
        <f t="shared" si="19"/>
        <v/>
      </c>
      <c r="AW21" s="556" t="str">
        <f t="shared" si="20"/>
        <v/>
      </c>
      <c r="AY21" s="556" t="str">
        <f t="shared" si="21"/>
        <v/>
      </c>
      <c r="BA21" s="556" t="str">
        <f t="shared" si="22"/>
        <v/>
      </c>
      <c r="BC21" s="556" t="str">
        <f t="shared" si="23"/>
        <v/>
      </c>
      <c r="BE21" s="556" t="str">
        <f t="shared" si="24"/>
        <v/>
      </c>
      <c r="BG21" s="556" t="str">
        <f t="shared" si="25"/>
        <v/>
      </c>
      <c r="BI21" s="556" t="str">
        <f t="shared" si="26"/>
        <v/>
      </c>
      <c r="BK21" s="556" t="str">
        <f t="shared" si="27"/>
        <v/>
      </c>
      <c r="BM21" s="556" t="str">
        <f t="shared" si="28"/>
        <v/>
      </c>
      <c r="BO21" s="556" t="str">
        <f t="shared" si="29"/>
        <v/>
      </c>
      <c r="BQ21" s="556" t="str">
        <f t="shared" si="30"/>
        <v/>
      </c>
      <c r="BS21" s="556" t="str">
        <f t="shared" si="31"/>
        <v/>
      </c>
      <c r="BU21" s="556" t="str">
        <f t="shared" si="32"/>
        <v/>
      </c>
      <c r="BW21" s="556" t="str">
        <f t="shared" si="33"/>
        <v/>
      </c>
      <c r="BY21" s="556" t="str">
        <f t="shared" si="34"/>
        <v/>
      </c>
      <c r="CA21" s="556" t="str">
        <f t="shared" si="35"/>
        <v/>
      </c>
      <c r="CC21" s="556" t="str">
        <f t="shared" si="36"/>
        <v/>
      </c>
      <c r="CE21" s="556" t="str">
        <f t="shared" si="37"/>
        <v/>
      </c>
    </row>
    <row r="22" spans="1:83">
      <c r="A22" s="547"/>
      <c r="B22" s="554">
        <v>10.206</v>
      </c>
      <c r="D22" s="555">
        <v>107747</v>
      </c>
      <c r="E22" s="556">
        <f t="shared" si="0"/>
        <v>10557.221242406427</v>
      </c>
      <c r="F22" s="555"/>
      <c r="G22" s="556" t="str">
        <f t="shared" si="0"/>
        <v/>
      </c>
      <c r="H22" s="555"/>
      <c r="I22" s="556" t="str">
        <f t="shared" si="1"/>
        <v/>
      </c>
      <c r="J22" s="555"/>
      <c r="K22" s="556" t="str">
        <f t="shared" si="2"/>
        <v/>
      </c>
      <c r="L22" s="555"/>
      <c r="M22" s="556" t="str">
        <f t="shared" si="3"/>
        <v/>
      </c>
      <c r="N22" s="555">
        <v>370</v>
      </c>
      <c r="O22" s="556">
        <f t="shared" si="4"/>
        <v>36.253184401332554</v>
      </c>
      <c r="P22" s="555">
        <v>5230</v>
      </c>
      <c r="Q22" s="556">
        <f t="shared" si="5"/>
        <v>512.44366059180879</v>
      </c>
      <c r="R22" s="555">
        <v>43597</v>
      </c>
      <c r="S22" s="556">
        <f t="shared" si="6"/>
        <v>4271.7029198510681</v>
      </c>
      <c r="T22" s="555"/>
      <c r="U22" s="556" t="str">
        <f t="shared" si="7"/>
        <v/>
      </c>
      <c r="V22" s="555">
        <v>8292</v>
      </c>
      <c r="W22" s="556">
        <f t="shared" si="8"/>
        <v>812.46325690770141</v>
      </c>
      <c r="X22" s="555"/>
      <c r="Y22" s="556" t="str">
        <f t="shared" si="9"/>
        <v/>
      </c>
      <c r="Z22" s="555"/>
      <c r="AA22" s="556" t="str">
        <f t="shared" si="10"/>
        <v/>
      </c>
      <c r="AB22" s="555"/>
      <c r="AC22" s="556" t="str">
        <f t="shared" si="11"/>
        <v/>
      </c>
      <c r="AD22" s="555"/>
      <c r="AE22" s="556" t="str">
        <f t="shared" si="12"/>
        <v/>
      </c>
      <c r="AF22" s="555"/>
      <c r="AG22" s="556" t="str">
        <f t="shared" si="13"/>
        <v/>
      </c>
      <c r="AH22" s="555"/>
      <c r="AI22" s="556" t="str">
        <f t="shared" si="14"/>
        <v/>
      </c>
      <c r="AJ22" s="555">
        <v>13672</v>
      </c>
      <c r="AK22" s="556">
        <f t="shared" si="15"/>
        <v>1339.6041544189693</v>
      </c>
      <c r="AL22" s="555"/>
      <c r="AM22" s="556" t="str">
        <f t="shared" si="16"/>
        <v/>
      </c>
      <c r="AN22" s="555"/>
      <c r="AO22" s="556" t="str">
        <f t="shared" si="17"/>
        <v/>
      </c>
      <c r="AP22" s="555">
        <v>71161</v>
      </c>
      <c r="AQ22" s="556">
        <f t="shared" si="18"/>
        <v>6972.4671761708805</v>
      </c>
      <c r="AS22" s="556" t="str">
        <f t="shared" si="19"/>
        <v/>
      </c>
      <c r="AU22" s="556" t="str">
        <f t="shared" si="19"/>
        <v/>
      </c>
      <c r="AW22" s="556" t="str">
        <f t="shared" si="20"/>
        <v/>
      </c>
      <c r="AY22" s="556" t="str">
        <f t="shared" si="21"/>
        <v/>
      </c>
      <c r="BA22" s="556" t="str">
        <f t="shared" si="22"/>
        <v/>
      </c>
      <c r="BC22" s="556" t="str">
        <f t="shared" si="23"/>
        <v/>
      </c>
      <c r="BE22" s="556" t="str">
        <f t="shared" si="24"/>
        <v/>
      </c>
      <c r="BG22" s="556" t="str">
        <f t="shared" si="25"/>
        <v/>
      </c>
      <c r="BI22" s="556" t="str">
        <f t="shared" si="26"/>
        <v/>
      </c>
      <c r="BK22" s="556" t="str">
        <f t="shared" si="27"/>
        <v/>
      </c>
      <c r="BM22" s="556" t="str">
        <f t="shared" si="28"/>
        <v/>
      </c>
      <c r="BO22" s="556" t="str">
        <f t="shared" si="29"/>
        <v/>
      </c>
      <c r="BQ22" s="556" t="str">
        <f t="shared" si="30"/>
        <v/>
      </c>
      <c r="BS22" s="556" t="str">
        <f t="shared" si="31"/>
        <v/>
      </c>
      <c r="BU22" s="556" t="str">
        <f t="shared" si="32"/>
        <v/>
      </c>
      <c r="BW22" s="556" t="str">
        <f t="shared" si="33"/>
        <v/>
      </c>
      <c r="BY22" s="556" t="str">
        <f t="shared" si="34"/>
        <v/>
      </c>
      <c r="CA22" s="556" t="str">
        <f t="shared" si="35"/>
        <v/>
      </c>
      <c r="CC22" s="556" t="str">
        <f t="shared" si="36"/>
        <v/>
      </c>
      <c r="CE22" s="556" t="str">
        <f t="shared" si="37"/>
        <v/>
      </c>
    </row>
    <row r="23" spans="1:83">
      <c r="A23" s="558"/>
      <c r="B23" s="559">
        <v>14.66</v>
      </c>
      <c r="D23" s="560">
        <v>99990</v>
      </c>
      <c r="E23" s="556">
        <f t="shared" si="0"/>
        <v>6820.6002728512958</v>
      </c>
      <c r="F23" s="560"/>
      <c r="G23" s="556" t="str">
        <f t="shared" si="0"/>
        <v/>
      </c>
      <c r="H23" s="560"/>
      <c r="I23" s="556" t="str">
        <f t="shared" si="1"/>
        <v/>
      </c>
      <c r="J23" s="560"/>
      <c r="K23" s="556" t="str">
        <f t="shared" si="2"/>
        <v/>
      </c>
      <c r="L23" s="560"/>
      <c r="M23" s="556" t="str">
        <f t="shared" si="3"/>
        <v/>
      </c>
      <c r="N23" s="560">
        <v>1864</v>
      </c>
      <c r="O23" s="556">
        <f t="shared" si="4"/>
        <v>127.14870395634379</v>
      </c>
      <c r="P23" s="560">
        <v>2950</v>
      </c>
      <c r="Q23" s="556">
        <f t="shared" si="5"/>
        <v>201.22783083219645</v>
      </c>
      <c r="R23" s="560">
        <v>34913</v>
      </c>
      <c r="S23" s="556">
        <f t="shared" si="6"/>
        <v>2381.5143246930425</v>
      </c>
      <c r="T23" s="560"/>
      <c r="U23" s="556" t="str">
        <f t="shared" si="7"/>
        <v/>
      </c>
      <c r="V23" s="560">
        <v>13212</v>
      </c>
      <c r="W23" s="556">
        <f t="shared" si="8"/>
        <v>901.22783083219645</v>
      </c>
      <c r="X23" s="560">
        <v>6044</v>
      </c>
      <c r="Y23" s="556">
        <f t="shared" si="9"/>
        <v>412.27830832196452</v>
      </c>
      <c r="Z23" s="560"/>
      <c r="AA23" s="556" t="str">
        <f t="shared" si="10"/>
        <v/>
      </c>
      <c r="AB23" s="560"/>
      <c r="AC23" s="556" t="str">
        <f t="shared" si="11"/>
        <v/>
      </c>
      <c r="AD23" s="560"/>
      <c r="AE23" s="556" t="str">
        <f t="shared" si="12"/>
        <v/>
      </c>
      <c r="AF23" s="560"/>
      <c r="AG23" s="556" t="str">
        <f t="shared" si="13"/>
        <v/>
      </c>
      <c r="AH23" s="560"/>
      <c r="AI23" s="556" t="str">
        <f t="shared" si="14"/>
        <v/>
      </c>
      <c r="AJ23" s="560">
        <v>23082</v>
      </c>
      <c r="AK23" s="556">
        <f t="shared" si="15"/>
        <v>1574.4884038199182</v>
      </c>
      <c r="AL23" s="560"/>
      <c r="AM23" s="556" t="str">
        <f t="shared" si="16"/>
        <v/>
      </c>
      <c r="AN23" s="560"/>
      <c r="AO23" s="556" t="str">
        <f t="shared" si="17"/>
        <v/>
      </c>
      <c r="AP23" s="560">
        <v>82065</v>
      </c>
      <c r="AQ23" s="556">
        <f t="shared" si="18"/>
        <v>5597.8854024556613</v>
      </c>
      <c r="AS23" s="556" t="str">
        <f t="shared" si="19"/>
        <v/>
      </c>
      <c r="AU23" s="556" t="str">
        <f t="shared" si="19"/>
        <v/>
      </c>
      <c r="AW23" s="556" t="str">
        <f t="shared" si="20"/>
        <v/>
      </c>
      <c r="AY23" s="556" t="str">
        <f t="shared" si="21"/>
        <v/>
      </c>
      <c r="BA23" s="556" t="str">
        <f t="shared" si="22"/>
        <v/>
      </c>
      <c r="BC23" s="556" t="str">
        <f t="shared" si="23"/>
        <v/>
      </c>
      <c r="BE23" s="556" t="str">
        <f t="shared" si="24"/>
        <v/>
      </c>
      <c r="BG23" s="556" t="str">
        <f t="shared" si="25"/>
        <v/>
      </c>
      <c r="BI23" s="556" t="str">
        <f t="shared" si="26"/>
        <v/>
      </c>
      <c r="BK23" s="556" t="str">
        <f t="shared" si="27"/>
        <v/>
      </c>
      <c r="BM23" s="556" t="str">
        <f t="shared" si="28"/>
        <v/>
      </c>
      <c r="BO23" s="556" t="str">
        <f t="shared" si="29"/>
        <v/>
      </c>
      <c r="BQ23" s="556" t="str">
        <f t="shared" si="30"/>
        <v/>
      </c>
      <c r="BS23" s="556" t="str">
        <f t="shared" si="31"/>
        <v/>
      </c>
      <c r="BU23" s="556" t="str">
        <f t="shared" si="32"/>
        <v/>
      </c>
      <c r="BW23" s="556" t="str">
        <f t="shared" si="33"/>
        <v/>
      </c>
      <c r="BY23" s="556" t="str">
        <f t="shared" si="34"/>
        <v/>
      </c>
      <c r="CA23" s="556" t="str">
        <f t="shared" si="35"/>
        <v/>
      </c>
      <c r="CC23" s="556" t="str">
        <f t="shared" si="36"/>
        <v/>
      </c>
      <c r="CE23" s="556" t="str">
        <f t="shared" si="37"/>
        <v/>
      </c>
    </row>
    <row r="24" spans="1:83">
      <c r="A24" s="547"/>
      <c r="B24" s="554">
        <v>3.11</v>
      </c>
      <c r="D24" s="555">
        <v>120258</v>
      </c>
      <c r="E24" s="556">
        <f t="shared" si="0"/>
        <v>38668.167202572346</v>
      </c>
      <c r="F24" s="555">
        <v>6730</v>
      </c>
      <c r="G24" s="556">
        <f t="shared" si="0"/>
        <v>2163.9871382636657</v>
      </c>
      <c r="H24" s="555">
        <v>65962</v>
      </c>
      <c r="I24" s="556">
        <f t="shared" si="1"/>
        <v>21209.646302250803</v>
      </c>
      <c r="J24" s="555"/>
      <c r="K24" s="556" t="str">
        <f t="shared" si="2"/>
        <v/>
      </c>
      <c r="L24" s="555"/>
      <c r="M24" s="556" t="str">
        <f t="shared" si="3"/>
        <v/>
      </c>
      <c r="N24" s="555">
        <v>314</v>
      </c>
      <c r="O24" s="556">
        <f t="shared" si="4"/>
        <v>100.96463022508038</v>
      </c>
      <c r="P24" s="555">
        <v>123</v>
      </c>
      <c r="Q24" s="556">
        <f t="shared" si="5"/>
        <v>39.549839228295824</v>
      </c>
      <c r="R24" s="555">
        <v>6463</v>
      </c>
      <c r="S24" s="556">
        <f t="shared" si="6"/>
        <v>2078.1350482315115</v>
      </c>
      <c r="T24" s="555">
        <v>4749</v>
      </c>
      <c r="U24" s="556">
        <f t="shared" si="7"/>
        <v>1527.0096463022508</v>
      </c>
      <c r="V24" s="555">
        <v>7083</v>
      </c>
      <c r="W24" s="556">
        <f t="shared" si="8"/>
        <v>2277.4919614147911</v>
      </c>
      <c r="X24" s="555"/>
      <c r="Y24" s="556" t="str">
        <f t="shared" si="9"/>
        <v/>
      </c>
      <c r="Z24" s="555"/>
      <c r="AA24" s="556" t="str">
        <f t="shared" si="10"/>
        <v/>
      </c>
      <c r="AB24" s="555">
        <v>2108</v>
      </c>
      <c r="AC24" s="556">
        <f t="shared" si="11"/>
        <v>677.81350482315111</v>
      </c>
      <c r="AD24" s="555"/>
      <c r="AE24" s="556" t="str">
        <f t="shared" si="12"/>
        <v/>
      </c>
      <c r="AF24" s="555"/>
      <c r="AG24" s="556" t="str">
        <f t="shared" si="13"/>
        <v/>
      </c>
      <c r="AH24" s="555"/>
      <c r="AI24" s="556" t="str">
        <f t="shared" si="14"/>
        <v/>
      </c>
      <c r="AJ24" s="555">
        <v>11690</v>
      </c>
      <c r="AK24" s="556">
        <f t="shared" si="15"/>
        <v>3758.8424437299036</v>
      </c>
      <c r="AL24" s="555"/>
      <c r="AM24" s="556" t="str">
        <f t="shared" si="16"/>
        <v/>
      </c>
      <c r="AN24" s="555"/>
      <c r="AO24" s="556" t="str">
        <f t="shared" si="17"/>
        <v/>
      </c>
      <c r="AP24" s="555">
        <v>105222</v>
      </c>
      <c r="AQ24" s="556">
        <f t="shared" si="18"/>
        <v>33833.440514469454</v>
      </c>
      <c r="AS24" s="556" t="str">
        <f t="shared" si="19"/>
        <v/>
      </c>
      <c r="AU24" s="556" t="str">
        <f t="shared" si="19"/>
        <v/>
      </c>
      <c r="AW24" s="556" t="str">
        <f t="shared" si="20"/>
        <v/>
      </c>
      <c r="AY24" s="556" t="str">
        <f t="shared" si="21"/>
        <v/>
      </c>
      <c r="BA24" s="556" t="str">
        <f t="shared" si="22"/>
        <v/>
      </c>
      <c r="BC24" s="556" t="str">
        <f t="shared" si="23"/>
        <v/>
      </c>
      <c r="BE24" s="556" t="str">
        <f t="shared" si="24"/>
        <v/>
      </c>
      <c r="BG24" s="556" t="str">
        <f t="shared" si="25"/>
        <v/>
      </c>
      <c r="BI24" s="556" t="str">
        <f t="shared" si="26"/>
        <v/>
      </c>
      <c r="BK24" s="556" t="str">
        <f t="shared" si="27"/>
        <v/>
      </c>
      <c r="BM24" s="556" t="str">
        <f t="shared" si="28"/>
        <v/>
      </c>
      <c r="BO24" s="556" t="str">
        <f t="shared" si="29"/>
        <v/>
      </c>
      <c r="BQ24" s="556" t="str">
        <f t="shared" si="30"/>
        <v/>
      </c>
      <c r="BS24" s="556" t="str">
        <f t="shared" si="31"/>
        <v/>
      </c>
      <c r="BU24" s="556" t="str">
        <f t="shared" si="32"/>
        <v/>
      </c>
      <c r="BW24" s="556" t="str">
        <f t="shared" si="33"/>
        <v/>
      </c>
      <c r="BY24" s="556" t="str">
        <f t="shared" si="34"/>
        <v/>
      </c>
      <c r="CA24" s="556" t="str">
        <f t="shared" si="35"/>
        <v/>
      </c>
      <c r="CC24" s="556" t="str">
        <f t="shared" si="36"/>
        <v/>
      </c>
      <c r="CE24" s="556" t="str">
        <f t="shared" si="37"/>
        <v/>
      </c>
    </row>
    <row r="25" spans="1:83">
      <c r="A25" s="547"/>
      <c r="B25" s="554">
        <v>12.37</v>
      </c>
      <c r="D25" s="555">
        <v>106936</v>
      </c>
      <c r="E25" s="556">
        <f t="shared" si="0"/>
        <v>8644.7857720291031</v>
      </c>
      <c r="F25" s="555"/>
      <c r="G25" s="556" t="str">
        <f t="shared" si="0"/>
        <v/>
      </c>
      <c r="H25" s="555">
        <v>35320</v>
      </c>
      <c r="I25" s="556">
        <f t="shared" si="1"/>
        <v>2855.2950687146322</v>
      </c>
      <c r="J25" s="555"/>
      <c r="K25" s="556" t="str">
        <f t="shared" si="2"/>
        <v/>
      </c>
      <c r="L25" s="555"/>
      <c r="M25" s="556" t="str">
        <f t="shared" si="3"/>
        <v/>
      </c>
      <c r="N25" s="555">
        <v>599</v>
      </c>
      <c r="O25" s="556">
        <f t="shared" si="4"/>
        <v>48.423605497170577</v>
      </c>
      <c r="P25" s="555">
        <v>4354</v>
      </c>
      <c r="Q25" s="556">
        <f t="shared" si="5"/>
        <v>351.98059822150367</v>
      </c>
      <c r="R25" s="555">
        <v>26869</v>
      </c>
      <c r="S25" s="556">
        <f t="shared" si="6"/>
        <v>2172.1099434114794</v>
      </c>
      <c r="T25" s="555"/>
      <c r="U25" s="556" t="str">
        <f t="shared" si="7"/>
        <v/>
      </c>
      <c r="V25" s="555">
        <v>10211</v>
      </c>
      <c r="W25" s="556">
        <f t="shared" si="8"/>
        <v>825.46483427647536</v>
      </c>
      <c r="X25" s="555"/>
      <c r="Y25" s="556" t="str">
        <f t="shared" si="9"/>
        <v/>
      </c>
      <c r="Z25" s="555"/>
      <c r="AA25" s="556" t="str">
        <f t="shared" si="10"/>
        <v/>
      </c>
      <c r="AB25" s="555"/>
      <c r="AC25" s="556" t="str">
        <f t="shared" si="11"/>
        <v/>
      </c>
      <c r="AD25" s="555"/>
      <c r="AE25" s="556" t="str">
        <f t="shared" si="12"/>
        <v/>
      </c>
      <c r="AF25" s="555"/>
      <c r="AG25" s="556" t="str">
        <f t="shared" si="13"/>
        <v/>
      </c>
      <c r="AH25" s="555"/>
      <c r="AI25" s="556" t="str">
        <f t="shared" si="14"/>
        <v/>
      </c>
      <c r="AJ25" s="555">
        <v>2805</v>
      </c>
      <c r="AK25" s="556">
        <f t="shared" si="15"/>
        <v>226.75828617623284</v>
      </c>
      <c r="AL25" s="555"/>
      <c r="AM25" s="556" t="str">
        <f t="shared" si="16"/>
        <v/>
      </c>
      <c r="AN25" s="555">
        <v>667</v>
      </c>
      <c r="AO25" s="556">
        <f t="shared" si="17"/>
        <v>53.920776071139855</v>
      </c>
      <c r="AP25" s="555">
        <v>80825</v>
      </c>
      <c r="AQ25" s="556">
        <f t="shared" si="18"/>
        <v>6533.9531123686338</v>
      </c>
      <c r="AS25" s="556" t="str">
        <f t="shared" si="19"/>
        <v/>
      </c>
      <c r="AU25" s="556" t="str">
        <f t="shared" si="19"/>
        <v/>
      </c>
      <c r="AW25" s="556" t="str">
        <f t="shared" si="20"/>
        <v/>
      </c>
      <c r="AY25" s="556" t="str">
        <f t="shared" si="21"/>
        <v/>
      </c>
      <c r="BA25" s="556" t="str">
        <f t="shared" si="22"/>
        <v/>
      </c>
      <c r="BC25" s="556" t="str">
        <f t="shared" si="23"/>
        <v/>
      </c>
      <c r="BE25" s="556" t="str">
        <f t="shared" si="24"/>
        <v/>
      </c>
      <c r="BG25" s="556" t="str">
        <f t="shared" si="25"/>
        <v/>
      </c>
      <c r="BI25" s="556" t="str">
        <f t="shared" si="26"/>
        <v/>
      </c>
      <c r="BK25" s="556" t="str">
        <f t="shared" si="27"/>
        <v/>
      </c>
      <c r="BM25" s="556" t="str">
        <f t="shared" si="28"/>
        <v/>
      </c>
      <c r="BO25" s="556" t="str">
        <f t="shared" si="29"/>
        <v/>
      </c>
      <c r="BQ25" s="556" t="str">
        <f t="shared" si="30"/>
        <v/>
      </c>
      <c r="BS25" s="556" t="str">
        <f t="shared" si="31"/>
        <v/>
      </c>
      <c r="BU25" s="556" t="str">
        <f t="shared" si="32"/>
        <v/>
      </c>
      <c r="BW25" s="556" t="str">
        <f t="shared" si="33"/>
        <v/>
      </c>
      <c r="BY25" s="556" t="str">
        <f t="shared" si="34"/>
        <v/>
      </c>
      <c r="CA25" s="556" t="str">
        <f t="shared" si="35"/>
        <v/>
      </c>
      <c r="CC25" s="556" t="str">
        <f t="shared" si="36"/>
        <v/>
      </c>
      <c r="CE25" s="556" t="str">
        <f t="shared" si="37"/>
        <v/>
      </c>
    </row>
    <row r="26" spans="1:83">
      <c r="A26" s="558"/>
      <c r="B26" s="559">
        <v>16.97</v>
      </c>
      <c r="D26" s="560">
        <v>162784</v>
      </c>
      <c r="E26" s="556">
        <f t="shared" si="0"/>
        <v>9592.4572775486158</v>
      </c>
      <c r="F26" s="560">
        <v>46884</v>
      </c>
      <c r="G26" s="556">
        <f t="shared" si="0"/>
        <v>2762.7578078962879</v>
      </c>
      <c r="H26" s="560"/>
      <c r="I26" s="556" t="str">
        <f t="shared" si="1"/>
        <v/>
      </c>
      <c r="J26" s="560"/>
      <c r="K26" s="556" t="str">
        <f t="shared" si="2"/>
        <v/>
      </c>
      <c r="L26" s="560"/>
      <c r="M26" s="556" t="str">
        <f t="shared" si="3"/>
        <v/>
      </c>
      <c r="N26" s="560">
        <v>390</v>
      </c>
      <c r="O26" s="556">
        <f t="shared" si="4"/>
        <v>22.981732469063054</v>
      </c>
      <c r="P26" s="560">
        <v>2200</v>
      </c>
      <c r="Q26" s="556">
        <f t="shared" si="5"/>
        <v>129.64054213317621</v>
      </c>
      <c r="R26" s="560">
        <v>51495</v>
      </c>
      <c r="S26" s="556">
        <f t="shared" si="6"/>
        <v>3034.4725987035949</v>
      </c>
      <c r="T26" s="560">
        <v>844</v>
      </c>
      <c r="U26" s="556">
        <f t="shared" si="7"/>
        <v>49.734826163818504</v>
      </c>
      <c r="V26" s="560">
        <v>9930</v>
      </c>
      <c r="W26" s="556">
        <f t="shared" si="8"/>
        <v>585.15026517383626</v>
      </c>
      <c r="X26" s="560">
        <v>4896</v>
      </c>
      <c r="Y26" s="556">
        <f t="shared" si="9"/>
        <v>288.5091337654685</v>
      </c>
      <c r="Z26" s="560"/>
      <c r="AA26" s="556" t="str">
        <f t="shared" si="10"/>
        <v/>
      </c>
      <c r="AB26" s="560"/>
      <c r="AC26" s="556" t="str">
        <f t="shared" si="11"/>
        <v/>
      </c>
      <c r="AD26" s="560"/>
      <c r="AE26" s="556" t="str">
        <f t="shared" si="12"/>
        <v/>
      </c>
      <c r="AF26" s="560"/>
      <c r="AG26" s="556" t="str">
        <f t="shared" si="13"/>
        <v/>
      </c>
      <c r="AH26" s="560"/>
      <c r="AI26" s="556" t="str">
        <f t="shared" si="14"/>
        <v/>
      </c>
      <c r="AJ26" s="560">
        <v>12821</v>
      </c>
      <c r="AK26" s="556">
        <f t="shared" si="15"/>
        <v>755.50972304065999</v>
      </c>
      <c r="AL26" s="560"/>
      <c r="AM26" s="556" t="str">
        <f t="shared" si="16"/>
        <v/>
      </c>
      <c r="AN26" s="560">
        <v>393</v>
      </c>
      <c r="AO26" s="556">
        <f t="shared" si="17"/>
        <v>23.158515026517385</v>
      </c>
      <c r="AP26" s="560">
        <v>129853</v>
      </c>
      <c r="AQ26" s="556">
        <f t="shared" si="18"/>
        <v>7651.9151443724222</v>
      </c>
      <c r="AS26" s="556" t="str">
        <f t="shared" si="19"/>
        <v/>
      </c>
      <c r="AU26" s="556" t="str">
        <f t="shared" si="19"/>
        <v/>
      </c>
      <c r="AW26" s="556" t="str">
        <f t="shared" si="20"/>
        <v/>
      </c>
      <c r="AY26" s="556" t="str">
        <f t="shared" si="21"/>
        <v/>
      </c>
      <c r="BA26" s="556" t="str">
        <f t="shared" si="22"/>
        <v/>
      </c>
      <c r="BC26" s="556" t="str">
        <f t="shared" si="23"/>
        <v/>
      </c>
      <c r="BE26" s="556" t="str">
        <f t="shared" si="24"/>
        <v/>
      </c>
      <c r="BG26" s="556" t="str">
        <f t="shared" si="25"/>
        <v/>
      </c>
      <c r="BI26" s="556" t="str">
        <f t="shared" si="26"/>
        <v/>
      </c>
      <c r="BK26" s="556" t="str">
        <f t="shared" si="27"/>
        <v/>
      </c>
      <c r="BM26" s="556" t="str">
        <f t="shared" si="28"/>
        <v/>
      </c>
      <c r="BO26" s="556" t="str">
        <f t="shared" si="29"/>
        <v/>
      </c>
      <c r="BQ26" s="556" t="str">
        <f t="shared" si="30"/>
        <v/>
      </c>
      <c r="BS26" s="556" t="str">
        <f t="shared" si="31"/>
        <v/>
      </c>
      <c r="BU26" s="556" t="str">
        <f t="shared" si="32"/>
        <v/>
      </c>
      <c r="BW26" s="556" t="str">
        <f t="shared" si="33"/>
        <v/>
      </c>
      <c r="BY26" s="556" t="str">
        <f t="shared" si="34"/>
        <v/>
      </c>
      <c r="CA26" s="556" t="str">
        <f t="shared" si="35"/>
        <v/>
      </c>
      <c r="CC26" s="556" t="str">
        <f t="shared" si="36"/>
        <v/>
      </c>
      <c r="CE26" s="556" t="str">
        <f t="shared" si="37"/>
        <v/>
      </c>
    </row>
    <row r="27" spans="1:83">
      <c r="A27" s="547"/>
      <c r="B27" s="554">
        <v>8.8865538461538396</v>
      </c>
      <c r="D27" s="555">
        <v>44592</v>
      </c>
      <c r="E27" s="556">
        <f t="shared" si="0"/>
        <v>5017.9181685034991</v>
      </c>
      <c r="F27" s="555"/>
      <c r="G27" s="556" t="str">
        <f t="shared" si="0"/>
        <v/>
      </c>
      <c r="H27" s="555"/>
      <c r="I27" s="556" t="str">
        <f t="shared" si="1"/>
        <v/>
      </c>
      <c r="J27" s="555"/>
      <c r="K27" s="556" t="str">
        <f t="shared" si="2"/>
        <v/>
      </c>
      <c r="L27" s="555"/>
      <c r="M27" s="556" t="str">
        <f t="shared" si="3"/>
        <v/>
      </c>
      <c r="N27" s="555">
        <v>458</v>
      </c>
      <c r="O27" s="556">
        <f t="shared" si="4"/>
        <v>51.538538777686639</v>
      </c>
      <c r="P27" s="555">
        <v>10</v>
      </c>
      <c r="Q27" s="556">
        <f t="shared" si="5"/>
        <v>1.1252956064997082</v>
      </c>
      <c r="R27" s="555">
        <v>4162</v>
      </c>
      <c r="S27" s="556">
        <f t="shared" si="6"/>
        <v>468.34803142517859</v>
      </c>
      <c r="T27" s="555"/>
      <c r="U27" s="556" t="str">
        <f t="shared" si="7"/>
        <v/>
      </c>
      <c r="V27" s="555">
        <v>4867</v>
      </c>
      <c r="W27" s="556">
        <f t="shared" si="8"/>
        <v>547.68137168340797</v>
      </c>
      <c r="X27" s="555"/>
      <c r="Y27" s="556" t="str">
        <f t="shared" si="9"/>
        <v/>
      </c>
      <c r="Z27" s="555"/>
      <c r="AA27" s="556" t="str">
        <f t="shared" si="10"/>
        <v/>
      </c>
      <c r="AB27" s="555">
        <v>1294</v>
      </c>
      <c r="AC27" s="556">
        <f t="shared" si="11"/>
        <v>145.61325148106224</v>
      </c>
      <c r="AD27" s="555"/>
      <c r="AE27" s="556" t="str">
        <f t="shared" si="12"/>
        <v/>
      </c>
      <c r="AF27" s="555"/>
      <c r="AG27" s="556" t="str">
        <f t="shared" si="13"/>
        <v/>
      </c>
      <c r="AH27" s="555"/>
      <c r="AI27" s="556" t="str">
        <f t="shared" si="14"/>
        <v/>
      </c>
      <c r="AJ27" s="555">
        <v>8397</v>
      </c>
      <c r="AK27" s="556">
        <f t="shared" si="15"/>
        <v>944.91072077780507</v>
      </c>
      <c r="AL27" s="555"/>
      <c r="AM27" s="556" t="str">
        <f t="shared" si="16"/>
        <v/>
      </c>
      <c r="AN27" s="555">
        <v>36</v>
      </c>
      <c r="AO27" s="556">
        <f t="shared" si="17"/>
        <v>4.0510641833989496</v>
      </c>
      <c r="AP27" s="555">
        <v>19224</v>
      </c>
      <c r="AQ27" s="556">
        <f t="shared" si="18"/>
        <v>2163.2682739350394</v>
      </c>
      <c r="AS27" s="556" t="str">
        <f t="shared" si="19"/>
        <v/>
      </c>
      <c r="AU27" s="556" t="str">
        <f t="shared" si="19"/>
        <v/>
      </c>
      <c r="AW27" s="556" t="str">
        <f t="shared" si="20"/>
        <v/>
      </c>
      <c r="AY27" s="556" t="str">
        <f t="shared" si="21"/>
        <v/>
      </c>
      <c r="BA27" s="556" t="str">
        <f t="shared" si="22"/>
        <v/>
      </c>
      <c r="BC27" s="556" t="str">
        <f t="shared" si="23"/>
        <v/>
      </c>
      <c r="BE27" s="556" t="str">
        <f t="shared" si="24"/>
        <v/>
      </c>
      <c r="BG27" s="556" t="str">
        <f t="shared" si="25"/>
        <v/>
      </c>
      <c r="BI27" s="556" t="str">
        <f t="shared" si="26"/>
        <v/>
      </c>
      <c r="BK27" s="556" t="str">
        <f t="shared" si="27"/>
        <v/>
      </c>
      <c r="BM27" s="556" t="str">
        <f t="shared" si="28"/>
        <v/>
      </c>
      <c r="BO27" s="556" t="str">
        <f t="shared" si="29"/>
        <v/>
      </c>
      <c r="BQ27" s="556" t="str">
        <f t="shared" si="30"/>
        <v/>
      </c>
      <c r="BS27" s="556" t="str">
        <f t="shared" si="31"/>
        <v/>
      </c>
      <c r="BU27" s="556" t="str">
        <f t="shared" si="32"/>
        <v/>
      </c>
      <c r="BW27" s="556" t="str">
        <f t="shared" si="33"/>
        <v/>
      </c>
      <c r="BY27" s="556" t="str">
        <f t="shared" si="34"/>
        <v/>
      </c>
      <c r="CA27" s="556" t="str">
        <f t="shared" si="35"/>
        <v/>
      </c>
      <c r="CC27" s="556" t="str">
        <f t="shared" si="36"/>
        <v/>
      </c>
      <c r="CE27" s="556" t="str">
        <f t="shared" si="37"/>
        <v/>
      </c>
    </row>
    <row r="28" spans="1:83">
      <c r="A28" s="558"/>
      <c r="B28" s="559">
        <v>25.4552153846154</v>
      </c>
      <c r="D28" s="560">
        <v>211188</v>
      </c>
      <c r="E28" s="556">
        <f t="shared" si="0"/>
        <v>8296.4530768668174</v>
      </c>
      <c r="F28" s="560"/>
      <c r="G28" s="556" t="str">
        <f t="shared" si="0"/>
        <v/>
      </c>
      <c r="H28" s="560">
        <v>2138</v>
      </c>
      <c r="I28" s="556">
        <f t="shared" si="1"/>
        <v>83.990646619794958</v>
      </c>
      <c r="J28" s="560"/>
      <c r="K28" s="556" t="str">
        <f t="shared" si="2"/>
        <v/>
      </c>
      <c r="L28" s="560"/>
      <c r="M28" s="556" t="str">
        <f t="shared" si="3"/>
        <v/>
      </c>
      <c r="N28" s="560">
        <v>1353</v>
      </c>
      <c r="O28" s="556">
        <f t="shared" si="4"/>
        <v>53.152172533481092</v>
      </c>
      <c r="P28" s="560">
        <v>4550</v>
      </c>
      <c r="Q28" s="556">
        <f t="shared" si="5"/>
        <v>178.74529565952622</v>
      </c>
      <c r="R28" s="560">
        <v>36220</v>
      </c>
      <c r="S28" s="556">
        <f t="shared" si="6"/>
        <v>1422.891122810558</v>
      </c>
      <c r="T28" s="560">
        <v>1062</v>
      </c>
      <c r="U28" s="556">
        <f t="shared" si="7"/>
        <v>41.720330547344361</v>
      </c>
      <c r="V28" s="560">
        <v>3578</v>
      </c>
      <c r="W28" s="556">
        <f t="shared" si="8"/>
        <v>140.56058634500764</v>
      </c>
      <c r="X28" s="560"/>
      <c r="Y28" s="556" t="str">
        <f t="shared" si="9"/>
        <v/>
      </c>
      <c r="Z28" s="560"/>
      <c r="AA28" s="556" t="str">
        <f t="shared" si="10"/>
        <v/>
      </c>
      <c r="AB28" s="560">
        <v>6920</v>
      </c>
      <c r="AC28" s="556">
        <f t="shared" si="11"/>
        <v>271.84998812393877</v>
      </c>
      <c r="AD28" s="560"/>
      <c r="AE28" s="556" t="str">
        <f t="shared" si="12"/>
        <v/>
      </c>
      <c r="AF28" s="560"/>
      <c r="AG28" s="556" t="str">
        <f t="shared" si="13"/>
        <v/>
      </c>
      <c r="AH28" s="560">
        <v>96506</v>
      </c>
      <c r="AI28" s="556">
        <f t="shared" si="14"/>
        <v>3791.2073632787333</v>
      </c>
      <c r="AJ28" s="560">
        <v>69651</v>
      </c>
      <c r="AK28" s="556">
        <f t="shared" si="15"/>
        <v>2736.2172720838812</v>
      </c>
      <c r="AL28" s="560"/>
      <c r="AM28" s="556" t="str">
        <f t="shared" si="16"/>
        <v/>
      </c>
      <c r="AN28" s="560">
        <v>72</v>
      </c>
      <c r="AO28" s="556">
        <f t="shared" si="17"/>
        <v>2.8284969862606348</v>
      </c>
      <c r="AP28" s="560">
        <v>222050</v>
      </c>
      <c r="AQ28" s="556">
        <f t="shared" si="18"/>
        <v>8723.1632749885266</v>
      </c>
      <c r="AS28" s="556" t="str">
        <f t="shared" si="19"/>
        <v/>
      </c>
      <c r="AU28" s="556" t="str">
        <f t="shared" si="19"/>
        <v/>
      </c>
      <c r="AW28" s="556" t="str">
        <f t="shared" si="20"/>
        <v/>
      </c>
      <c r="AY28" s="556" t="str">
        <f t="shared" si="21"/>
        <v/>
      </c>
      <c r="BA28" s="556" t="str">
        <f t="shared" si="22"/>
        <v/>
      </c>
      <c r="BC28" s="556" t="str">
        <f t="shared" si="23"/>
        <v/>
      </c>
      <c r="BE28" s="556" t="str">
        <f t="shared" si="24"/>
        <v/>
      </c>
      <c r="BG28" s="556" t="str">
        <f t="shared" si="25"/>
        <v/>
      </c>
      <c r="BI28" s="556" t="str">
        <f t="shared" si="26"/>
        <v/>
      </c>
      <c r="BK28" s="556" t="str">
        <f t="shared" si="27"/>
        <v/>
      </c>
      <c r="BM28" s="556" t="str">
        <f t="shared" si="28"/>
        <v/>
      </c>
      <c r="BO28" s="556" t="str">
        <f t="shared" si="29"/>
        <v/>
      </c>
      <c r="BQ28" s="556" t="str">
        <f t="shared" si="30"/>
        <v/>
      </c>
      <c r="BS28" s="556" t="str">
        <f t="shared" si="31"/>
        <v/>
      </c>
      <c r="BU28" s="556" t="str">
        <f t="shared" si="32"/>
        <v/>
      </c>
      <c r="BW28" s="556" t="str">
        <f t="shared" si="33"/>
        <v/>
      </c>
      <c r="BY28" s="556" t="str">
        <f t="shared" si="34"/>
        <v/>
      </c>
      <c r="CA28" s="556" t="str">
        <f t="shared" si="35"/>
        <v/>
      </c>
      <c r="CC28" s="556" t="str">
        <f t="shared" si="36"/>
        <v/>
      </c>
      <c r="CE28" s="556" t="str">
        <f t="shared" si="37"/>
        <v/>
      </c>
    </row>
    <row r="29" spans="1:83">
      <c r="A29" s="547"/>
      <c r="B29" s="554">
        <v>9.3000000000000007</v>
      </c>
      <c r="D29" s="555">
        <v>72201</v>
      </c>
      <c r="E29" s="556">
        <f t="shared" si="0"/>
        <v>7763.5483870967737</v>
      </c>
      <c r="F29" s="555"/>
      <c r="G29" s="556" t="str">
        <f t="shared" si="0"/>
        <v/>
      </c>
      <c r="H29" s="555"/>
      <c r="I29" s="556" t="str">
        <f t="shared" si="1"/>
        <v/>
      </c>
      <c r="J29" s="555">
        <v>3000</v>
      </c>
      <c r="K29" s="556">
        <f t="shared" si="2"/>
        <v>322.58064516129031</v>
      </c>
      <c r="L29" s="555"/>
      <c r="M29" s="556" t="str">
        <f t="shared" si="3"/>
        <v/>
      </c>
      <c r="N29" s="555"/>
      <c r="O29" s="556" t="str">
        <f t="shared" si="4"/>
        <v/>
      </c>
      <c r="P29" s="555"/>
      <c r="Q29" s="556" t="str">
        <f t="shared" si="5"/>
        <v/>
      </c>
      <c r="R29" s="555">
        <v>36987</v>
      </c>
      <c r="S29" s="556">
        <f t="shared" si="6"/>
        <v>3977.0967741935483</v>
      </c>
      <c r="T29" s="555"/>
      <c r="U29" s="556" t="str">
        <f t="shared" si="7"/>
        <v/>
      </c>
      <c r="V29" s="555"/>
      <c r="W29" s="556" t="str">
        <f t="shared" si="8"/>
        <v/>
      </c>
      <c r="X29" s="555"/>
      <c r="Y29" s="556" t="str">
        <f t="shared" si="9"/>
        <v/>
      </c>
      <c r="Z29" s="555"/>
      <c r="AA29" s="556" t="str">
        <f t="shared" si="10"/>
        <v/>
      </c>
      <c r="AB29" s="555"/>
      <c r="AC29" s="556" t="str">
        <f t="shared" si="11"/>
        <v/>
      </c>
      <c r="AD29" s="555"/>
      <c r="AE29" s="556" t="str">
        <f t="shared" si="12"/>
        <v/>
      </c>
      <c r="AF29" s="555"/>
      <c r="AG29" s="556" t="str">
        <f t="shared" si="13"/>
        <v/>
      </c>
      <c r="AH29" s="555"/>
      <c r="AI29" s="556" t="str">
        <f t="shared" si="14"/>
        <v/>
      </c>
      <c r="AJ29" s="555">
        <v>41176</v>
      </c>
      <c r="AK29" s="556">
        <f t="shared" si="15"/>
        <v>4427.5268817204296</v>
      </c>
      <c r="AL29" s="555"/>
      <c r="AM29" s="556" t="str">
        <f t="shared" si="16"/>
        <v/>
      </c>
      <c r="AN29" s="555">
        <v>21104</v>
      </c>
      <c r="AO29" s="556">
        <f t="shared" si="17"/>
        <v>2269.2473118279568</v>
      </c>
      <c r="AP29" s="555">
        <v>102267</v>
      </c>
      <c r="AQ29" s="556">
        <f t="shared" si="18"/>
        <v>10996.451612903225</v>
      </c>
      <c r="AS29" s="556" t="str">
        <f t="shared" si="19"/>
        <v/>
      </c>
      <c r="AU29" s="556" t="str">
        <f t="shared" si="19"/>
        <v/>
      </c>
      <c r="AW29" s="556" t="str">
        <f t="shared" si="20"/>
        <v/>
      </c>
      <c r="AY29" s="556" t="str">
        <f t="shared" si="21"/>
        <v/>
      </c>
      <c r="BA29" s="556" t="str">
        <f t="shared" si="22"/>
        <v/>
      </c>
      <c r="BC29" s="556" t="str">
        <f t="shared" si="23"/>
        <v/>
      </c>
      <c r="BE29" s="556" t="str">
        <f t="shared" si="24"/>
        <v/>
      </c>
      <c r="BG29" s="556" t="str">
        <f t="shared" si="25"/>
        <v/>
      </c>
      <c r="BI29" s="556" t="str">
        <f t="shared" si="26"/>
        <v/>
      </c>
      <c r="BK29" s="556" t="str">
        <f t="shared" si="27"/>
        <v/>
      </c>
      <c r="BM29" s="556" t="str">
        <f t="shared" si="28"/>
        <v/>
      </c>
      <c r="BO29" s="556" t="str">
        <f t="shared" si="29"/>
        <v/>
      </c>
      <c r="BQ29" s="556" t="str">
        <f t="shared" si="30"/>
        <v/>
      </c>
      <c r="BS29" s="556" t="str">
        <f t="shared" si="31"/>
        <v/>
      </c>
      <c r="BU29" s="556" t="str">
        <f t="shared" si="32"/>
        <v/>
      </c>
      <c r="BW29" s="556" t="str">
        <f t="shared" si="33"/>
        <v/>
      </c>
      <c r="BY29" s="556" t="str">
        <f t="shared" si="34"/>
        <v/>
      </c>
      <c r="CA29" s="556" t="str">
        <f t="shared" si="35"/>
        <v/>
      </c>
      <c r="CC29" s="556" t="str">
        <f t="shared" si="36"/>
        <v/>
      </c>
      <c r="CE29" s="556" t="str">
        <f t="shared" si="37"/>
        <v/>
      </c>
    </row>
    <row r="30" spans="1:83">
      <c r="A30" s="547"/>
      <c r="B30" s="554">
        <v>9.6300000000000008</v>
      </c>
      <c r="D30" s="555">
        <v>108019</v>
      </c>
      <c r="E30" s="556">
        <f t="shared" si="0"/>
        <v>11216.926272066457</v>
      </c>
      <c r="F30" s="555"/>
      <c r="G30" s="556" t="str">
        <f t="shared" si="0"/>
        <v/>
      </c>
      <c r="H30" s="555"/>
      <c r="I30" s="556" t="str">
        <f t="shared" si="1"/>
        <v/>
      </c>
      <c r="J30" s="555"/>
      <c r="K30" s="556" t="str">
        <f t="shared" si="2"/>
        <v/>
      </c>
      <c r="L30" s="555"/>
      <c r="M30" s="556" t="str">
        <f t="shared" si="3"/>
        <v/>
      </c>
      <c r="N30" s="555">
        <v>4090</v>
      </c>
      <c r="O30" s="556">
        <f t="shared" si="4"/>
        <v>424.71443406022843</v>
      </c>
      <c r="P30" s="555">
        <v>348</v>
      </c>
      <c r="Q30" s="556">
        <f t="shared" si="5"/>
        <v>36.137071651090338</v>
      </c>
      <c r="R30" s="555">
        <v>48558</v>
      </c>
      <c r="S30" s="556">
        <f t="shared" si="6"/>
        <v>5042.3676012461056</v>
      </c>
      <c r="T30" s="555"/>
      <c r="U30" s="556" t="str">
        <f t="shared" si="7"/>
        <v/>
      </c>
      <c r="V30" s="555">
        <v>3248</v>
      </c>
      <c r="W30" s="556">
        <f t="shared" si="8"/>
        <v>337.27933541017649</v>
      </c>
      <c r="X30" s="555"/>
      <c r="Y30" s="556" t="str">
        <f t="shared" si="9"/>
        <v/>
      </c>
      <c r="Z30" s="555"/>
      <c r="AA30" s="556" t="str">
        <f t="shared" si="10"/>
        <v/>
      </c>
      <c r="AB30" s="555"/>
      <c r="AC30" s="556" t="str">
        <f t="shared" si="11"/>
        <v/>
      </c>
      <c r="AD30" s="555"/>
      <c r="AE30" s="556" t="str">
        <f t="shared" si="12"/>
        <v/>
      </c>
      <c r="AF30" s="555"/>
      <c r="AG30" s="556" t="str">
        <f t="shared" si="13"/>
        <v/>
      </c>
      <c r="AH30" s="555"/>
      <c r="AI30" s="556" t="str">
        <f t="shared" si="14"/>
        <v/>
      </c>
      <c r="AJ30" s="555">
        <v>5180</v>
      </c>
      <c r="AK30" s="556">
        <f t="shared" si="15"/>
        <v>537.90238836967808</v>
      </c>
      <c r="AL30" s="555"/>
      <c r="AM30" s="556" t="str">
        <f t="shared" si="16"/>
        <v/>
      </c>
      <c r="AN30" s="555">
        <v>21418</v>
      </c>
      <c r="AO30" s="556">
        <f t="shared" si="17"/>
        <v>2224.0913811007267</v>
      </c>
      <c r="AP30" s="555">
        <v>82842</v>
      </c>
      <c r="AQ30" s="556">
        <f t="shared" si="18"/>
        <v>8602.4922118380055</v>
      </c>
      <c r="AS30" s="556" t="str">
        <f t="shared" si="19"/>
        <v/>
      </c>
      <c r="AU30" s="556" t="str">
        <f t="shared" si="19"/>
        <v/>
      </c>
      <c r="AW30" s="556" t="str">
        <f t="shared" si="20"/>
        <v/>
      </c>
      <c r="AY30" s="556" t="str">
        <f t="shared" si="21"/>
        <v/>
      </c>
      <c r="BA30" s="556" t="str">
        <f t="shared" si="22"/>
        <v/>
      </c>
      <c r="BC30" s="556" t="str">
        <f t="shared" si="23"/>
        <v/>
      </c>
      <c r="BE30" s="556" t="str">
        <f t="shared" si="24"/>
        <v/>
      </c>
      <c r="BG30" s="556" t="str">
        <f t="shared" si="25"/>
        <v/>
      </c>
      <c r="BI30" s="556" t="str">
        <f t="shared" si="26"/>
        <v/>
      </c>
      <c r="BK30" s="556" t="str">
        <f t="shared" si="27"/>
        <v/>
      </c>
      <c r="BM30" s="556" t="str">
        <f t="shared" si="28"/>
        <v/>
      </c>
      <c r="BO30" s="556" t="str">
        <f t="shared" si="29"/>
        <v/>
      </c>
      <c r="BQ30" s="556" t="str">
        <f t="shared" si="30"/>
        <v/>
      </c>
      <c r="BS30" s="556" t="str">
        <f t="shared" si="31"/>
        <v/>
      </c>
      <c r="BU30" s="556" t="str">
        <f t="shared" si="32"/>
        <v/>
      </c>
      <c r="BW30" s="556" t="str">
        <f t="shared" si="33"/>
        <v/>
      </c>
      <c r="BY30" s="556" t="str">
        <f t="shared" si="34"/>
        <v/>
      </c>
      <c r="CA30" s="556" t="str">
        <f t="shared" si="35"/>
        <v/>
      </c>
      <c r="CC30" s="556" t="str">
        <f t="shared" si="36"/>
        <v/>
      </c>
      <c r="CE30" s="556" t="str">
        <f t="shared" si="37"/>
        <v/>
      </c>
    </row>
    <row r="31" spans="1:83">
      <c r="A31" s="547"/>
      <c r="B31" s="554">
        <v>8.7100000000000009</v>
      </c>
      <c r="D31" s="555">
        <v>40469</v>
      </c>
      <c r="E31" s="556">
        <f t="shared" si="0"/>
        <v>4646.2686567164174</v>
      </c>
      <c r="F31" s="555"/>
      <c r="G31" s="556" t="str">
        <f t="shared" si="0"/>
        <v/>
      </c>
      <c r="H31" s="555"/>
      <c r="I31" s="556" t="str">
        <f t="shared" si="1"/>
        <v/>
      </c>
      <c r="J31" s="555"/>
      <c r="K31" s="556" t="str">
        <f t="shared" si="2"/>
        <v/>
      </c>
      <c r="L31" s="555"/>
      <c r="M31" s="556" t="str">
        <f t="shared" si="3"/>
        <v/>
      </c>
      <c r="N31" s="555">
        <v>2002</v>
      </c>
      <c r="O31" s="556">
        <f t="shared" si="4"/>
        <v>229.85074626865671</v>
      </c>
      <c r="P31" s="555">
        <v>6448</v>
      </c>
      <c r="Q31" s="556">
        <f t="shared" si="5"/>
        <v>740.29850746268653</v>
      </c>
      <c r="R31" s="555"/>
      <c r="S31" s="556" t="str">
        <f t="shared" si="6"/>
        <v/>
      </c>
      <c r="T31" s="555"/>
      <c r="U31" s="556" t="str">
        <f t="shared" si="7"/>
        <v/>
      </c>
      <c r="V31" s="555">
        <v>1043</v>
      </c>
      <c r="W31" s="556">
        <f t="shared" si="8"/>
        <v>119.74741676234213</v>
      </c>
      <c r="X31" s="555"/>
      <c r="Y31" s="556" t="str">
        <f t="shared" si="9"/>
        <v/>
      </c>
      <c r="Z31" s="555"/>
      <c r="AA31" s="556" t="str">
        <f t="shared" si="10"/>
        <v/>
      </c>
      <c r="AB31" s="555"/>
      <c r="AC31" s="556" t="str">
        <f t="shared" si="11"/>
        <v/>
      </c>
      <c r="AD31" s="555"/>
      <c r="AE31" s="556" t="str">
        <f t="shared" si="12"/>
        <v/>
      </c>
      <c r="AF31" s="555"/>
      <c r="AG31" s="556" t="str">
        <f t="shared" si="13"/>
        <v/>
      </c>
      <c r="AH31" s="555">
        <v>205</v>
      </c>
      <c r="AI31" s="556">
        <f t="shared" si="14"/>
        <v>23.536165327210099</v>
      </c>
      <c r="AJ31" s="555">
        <v>23652</v>
      </c>
      <c r="AK31" s="556">
        <f t="shared" si="15"/>
        <v>2715.4994259471869</v>
      </c>
      <c r="AL31" s="555"/>
      <c r="AM31" s="556" t="str">
        <f t="shared" si="16"/>
        <v/>
      </c>
      <c r="AN31" s="555">
        <v>1525</v>
      </c>
      <c r="AO31" s="556">
        <f t="shared" si="17"/>
        <v>175.0861079219288</v>
      </c>
      <c r="AP31" s="555">
        <v>34875</v>
      </c>
      <c r="AQ31" s="556">
        <f t="shared" si="18"/>
        <v>4004.0183696900112</v>
      </c>
      <c r="AS31" s="556" t="str">
        <f t="shared" si="19"/>
        <v/>
      </c>
      <c r="AU31" s="556" t="str">
        <f t="shared" si="19"/>
        <v/>
      </c>
      <c r="AW31" s="556" t="str">
        <f t="shared" si="20"/>
        <v/>
      </c>
      <c r="AY31" s="556" t="str">
        <f t="shared" si="21"/>
        <v/>
      </c>
      <c r="BA31" s="556" t="str">
        <f t="shared" si="22"/>
        <v/>
      </c>
      <c r="BC31" s="556" t="str">
        <f t="shared" si="23"/>
        <v/>
      </c>
      <c r="BE31" s="556" t="str">
        <f t="shared" si="24"/>
        <v/>
      </c>
      <c r="BG31" s="556" t="str">
        <f t="shared" si="25"/>
        <v/>
      </c>
      <c r="BI31" s="556" t="str">
        <f t="shared" si="26"/>
        <v/>
      </c>
      <c r="BK31" s="556" t="str">
        <f t="shared" si="27"/>
        <v/>
      </c>
      <c r="BM31" s="556" t="str">
        <f t="shared" si="28"/>
        <v/>
      </c>
      <c r="BO31" s="556" t="str">
        <f t="shared" si="29"/>
        <v/>
      </c>
      <c r="BQ31" s="556" t="str">
        <f t="shared" si="30"/>
        <v/>
      </c>
      <c r="BS31" s="556" t="str">
        <f t="shared" si="31"/>
        <v/>
      </c>
      <c r="BU31" s="556" t="str">
        <f t="shared" si="32"/>
        <v/>
      </c>
      <c r="BW31" s="556" t="str">
        <f t="shared" si="33"/>
        <v/>
      </c>
      <c r="BY31" s="556" t="str">
        <f t="shared" si="34"/>
        <v/>
      </c>
      <c r="CA31" s="556" t="str">
        <f t="shared" si="35"/>
        <v/>
      </c>
      <c r="CC31" s="556" t="str">
        <f t="shared" si="36"/>
        <v/>
      </c>
      <c r="CE31" s="556" t="str">
        <f t="shared" si="37"/>
        <v/>
      </c>
    </row>
    <row r="32" spans="1:83">
      <c r="A32" s="547"/>
      <c r="B32" s="554">
        <v>11.65</v>
      </c>
      <c r="D32" s="555">
        <v>163054</v>
      </c>
      <c r="E32" s="556">
        <f t="shared" si="0"/>
        <v>13996.051502145923</v>
      </c>
      <c r="F32" s="555"/>
      <c r="G32" s="556" t="str">
        <f t="shared" si="0"/>
        <v/>
      </c>
      <c r="H32" s="555"/>
      <c r="I32" s="556" t="str">
        <f t="shared" si="1"/>
        <v/>
      </c>
      <c r="J32" s="555"/>
      <c r="K32" s="556" t="str">
        <f t="shared" si="2"/>
        <v/>
      </c>
      <c r="L32" s="555"/>
      <c r="M32" s="556" t="str">
        <f t="shared" si="3"/>
        <v/>
      </c>
      <c r="N32" s="555">
        <v>1300</v>
      </c>
      <c r="O32" s="556">
        <f t="shared" si="4"/>
        <v>111.58798283261802</v>
      </c>
      <c r="P32" s="555">
        <v>375</v>
      </c>
      <c r="Q32" s="556">
        <f t="shared" si="5"/>
        <v>32.188841201716734</v>
      </c>
      <c r="R32" s="555">
        <v>72998</v>
      </c>
      <c r="S32" s="556">
        <f t="shared" si="6"/>
        <v>6265.9227467811161</v>
      </c>
      <c r="T32" s="555"/>
      <c r="U32" s="556" t="str">
        <f t="shared" si="7"/>
        <v/>
      </c>
      <c r="V32" s="555">
        <v>19327</v>
      </c>
      <c r="W32" s="556">
        <f t="shared" si="8"/>
        <v>1658.9699570815451</v>
      </c>
      <c r="X32" s="555"/>
      <c r="Y32" s="556" t="str">
        <f t="shared" si="9"/>
        <v/>
      </c>
      <c r="Z32" s="555"/>
      <c r="AA32" s="556" t="str">
        <f t="shared" si="10"/>
        <v/>
      </c>
      <c r="AB32" s="555">
        <v>2888</v>
      </c>
      <c r="AC32" s="556">
        <f t="shared" si="11"/>
        <v>247.89699570815449</v>
      </c>
      <c r="AD32" s="555"/>
      <c r="AE32" s="556" t="str">
        <f t="shared" si="12"/>
        <v/>
      </c>
      <c r="AF32" s="555"/>
      <c r="AG32" s="556" t="str">
        <f t="shared" si="13"/>
        <v/>
      </c>
      <c r="AH32" s="555"/>
      <c r="AI32" s="556" t="str">
        <f t="shared" si="14"/>
        <v/>
      </c>
      <c r="AJ32" s="555">
        <v>23684</v>
      </c>
      <c r="AK32" s="556">
        <f t="shared" si="15"/>
        <v>2032.9613733905578</v>
      </c>
      <c r="AL32" s="555"/>
      <c r="AM32" s="556" t="str">
        <f t="shared" si="16"/>
        <v/>
      </c>
      <c r="AN32" s="555">
        <v>2166</v>
      </c>
      <c r="AO32" s="556">
        <f t="shared" si="17"/>
        <v>185.92274678111588</v>
      </c>
      <c r="AP32" s="555">
        <v>122738</v>
      </c>
      <c r="AQ32" s="556">
        <f t="shared" si="18"/>
        <v>10535.450643776823</v>
      </c>
      <c r="AS32" s="556" t="str">
        <f t="shared" si="19"/>
        <v/>
      </c>
      <c r="AU32" s="556" t="str">
        <f t="shared" si="19"/>
        <v/>
      </c>
      <c r="AW32" s="556" t="str">
        <f t="shared" si="20"/>
        <v/>
      </c>
      <c r="AY32" s="556" t="str">
        <f t="shared" si="21"/>
        <v/>
      </c>
      <c r="BA32" s="556" t="str">
        <f t="shared" si="22"/>
        <v/>
      </c>
      <c r="BC32" s="556" t="str">
        <f t="shared" si="23"/>
        <v/>
      </c>
      <c r="BE32" s="556" t="str">
        <f t="shared" si="24"/>
        <v/>
      </c>
      <c r="BG32" s="556" t="str">
        <f t="shared" si="25"/>
        <v/>
      </c>
      <c r="BI32" s="556" t="str">
        <f t="shared" si="26"/>
        <v/>
      </c>
      <c r="BK32" s="556" t="str">
        <f t="shared" si="27"/>
        <v/>
      </c>
      <c r="BM32" s="556" t="str">
        <f t="shared" si="28"/>
        <v/>
      </c>
      <c r="BO32" s="556" t="str">
        <f t="shared" si="29"/>
        <v/>
      </c>
      <c r="BQ32" s="556" t="str">
        <f t="shared" si="30"/>
        <v/>
      </c>
      <c r="BS32" s="556" t="str">
        <f t="shared" si="31"/>
        <v/>
      </c>
      <c r="BU32" s="556" t="str">
        <f t="shared" si="32"/>
        <v/>
      </c>
      <c r="BW32" s="556" t="str">
        <f t="shared" si="33"/>
        <v/>
      </c>
      <c r="BY32" s="556" t="str">
        <f t="shared" si="34"/>
        <v/>
      </c>
      <c r="CA32" s="556" t="str">
        <f t="shared" si="35"/>
        <v/>
      </c>
      <c r="CC32" s="556" t="str">
        <f t="shared" si="36"/>
        <v/>
      </c>
      <c r="CE32" s="556" t="str">
        <f t="shared" si="37"/>
        <v/>
      </c>
    </row>
    <row r="33" spans="1:83">
      <c r="A33" s="558"/>
      <c r="B33" s="559">
        <v>12.12</v>
      </c>
      <c r="D33" s="560">
        <v>107335</v>
      </c>
      <c r="E33" s="556">
        <f t="shared" si="0"/>
        <v>8856.0231023102315</v>
      </c>
      <c r="F33" s="560"/>
      <c r="G33" s="556" t="str">
        <f t="shared" si="0"/>
        <v/>
      </c>
      <c r="H33" s="560"/>
      <c r="I33" s="556" t="str">
        <f t="shared" si="1"/>
        <v/>
      </c>
      <c r="J33" s="560"/>
      <c r="K33" s="556" t="str">
        <f t="shared" si="2"/>
        <v/>
      </c>
      <c r="L33" s="560"/>
      <c r="M33" s="556" t="str">
        <f t="shared" si="3"/>
        <v/>
      </c>
      <c r="N33" s="560">
        <v>1223</v>
      </c>
      <c r="O33" s="556">
        <f t="shared" si="4"/>
        <v>100.90759075907592</v>
      </c>
      <c r="P33" s="560">
        <v>5908</v>
      </c>
      <c r="Q33" s="556">
        <f t="shared" si="5"/>
        <v>487.45874587458746</v>
      </c>
      <c r="R33" s="560">
        <v>33499</v>
      </c>
      <c r="S33" s="556">
        <f t="shared" si="6"/>
        <v>2763.9438943894393</v>
      </c>
      <c r="T33" s="560"/>
      <c r="U33" s="556" t="str">
        <f t="shared" si="7"/>
        <v/>
      </c>
      <c r="V33" s="560">
        <v>13499</v>
      </c>
      <c r="W33" s="556">
        <f t="shared" si="8"/>
        <v>1113.7788778877889</v>
      </c>
      <c r="X33" s="560"/>
      <c r="Y33" s="556" t="str">
        <f t="shared" si="9"/>
        <v/>
      </c>
      <c r="Z33" s="560">
        <v>36</v>
      </c>
      <c r="AA33" s="556">
        <f t="shared" si="10"/>
        <v>2.9702970297029703</v>
      </c>
      <c r="AB33" s="560"/>
      <c r="AC33" s="556" t="str">
        <f t="shared" si="11"/>
        <v/>
      </c>
      <c r="AD33" s="560">
        <v>1161</v>
      </c>
      <c r="AE33" s="556">
        <f t="shared" si="12"/>
        <v>95.792079207920793</v>
      </c>
      <c r="AF33" s="560"/>
      <c r="AG33" s="556" t="str">
        <f t="shared" si="13"/>
        <v/>
      </c>
      <c r="AH33" s="560"/>
      <c r="AI33" s="556" t="str">
        <f t="shared" si="14"/>
        <v/>
      </c>
      <c r="AJ33" s="560">
        <v>16347</v>
      </c>
      <c r="AK33" s="556">
        <f t="shared" si="15"/>
        <v>1348.7623762376238</v>
      </c>
      <c r="AL33" s="560"/>
      <c r="AM33" s="556" t="str">
        <f t="shared" si="16"/>
        <v/>
      </c>
      <c r="AN33" s="560">
        <v>2118</v>
      </c>
      <c r="AO33" s="556">
        <f t="shared" si="17"/>
        <v>174.75247524752476</v>
      </c>
      <c r="AP33" s="560">
        <v>73791</v>
      </c>
      <c r="AQ33" s="556">
        <f t="shared" si="18"/>
        <v>6088.3663366336641</v>
      </c>
      <c r="AS33" s="556" t="str">
        <f t="shared" si="19"/>
        <v/>
      </c>
      <c r="AU33" s="556" t="str">
        <f t="shared" si="19"/>
        <v/>
      </c>
      <c r="AW33" s="556" t="str">
        <f t="shared" si="20"/>
        <v/>
      </c>
      <c r="AY33" s="556" t="str">
        <f t="shared" si="21"/>
        <v/>
      </c>
      <c r="BA33" s="556" t="str">
        <f t="shared" si="22"/>
        <v/>
      </c>
      <c r="BC33" s="556" t="str">
        <f t="shared" si="23"/>
        <v/>
      </c>
      <c r="BE33" s="556" t="str">
        <f t="shared" si="24"/>
        <v/>
      </c>
      <c r="BG33" s="556" t="str">
        <f t="shared" si="25"/>
        <v/>
      </c>
      <c r="BI33" s="556" t="str">
        <f t="shared" si="26"/>
        <v/>
      </c>
      <c r="BK33" s="556" t="str">
        <f t="shared" si="27"/>
        <v/>
      </c>
      <c r="BM33" s="556" t="str">
        <f t="shared" si="28"/>
        <v/>
      </c>
      <c r="BO33" s="556" t="str">
        <f t="shared" si="29"/>
        <v/>
      </c>
      <c r="BQ33" s="556" t="str">
        <f t="shared" si="30"/>
        <v/>
      </c>
      <c r="BS33" s="556" t="str">
        <f t="shared" si="31"/>
        <v/>
      </c>
      <c r="BU33" s="556" t="str">
        <f t="shared" si="32"/>
        <v/>
      </c>
      <c r="BW33" s="556" t="str">
        <f t="shared" si="33"/>
        <v/>
      </c>
      <c r="BY33" s="556" t="str">
        <f t="shared" si="34"/>
        <v/>
      </c>
      <c r="CA33" s="556" t="str">
        <f t="shared" si="35"/>
        <v/>
      </c>
      <c r="CC33" s="556" t="str">
        <f t="shared" si="36"/>
        <v/>
      </c>
      <c r="CE33" s="556" t="str">
        <f t="shared" si="37"/>
        <v/>
      </c>
    </row>
    <row r="34" spans="1:83">
      <c r="A34" s="558"/>
      <c r="B34" s="559">
        <v>8.23</v>
      </c>
      <c r="D34" s="560">
        <v>53868</v>
      </c>
      <c r="E34" s="556">
        <f t="shared" si="0"/>
        <v>6545.3219927095988</v>
      </c>
      <c r="F34" s="560"/>
      <c r="G34" s="556" t="str">
        <f t="shared" si="0"/>
        <v/>
      </c>
      <c r="H34" s="560"/>
      <c r="I34" s="556" t="str">
        <f t="shared" si="1"/>
        <v/>
      </c>
      <c r="J34" s="560"/>
      <c r="K34" s="556" t="str">
        <f t="shared" si="2"/>
        <v/>
      </c>
      <c r="L34" s="560"/>
      <c r="M34" s="556" t="str">
        <f t="shared" si="3"/>
        <v/>
      </c>
      <c r="N34" s="560">
        <v>479</v>
      </c>
      <c r="O34" s="556">
        <f t="shared" si="4"/>
        <v>58.201701093560146</v>
      </c>
      <c r="P34" s="560">
        <v>2851</v>
      </c>
      <c r="Q34" s="556">
        <f t="shared" si="5"/>
        <v>346.41555285540704</v>
      </c>
      <c r="R34" s="560">
        <v>33057</v>
      </c>
      <c r="S34" s="556">
        <f t="shared" si="6"/>
        <v>4016.6464155528552</v>
      </c>
      <c r="T34" s="560"/>
      <c r="U34" s="556" t="str">
        <f t="shared" si="7"/>
        <v/>
      </c>
      <c r="V34" s="560"/>
      <c r="W34" s="556" t="str">
        <f t="shared" si="8"/>
        <v/>
      </c>
      <c r="X34" s="560"/>
      <c r="Y34" s="556" t="str">
        <f t="shared" si="9"/>
        <v/>
      </c>
      <c r="Z34" s="560">
        <v>6</v>
      </c>
      <c r="AA34" s="556">
        <f t="shared" si="10"/>
        <v>0.72904009720534624</v>
      </c>
      <c r="AB34" s="560"/>
      <c r="AC34" s="556" t="str">
        <f t="shared" si="11"/>
        <v/>
      </c>
      <c r="AD34" s="560"/>
      <c r="AE34" s="556" t="str">
        <f t="shared" si="12"/>
        <v/>
      </c>
      <c r="AF34" s="560"/>
      <c r="AG34" s="556" t="str">
        <f t="shared" si="13"/>
        <v/>
      </c>
      <c r="AH34" s="560"/>
      <c r="AI34" s="556" t="str">
        <f t="shared" si="14"/>
        <v/>
      </c>
      <c r="AJ34" s="560">
        <v>7082</v>
      </c>
      <c r="AK34" s="556">
        <f t="shared" si="15"/>
        <v>860.51032806804369</v>
      </c>
      <c r="AL34" s="560"/>
      <c r="AM34" s="556" t="str">
        <f t="shared" si="16"/>
        <v/>
      </c>
      <c r="AN34" s="560">
        <v>300</v>
      </c>
      <c r="AO34" s="556">
        <f t="shared" si="17"/>
        <v>36.452004860267316</v>
      </c>
      <c r="AP34" s="560">
        <v>43775</v>
      </c>
      <c r="AQ34" s="556">
        <f t="shared" si="18"/>
        <v>5318.9550425273392</v>
      </c>
      <c r="AS34" s="556" t="str">
        <f t="shared" si="19"/>
        <v/>
      </c>
      <c r="AU34" s="556" t="str">
        <f t="shared" si="19"/>
        <v/>
      </c>
      <c r="AW34" s="556" t="str">
        <f t="shared" si="20"/>
        <v/>
      </c>
      <c r="AY34" s="556" t="str">
        <f t="shared" si="21"/>
        <v/>
      </c>
      <c r="BA34" s="556" t="str">
        <f t="shared" si="22"/>
        <v/>
      </c>
      <c r="BC34" s="556" t="str">
        <f t="shared" si="23"/>
        <v/>
      </c>
      <c r="BE34" s="556" t="str">
        <f t="shared" si="24"/>
        <v/>
      </c>
      <c r="BG34" s="556" t="str">
        <f t="shared" si="25"/>
        <v/>
      </c>
      <c r="BI34" s="556" t="str">
        <f t="shared" si="26"/>
        <v/>
      </c>
      <c r="BK34" s="556" t="str">
        <f t="shared" si="27"/>
        <v/>
      </c>
      <c r="BM34" s="556" t="str">
        <f t="shared" si="28"/>
        <v/>
      </c>
      <c r="BO34" s="556" t="str">
        <f t="shared" si="29"/>
        <v/>
      </c>
      <c r="BQ34" s="556" t="str">
        <f t="shared" si="30"/>
        <v/>
      </c>
      <c r="BS34" s="556" t="str">
        <f t="shared" si="31"/>
        <v/>
      </c>
      <c r="BU34" s="556" t="str">
        <f t="shared" si="32"/>
        <v/>
      </c>
      <c r="BW34" s="556" t="str">
        <f t="shared" si="33"/>
        <v/>
      </c>
      <c r="BY34" s="556" t="str">
        <f t="shared" si="34"/>
        <v/>
      </c>
      <c r="CA34" s="556" t="str">
        <f t="shared" si="35"/>
        <v/>
      </c>
      <c r="CC34" s="556" t="str">
        <f t="shared" si="36"/>
        <v/>
      </c>
      <c r="CE34" s="556" t="str">
        <f t="shared" si="37"/>
        <v/>
      </c>
    </row>
    <row r="35" spans="1:83">
      <c r="A35" s="558"/>
      <c r="B35" s="559">
        <v>1.0723645101363799</v>
      </c>
      <c r="D35" s="560">
        <v>13577</v>
      </c>
      <c r="E35" s="556">
        <f t="shared" si="0"/>
        <v>12660.806910024765</v>
      </c>
      <c r="F35" s="560"/>
      <c r="G35" s="556" t="str">
        <f t="shared" si="0"/>
        <v/>
      </c>
      <c r="H35" s="560"/>
      <c r="I35" s="556" t="str">
        <f t="shared" si="1"/>
        <v/>
      </c>
      <c r="J35" s="560"/>
      <c r="K35" s="556" t="str">
        <f t="shared" si="2"/>
        <v/>
      </c>
      <c r="L35" s="560"/>
      <c r="M35" s="556" t="str">
        <f t="shared" si="3"/>
        <v/>
      </c>
      <c r="N35" s="560"/>
      <c r="O35" s="556" t="str">
        <f t="shared" si="4"/>
        <v/>
      </c>
      <c r="P35" s="560">
        <v>1196</v>
      </c>
      <c r="Q35" s="556">
        <f t="shared" si="5"/>
        <v>1115.2924110178699</v>
      </c>
      <c r="R35" s="560"/>
      <c r="S35" s="556" t="str">
        <f t="shared" si="6"/>
        <v/>
      </c>
      <c r="T35" s="560"/>
      <c r="U35" s="556" t="str">
        <f t="shared" si="7"/>
        <v/>
      </c>
      <c r="V35" s="560"/>
      <c r="W35" s="556" t="str">
        <f t="shared" si="8"/>
        <v/>
      </c>
      <c r="X35" s="560"/>
      <c r="Y35" s="556" t="str">
        <f t="shared" si="9"/>
        <v/>
      </c>
      <c r="Z35" s="560"/>
      <c r="AA35" s="556" t="str">
        <f t="shared" si="10"/>
        <v/>
      </c>
      <c r="AB35" s="560"/>
      <c r="AC35" s="556" t="str">
        <f t="shared" si="11"/>
        <v/>
      </c>
      <c r="AD35" s="560"/>
      <c r="AE35" s="556" t="str">
        <f t="shared" si="12"/>
        <v/>
      </c>
      <c r="AF35" s="560"/>
      <c r="AG35" s="556" t="str">
        <f t="shared" si="13"/>
        <v/>
      </c>
      <c r="AH35" s="560"/>
      <c r="AI35" s="556" t="str">
        <f t="shared" si="14"/>
        <v/>
      </c>
      <c r="AJ35" s="560">
        <v>106</v>
      </c>
      <c r="AK35" s="556">
        <f t="shared" si="15"/>
        <v>98.846986260781108</v>
      </c>
      <c r="AL35" s="560"/>
      <c r="AM35" s="556" t="str">
        <f t="shared" si="16"/>
        <v/>
      </c>
      <c r="AN35" s="560"/>
      <c r="AO35" s="556" t="str">
        <f t="shared" si="17"/>
        <v/>
      </c>
      <c r="AP35" s="560">
        <v>1302</v>
      </c>
      <c r="AQ35" s="556">
        <f t="shared" si="18"/>
        <v>1214.1393972786509</v>
      </c>
      <c r="AS35" s="556" t="str">
        <f t="shared" si="19"/>
        <v/>
      </c>
      <c r="AU35" s="556" t="str">
        <f t="shared" si="19"/>
        <v/>
      </c>
      <c r="AW35" s="556" t="str">
        <f t="shared" si="20"/>
        <v/>
      </c>
      <c r="AY35" s="556" t="str">
        <f t="shared" si="21"/>
        <v/>
      </c>
      <c r="BA35" s="556" t="str">
        <f t="shared" si="22"/>
        <v/>
      </c>
      <c r="BC35" s="556" t="str">
        <f t="shared" si="23"/>
        <v/>
      </c>
      <c r="BE35" s="556" t="str">
        <f t="shared" si="24"/>
        <v/>
      </c>
      <c r="BG35" s="556" t="str">
        <f t="shared" si="25"/>
        <v/>
      </c>
      <c r="BI35" s="556" t="str">
        <f t="shared" si="26"/>
        <v/>
      </c>
      <c r="BK35" s="556" t="str">
        <f t="shared" si="27"/>
        <v/>
      </c>
      <c r="BM35" s="556" t="str">
        <f t="shared" si="28"/>
        <v/>
      </c>
      <c r="BO35" s="556" t="str">
        <f t="shared" si="29"/>
        <v/>
      </c>
      <c r="BQ35" s="556" t="str">
        <f t="shared" si="30"/>
        <v/>
      </c>
      <c r="BS35" s="556" t="str">
        <f t="shared" si="31"/>
        <v/>
      </c>
      <c r="BU35" s="556" t="str">
        <f t="shared" si="32"/>
        <v/>
      </c>
      <c r="BW35" s="556" t="str">
        <f t="shared" si="33"/>
        <v/>
      </c>
      <c r="BY35" s="556" t="str">
        <f t="shared" si="34"/>
        <v/>
      </c>
      <c r="CA35" s="556" t="str">
        <f t="shared" si="35"/>
        <v/>
      </c>
      <c r="CC35" s="556" t="str">
        <f t="shared" si="36"/>
        <v/>
      </c>
      <c r="CE35" s="556" t="str">
        <f t="shared" si="37"/>
        <v/>
      </c>
    </row>
    <row r="36" spans="1:83">
      <c r="A36" s="547"/>
      <c r="B36" s="554">
        <v>12.42</v>
      </c>
      <c r="D36" s="555">
        <v>154092</v>
      </c>
      <c r="E36" s="556">
        <f t="shared" si="0"/>
        <v>12406.763285024155</v>
      </c>
      <c r="F36" s="555"/>
      <c r="G36" s="556" t="str">
        <f t="shared" si="0"/>
        <v/>
      </c>
      <c r="H36" s="555"/>
      <c r="I36" s="556" t="str">
        <f t="shared" si="1"/>
        <v/>
      </c>
      <c r="J36" s="555"/>
      <c r="K36" s="556" t="str">
        <f t="shared" si="2"/>
        <v/>
      </c>
      <c r="L36" s="555"/>
      <c r="M36" s="556" t="str">
        <f t="shared" si="3"/>
        <v/>
      </c>
      <c r="N36" s="555">
        <v>1125</v>
      </c>
      <c r="O36" s="556">
        <f t="shared" si="4"/>
        <v>90.579710144927532</v>
      </c>
      <c r="P36" s="555"/>
      <c r="Q36" s="556" t="str">
        <f t="shared" si="5"/>
        <v/>
      </c>
      <c r="R36" s="555">
        <v>76407</v>
      </c>
      <c r="S36" s="556">
        <f t="shared" si="6"/>
        <v>6151.9323671497586</v>
      </c>
      <c r="T36" s="555"/>
      <c r="U36" s="556" t="str">
        <f t="shared" si="7"/>
        <v/>
      </c>
      <c r="V36" s="555">
        <v>6198</v>
      </c>
      <c r="W36" s="556">
        <f t="shared" si="8"/>
        <v>499.03381642512079</v>
      </c>
      <c r="X36" s="555"/>
      <c r="Y36" s="556" t="str">
        <f t="shared" si="9"/>
        <v/>
      </c>
      <c r="Z36" s="555"/>
      <c r="AA36" s="556" t="str">
        <f t="shared" si="10"/>
        <v/>
      </c>
      <c r="AB36" s="555"/>
      <c r="AC36" s="556" t="str">
        <f t="shared" si="11"/>
        <v/>
      </c>
      <c r="AD36" s="555"/>
      <c r="AE36" s="556" t="str">
        <f t="shared" si="12"/>
        <v/>
      </c>
      <c r="AF36" s="555"/>
      <c r="AG36" s="556" t="str">
        <f t="shared" si="13"/>
        <v/>
      </c>
      <c r="AH36" s="555"/>
      <c r="AI36" s="556" t="str">
        <f t="shared" si="14"/>
        <v/>
      </c>
      <c r="AJ36" s="555">
        <v>300</v>
      </c>
      <c r="AK36" s="556">
        <f t="shared" si="15"/>
        <v>24.154589371980677</v>
      </c>
      <c r="AL36" s="555"/>
      <c r="AM36" s="556" t="str">
        <f t="shared" si="16"/>
        <v/>
      </c>
      <c r="AN36" s="555"/>
      <c r="AO36" s="556" t="str">
        <f t="shared" si="17"/>
        <v/>
      </c>
      <c r="AP36" s="555">
        <v>84030</v>
      </c>
      <c r="AQ36" s="556">
        <f t="shared" si="18"/>
        <v>6765.7004830917876</v>
      </c>
      <c r="AS36" s="556" t="str">
        <f t="shared" si="19"/>
        <v/>
      </c>
      <c r="AU36" s="556" t="str">
        <f t="shared" si="19"/>
        <v/>
      </c>
      <c r="AW36" s="556" t="str">
        <f t="shared" si="20"/>
        <v/>
      </c>
      <c r="AY36" s="556" t="str">
        <f t="shared" si="21"/>
        <v/>
      </c>
      <c r="BA36" s="556" t="str">
        <f t="shared" si="22"/>
        <v/>
      </c>
      <c r="BC36" s="556" t="str">
        <f t="shared" si="23"/>
        <v/>
      </c>
      <c r="BE36" s="556" t="str">
        <f t="shared" si="24"/>
        <v/>
      </c>
      <c r="BG36" s="556" t="str">
        <f t="shared" si="25"/>
        <v/>
      </c>
      <c r="BI36" s="556" t="str">
        <f t="shared" si="26"/>
        <v/>
      </c>
      <c r="BK36" s="556" t="str">
        <f t="shared" si="27"/>
        <v/>
      </c>
      <c r="BM36" s="556" t="str">
        <f t="shared" si="28"/>
        <v/>
      </c>
      <c r="BO36" s="556" t="str">
        <f t="shared" si="29"/>
        <v/>
      </c>
      <c r="BQ36" s="556" t="str">
        <f t="shared" si="30"/>
        <v/>
      </c>
      <c r="BS36" s="556" t="str">
        <f t="shared" si="31"/>
        <v/>
      </c>
      <c r="BU36" s="556" t="str">
        <f t="shared" si="32"/>
        <v/>
      </c>
      <c r="BW36" s="556" t="str">
        <f t="shared" si="33"/>
        <v/>
      </c>
      <c r="BY36" s="556" t="str">
        <f t="shared" si="34"/>
        <v/>
      </c>
      <c r="CA36" s="556" t="str">
        <f t="shared" si="35"/>
        <v/>
      </c>
      <c r="CC36" s="556" t="str">
        <f t="shared" si="36"/>
        <v/>
      </c>
      <c r="CE36" s="556" t="str">
        <f t="shared" si="37"/>
        <v/>
      </c>
    </row>
    <row r="37" spans="1:83">
      <c r="A37" s="558"/>
      <c r="B37" s="559">
        <v>10.75</v>
      </c>
      <c r="D37" s="560">
        <v>242947</v>
      </c>
      <c r="E37" s="556">
        <f t="shared" si="0"/>
        <v>22599.720930232557</v>
      </c>
      <c r="F37" s="560"/>
      <c r="G37" s="556" t="str">
        <f t="shared" si="0"/>
        <v/>
      </c>
      <c r="H37" s="560"/>
      <c r="I37" s="556" t="str">
        <f t="shared" si="1"/>
        <v/>
      </c>
      <c r="J37" s="560"/>
      <c r="K37" s="556" t="str">
        <f t="shared" si="2"/>
        <v/>
      </c>
      <c r="L37" s="560"/>
      <c r="M37" s="556" t="str">
        <f t="shared" si="3"/>
        <v/>
      </c>
      <c r="N37" s="560">
        <v>150</v>
      </c>
      <c r="O37" s="556">
        <f t="shared" si="4"/>
        <v>13.953488372093023</v>
      </c>
      <c r="P37" s="560"/>
      <c r="Q37" s="556" t="str">
        <f t="shared" si="5"/>
        <v/>
      </c>
      <c r="R37" s="560">
        <v>92840</v>
      </c>
      <c r="S37" s="556">
        <f t="shared" si="6"/>
        <v>8636.2790697674427</v>
      </c>
      <c r="T37" s="560"/>
      <c r="U37" s="556" t="str">
        <f t="shared" si="7"/>
        <v/>
      </c>
      <c r="V37" s="560">
        <v>10343</v>
      </c>
      <c r="W37" s="556">
        <f t="shared" si="8"/>
        <v>962.1395348837209</v>
      </c>
      <c r="X37" s="560">
        <v>6599</v>
      </c>
      <c r="Y37" s="556">
        <f t="shared" si="9"/>
        <v>613.8604651162791</v>
      </c>
      <c r="Z37" s="560"/>
      <c r="AA37" s="556" t="str">
        <f t="shared" si="10"/>
        <v/>
      </c>
      <c r="AB37" s="560"/>
      <c r="AC37" s="556" t="str">
        <f t="shared" si="11"/>
        <v/>
      </c>
      <c r="AD37" s="560"/>
      <c r="AE37" s="556" t="str">
        <f t="shared" si="12"/>
        <v/>
      </c>
      <c r="AF37" s="560"/>
      <c r="AG37" s="556" t="str">
        <f t="shared" si="13"/>
        <v/>
      </c>
      <c r="AH37" s="560"/>
      <c r="AI37" s="556" t="str">
        <f t="shared" si="14"/>
        <v/>
      </c>
      <c r="AJ37" s="560"/>
      <c r="AK37" s="556" t="str">
        <f t="shared" si="15"/>
        <v/>
      </c>
      <c r="AL37" s="560"/>
      <c r="AM37" s="556" t="str">
        <f t="shared" si="16"/>
        <v/>
      </c>
      <c r="AN37" s="560"/>
      <c r="AO37" s="556" t="str">
        <f t="shared" si="17"/>
        <v/>
      </c>
      <c r="AP37" s="560">
        <v>109932</v>
      </c>
      <c r="AQ37" s="556">
        <f t="shared" si="18"/>
        <v>10226.232558139534</v>
      </c>
      <c r="AS37" s="556" t="str">
        <f t="shared" si="19"/>
        <v/>
      </c>
      <c r="AU37" s="556" t="str">
        <f t="shared" si="19"/>
        <v/>
      </c>
      <c r="AW37" s="556" t="str">
        <f t="shared" si="20"/>
        <v/>
      </c>
      <c r="AY37" s="556" t="str">
        <f t="shared" si="21"/>
        <v/>
      </c>
      <c r="BA37" s="556" t="str">
        <f t="shared" si="22"/>
        <v/>
      </c>
      <c r="BC37" s="556" t="str">
        <f t="shared" si="23"/>
        <v/>
      </c>
      <c r="BE37" s="556" t="str">
        <f t="shared" si="24"/>
        <v/>
      </c>
      <c r="BG37" s="556" t="str">
        <f t="shared" si="25"/>
        <v/>
      </c>
      <c r="BI37" s="556" t="str">
        <f t="shared" si="26"/>
        <v/>
      </c>
      <c r="BK37" s="556" t="str">
        <f t="shared" si="27"/>
        <v/>
      </c>
      <c r="BM37" s="556" t="str">
        <f t="shared" si="28"/>
        <v/>
      </c>
      <c r="BO37" s="556" t="str">
        <f t="shared" si="29"/>
        <v/>
      </c>
      <c r="BQ37" s="556" t="str">
        <f t="shared" si="30"/>
        <v/>
      </c>
      <c r="BS37" s="556" t="str">
        <f t="shared" si="31"/>
        <v/>
      </c>
      <c r="BU37" s="556" t="str">
        <f t="shared" si="32"/>
        <v/>
      </c>
      <c r="BW37" s="556" t="str">
        <f t="shared" si="33"/>
        <v/>
      </c>
      <c r="BY37" s="556" t="str">
        <f t="shared" si="34"/>
        <v/>
      </c>
      <c r="CA37" s="556" t="str">
        <f t="shared" si="35"/>
        <v/>
      </c>
      <c r="CC37" s="556" t="str">
        <f t="shared" si="36"/>
        <v/>
      </c>
      <c r="CE37" s="556" t="str">
        <f t="shared" si="37"/>
        <v/>
      </c>
    </row>
    <row r="38" spans="1:83">
      <c r="A38" s="558"/>
      <c r="B38" s="559">
        <v>8.73</v>
      </c>
      <c r="D38" s="560">
        <v>78023</v>
      </c>
      <c r="E38" s="556">
        <f t="shared" si="0"/>
        <v>8937.3424971363111</v>
      </c>
      <c r="F38" s="560"/>
      <c r="G38" s="556" t="str">
        <f t="shared" si="0"/>
        <v/>
      </c>
      <c r="H38" s="560"/>
      <c r="I38" s="556" t="str">
        <f t="shared" si="1"/>
        <v/>
      </c>
      <c r="J38" s="560"/>
      <c r="K38" s="556" t="str">
        <f t="shared" si="2"/>
        <v/>
      </c>
      <c r="L38" s="560"/>
      <c r="M38" s="556" t="str">
        <f t="shared" si="3"/>
        <v/>
      </c>
      <c r="N38" s="560">
        <v>135</v>
      </c>
      <c r="O38" s="556">
        <f t="shared" si="4"/>
        <v>15.463917525773196</v>
      </c>
      <c r="P38" s="560"/>
      <c r="Q38" s="556" t="str">
        <f t="shared" si="5"/>
        <v/>
      </c>
      <c r="R38" s="560">
        <v>55271</v>
      </c>
      <c r="S38" s="556">
        <f t="shared" si="6"/>
        <v>6331.1569301260024</v>
      </c>
      <c r="T38" s="560"/>
      <c r="U38" s="556" t="str">
        <f t="shared" si="7"/>
        <v/>
      </c>
      <c r="V38" s="560">
        <v>10611</v>
      </c>
      <c r="W38" s="556">
        <f t="shared" si="8"/>
        <v>1215.4639175257732</v>
      </c>
      <c r="X38" s="560">
        <v>6600</v>
      </c>
      <c r="Y38" s="556">
        <f t="shared" si="9"/>
        <v>756.01374570446728</v>
      </c>
      <c r="Z38" s="560"/>
      <c r="AA38" s="556" t="str">
        <f t="shared" si="10"/>
        <v/>
      </c>
      <c r="AB38" s="560"/>
      <c r="AC38" s="556" t="str">
        <f t="shared" si="11"/>
        <v/>
      </c>
      <c r="AD38" s="560"/>
      <c r="AE38" s="556" t="str">
        <f t="shared" si="12"/>
        <v/>
      </c>
      <c r="AF38" s="560"/>
      <c r="AG38" s="556" t="str">
        <f t="shared" si="13"/>
        <v/>
      </c>
      <c r="AH38" s="560"/>
      <c r="AI38" s="556" t="str">
        <f t="shared" si="14"/>
        <v/>
      </c>
      <c r="AJ38" s="560">
        <v>300</v>
      </c>
      <c r="AK38" s="556">
        <f t="shared" si="15"/>
        <v>34.364261168384878</v>
      </c>
      <c r="AL38" s="560"/>
      <c r="AM38" s="556" t="str">
        <f t="shared" si="16"/>
        <v/>
      </c>
      <c r="AN38" s="560"/>
      <c r="AO38" s="556" t="str">
        <f t="shared" si="17"/>
        <v/>
      </c>
      <c r="AP38" s="560">
        <v>72917</v>
      </c>
      <c r="AQ38" s="556">
        <f t="shared" si="18"/>
        <v>8352.4627720504013</v>
      </c>
      <c r="AS38" s="556" t="str">
        <f t="shared" si="19"/>
        <v/>
      </c>
      <c r="AU38" s="556" t="str">
        <f t="shared" si="19"/>
        <v/>
      </c>
      <c r="AW38" s="556" t="str">
        <f t="shared" si="20"/>
        <v/>
      </c>
      <c r="AY38" s="556" t="str">
        <f t="shared" si="21"/>
        <v/>
      </c>
      <c r="BA38" s="556" t="str">
        <f t="shared" si="22"/>
        <v/>
      </c>
      <c r="BC38" s="556" t="str">
        <f t="shared" si="23"/>
        <v/>
      </c>
      <c r="BE38" s="556" t="str">
        <f t="shared" si="24"/>
        <v/>
      </c>
      <c r="BG38" s="556" t="str">
        <f t="shared" si="25"/>
        <v/>
      </c>
      <c r="BI38" s="556" t="str">
        <f t="shared" si="26"/>
        <v/>
      </c>
      <c r="BK38" s="556" t="str">
        <f t="shared" si="27"/>
        <v/>
      </c>
      <c r="BM38" s="556" t="str">
        <f t="shared" si="28"/>
        <v/>
      </c>
      <c r="BO38" s="556" t="str">
        <f t="shared" si="29"/>
        <v/>
      </c>
      <c r="BQ38" s="556" t="str">
        <f t="shared" si="30"/>
        <v/>
      </c>
      <c r="BS38" s="556" t="str">
        <f t="shared" si="31"/>
        <v/>
      </c>
      <c r="BU38" s="556" t="str">
        <f t="shared" si="32"/>
        <v/>
      </c>
      <c r="BW38" s="556" t="str">
        <f t="shared" si="33"/>
        <v/>
      </c>
      <c r="BY38" s="556" t="str">
        <f t="shared" si="34"/>
        <v/>
      </c>
      <c r="CA38" s="556" t="str">
        <f t="shared" si="35"/>
        <v/>
      </c>
      <c r="CC38" s="556" t="str">
        <f t="shared" si="36"/>
        <v/>
      </c>
      <c r="CE38" s="556" t="str">
        <f t="shared" si="37"/>
        <v/>
      </c>
    </row>
    <row r="39" spans="1:83">
      <c r="A39" s="547"/>
      <c r="B39" s="554">
        <v>23.71</v>
      </c>
      <c r="D39" s="555">
        <v>157377.14000000001</v>
      </c>
      <c r="E39" s="556">
        <f t="shared" si="0"/>
        <v>6637.5849852382962</v>
      </c>
      <c r="F39" s="555">
        <v>3830.42</v>
      </c>
      <c r="G39" s="556">
        <f t="shared" si="0"/>
        <v>161.55293125263603</v>
      </c>
      <c r="H39" s="555"/>
      <c r="I39" s="556" t="str">
        <f t="shared" si="1"/>
        <v/>
      </c>
      <c r="J39" s="555"/>
      <c r="K39" s="556" t="str">
        <f t="shared" si="2"/>
        <v/>
      </c>
      <c r="L39" s="555"/>
      <c r="M39" s="556" t="str">
        <f t="shared" si="3"/>
        <v/>
      </c>
      <c r="N39" s="555">
        <v>7611.2</v>
      </c>
      <c r="O39" s="556">
        <f t="shared" si="4"/>
        <v>321.01223112610711</v>
      </c>
      <c r="P39" s="555">
        <v>1067.95</v>
      </c>
      <c r="Q39" s="556">
        <f t="shared" si="5"/>
        <v>45.042176296921127</v>
      </c>
      <c r="R39" s="555">
        <v>126982.53</v>
      </c>
      <c r="S39" s="556">
        <f t="shared" si="6"/>
        <v>5355.6528890763393</v>
      </c>
      <c r="T39" s="555">
        <v>507.2</v>
      </c>
      <c r="U39" s="556">
        <f t="shared" si="7"/>
        <v>21.391817798397298</v>
      </c>
      <c r="V39" s="555">
        <v>16665.91</v>
      </c>
      <c r="W39" s="556">
        <f t="shared" si="8"/>
        <v>702.90636862083511</v>
      </c>
      <c r="X39" s="555">
        <v>2644.56</v>
      </c>
      <c r="Y39" s="556">
        <f t="shared" si="9"/>
        <v>111.5377477857444</v>
      </c>
      <c r="Z39" s="555">
        <v>2909.73</v>
      </c>
      <c r="AA39" s="556">
        <f t="shared" si="10"/>
        <v>122.72163644032054</v>
      </c>
      <c r="AB39" s="555"/>
      <c r="AC39" s="556" t="str">
        <f t="shared" si="11"/>
        <v/>
      </c>
      <c r="AD39" s="555"/>
      <c r="AE39" s="556" t="str">
        <f t="shared" si="12"/>
        <v/>
      </c>
      <c r="AF39" s="555"/>
      <c r="AG39" s="556" t="str">
        <f t="shared" si="13"/>
        <v/>
      </c>
      <c r="AH39" s="555"/>
      <c r="AI39" s="556" t="str">
        <f t="shared" si="14"/>
        <v/>
      </c>
      <c r="AJ39" s="555">
        <v>14960.04</v>
      </c>
      <c r="AK39" s="556">
        <f t="shared" si="15"/>
        <v>630.9590889919865</v>
      </c>
      <c r="AL39" s="555"/>
      <c r="AM39" s="556" t="str">
        <f t="shared" si="16"/>
        <v/>
      </c>
      <c r="AN39" s="555"/>
      <c r="AO39" s="556" t="str">
        <f t="shared" si="17"/>
        <v/>
      </c>
      <c r="AP39" s="555">
        <v>177179.54</v>
      </c>
      <c r="AQ39" s="556">
        <f t="shared" si="18"/>
        <v>7472.7768873892874</v>
      </c>
      <c r="AS39" s="556" t="str">
        <f t="shared" si="19"/>
        <v/>
      </c>
      <c r="AU39" s="556" t="str">
        <f t="shared" si="19"/>
        <v/>
      </c>
      <c r="AW39" s="556" t="str">
        <f t="shared" si="20"/>
        <v/>
      </c>
      <c r="AY39" s="556" t="str">
        <f t="shared" si="21"/>
        <v/>
      </c>
      <c r="BA39" s="556" t="str">
        <f t="shared" si="22"/>
        <v/>
      </c>
      <c r="BC39" s="556" t="str">
        <f t="shared" si="23"/>
        <v/>
      </c>
      <c r="BE39" s="556" t="str">
        <f t="shared" si="24"/>
        <v/>
      </c>
      <c r="BG39" s="556" t="str">
        <f t="shared" si="25"/>
        <v/>
      </c>
      <c r="BI39" s="556" t="str">
        <f t="shared" si="26"/>
        <v/>
      </c>
      <c r="BK39" s="556" t="str">
        <f t="shared" si="27"/>
        <v/>
      </c>
      <c r="BM39" s="556" t="str">
        <f t="shared" si="28"/>
        <v/>
      </c>
      <c r="BO39" s="556" t="str">
        <f t="shared" si="29"/>
        <v/>
      </c>
      <c r="BQ39" s="556" t="str">
        <f t="shared" si="30"/>
        <v/>
      </c>
      <c r="BS39" s="556" t="str">
        <f t="shared" si="31"/>
        <v/>
      </c>
      <c r="BU39" s="556" t="str">
        <f t="shared" si="32"/>
        <v/>
      </c>
      <c r="BW39" s="556" t="str">
        <f t="shared" si="33"/>
        <v/>
      </c>
      <c r="BY39" s="556" t="str">
        <f t="shared" si="34"/>
        <v/>
      </c>
      <c r="CA39" s="556" t="str">
        <f t="shared" si="35"/>
        <v/>
      </c>
      <c r="CC39" s="556" t="str">
        <f t="shared" si="36"/>
        <v/>
      </c>
      <c r="CE39" s="556" t="str">
        <f t="shared" si="37"/>
        <v/>
      </c>
    </row>
    <row r="40" spans="1:83">
      <c r="A40" s="558"/>
      <c r="B40" s="559">
        <v>17.29</v>
      </c>
      <c r="D40" s="560">
        <v>103771.37</v>
      </c>
      <c r="E40" s="556">
        <f t="shared" si="0"/>
        <v>6001.8143435511856</v>
      </c>
      <c r="F40" s="560">
        <v>430.32</v>
      </c>
      <c r="G40" s="556">
        <f t="shared" si="0"/>
        <v>24.888374783111626</v>
      </c>
      <c r="H40" s="560"/>
      <c r="I40" s="556" t="str">
        <f t="shared" si="1"/>
        <v/>
      </c>
      <c r="J40" s="560"/>
      <c r="K40" s="556" t="str">
        <f t="shared" si="2"/>
        <v/>
      </c>
      <c r="L40" s="560"/>
      <c r="M40" s="556" t="str">
        <f t="shared" si="3"/>
        <v/>
      </c>
      <c r="N40" s="560">
        <v>2818.31</v>
      </c>
      <c r="O40" s="556">
        <f t="shared" si="4"/>
        <v>163.00231347599768</v>
      </c>
      <c r="P40" s="560">
        <v>475.74</v>
      </c>
      <c r="Q40" s="556">
        <f t="shared" si="5"/>
        <v>27.515326778484674</v>
      </c>
      <c r="R40" s="560">
        <v>93295.55</v>
      </c>
      <c r="S40" s="556">
        <f t="shared" si="6"/>
        <v>5395.9253903990748</v>
      </c>
      <c r="T40" s="560">
        <v>25</v>
      </c>
      <c r="U40" s="556">
        <f t="shared" si="7"/>
        <v>1.4459224985540775</v>
      </c>
      <c r="V40" s="560">
        <v>17527.080000000002</v>
      </c>
      <c r="W40" s="556">
        <f t="shared" si="8"/>
        <v>1013.7119722382881</v>
      </c>
      <c r="X40" s="560">
        <v>5891.82</v>
      </c>
      <c r="Y40" s="556">
        <f t="shared" si="9"/>
        <v>340.76460381723541</v>
      </c>
      <c r="Z40" s="560">
        <v>2969.07</v>
      </c>
      <c r="AA40" s="556">
        <f t="shared" si="10"/>
        <v>171.72180451127821</v>
      </c>
      <c r="AB40" s="560"/>
      <c r="AC40" s="556" t="str">
        <f t="shared" si="11"/>
        <v/>
      </c>
      <c r="AD40" s="560"/>
      <c r="AE40" s="556" t="str">
        <f t="shared" si="12"/>
        <v/>
      </c>
      <c r="AF40" s="560"/>
      <c r="AG40" s="556" t="str">
        <f t="shared" si="13"/>
        <v/>
      </c>
      <c r="AH40" s="560"/>
      <c r="AI40" s="556" t="str">
        <f t="shared" si="14"/>
        <v/>
      </c>
      <c r="AJ40" s="560">
        <v>15125.86</v>
      </c>
      <c r="AK40" s="556">
        <f t="shared" si="15"/>
        <v>874.83285135916719</v>
      </c>
      <c r="AL40" s="560"/>
      <c r="AM40" s="556" t="str">
        <f t="shared" si="16"/>
        <v/>
      </c>
      <c r="AN40" s="560"/>
      <c r="AO40" s="556" t="str">
        <f t="shared" si="17"/>
        <v/>
      </c>
      <c r="AP40" s="560">
        <v>138558.75</v>
      </c>
      <c r="AQ40" s="556">
        <f t="shared" si="18"/>
        <v>8013.8085598611915</v>
      </c>
      <c r="AS40" s="556" t="str">
        <f t="shared" si="19"/>
        <v/>
      </c>
      <c r="AU40" s="556" t="str">
        <f t="shared" si="19"/>
        <v/>
      </c>
      <c r="AW40" s="556" t="str">
        <f t="shared" si="20"/>
        <v/>
      </c>
      <c r="AY40" s="556" t="str">
        <f t="shared" si="21"/>
        <v/>
      </c>
      <c r="BA40" s="556" t="str">
        <f t="shared" si="22"/>
        <v/>
      </c>
      <c r="BC40" s="556" t="str">
        <f t="shared" si="23"/>
        <v/>
      </c>
      <c r="BE40" s="556" t="str">
        <f t="shared" si="24"/>
        <v/>
      </c>
      <c r="BG40" s="556" t="str">
        <f t="shared" si="25"/>
        <v/>
      </c>
      <c r="BI40" s="556" t="str">
        <f t="shared" si="26"/>
        <v/>
      </c>
      <c r="BK40" s="556" t="str">
        <f t="shared" si="27"/>
        <v/>
      </c>
      <c r="BM40" s="556" t="str">
        <f t="shared" si="28"/>
        <v/>
      </c>
      <c r="BO40" s="556" t="str">
        <f t="shared" si="29"/>
        <v/>
      </c>
      <c r="BQ40" s="556" t="str">
        <f t="shared" si="30"/>
        <v/>
      </c>
      <c r="BS40" s="556" t="str">
        <f t="shared" si="31"/>
        <v/>
      </c>
      <c r="BU40" s="556" t="str">
        <f t="shared" si="32"/>
        <v/>
      </c>
      <c r="BW40" s="556" t="str">
        <f t="shared" si="33"/>
        <v/>
      </c>
      <c r="BY40" s="556" t="str">
        <f t="shared" si="34"/>
        <v/>
      </c>
      <c r="CA40" s="556" t="str">
        <f t="shared" si="35"/>
        <v/>
      </c>
      <c r="CC40" s="556" t="str">
        <f t="shared" si="36"/>
        <v/>
      </c>
      <c r="CE40" s="556" t="str">
        <f t="shared" si="37"/>
        <v/>
      </c>
    </row>
    <row r="41" spans="1:83">
      <c r="A41" s="547"/>
      <c r="B41" s="554">
        <v>2.62</v>
      </c>
      <c r="D41" s="555">
        <v>97286</v>
      </c>
      <c r="E41" s="556">
        <f t="shared" si="0"/>
        <v>37132.061068702285</v>
      </c>
      <c r="F41" s="555"/>
      <c r="G41" s="556" t="str">
        <f t="shared" si="0"/>
        <v/>
      </c>
      <c r="H41" s="555"/>
      <c r="I41" s="556" t="str">
        <f t="shared" si="1"/>
        <v/>
      </c>
      <c r="J41" s="555">
        <v>114169</v>
      </c>
      <c r="K41" s="556">
        <f t="shared" si="2"/>
        <v>43575.954198473279</v>
      </c>
      <c r="L41" s="555"/>
      <c r="M41" s="556" t="str">
        <f t="shared" si="3"/>
        <v/>
      </c>
      <c r="N41" s="555">
        <v>3591</v>
      </c>
      <c r="O41" s="556">
        <f t="shared" si="4"/>
        <v>1370.6106870229007</v>
      </c>
      <c r="P41" s="555">
        <v>3873</v>
      </c>
      <c r="Q41" s="556">
        <f t="shared" si="5"/>
        <v>1478.2442748091603</v>
      </c>
      <c r="R41" s="555">
        <v>51471</v>
      </c>
      <c r="S41" s="556">
        <f t="shared" si="6"/>
        <v>19645.419847328245</v>
      </c>
      <c r="T41" s="555"/>
      <c r="U41" s="556" t="str">
        <f t="shared" si="7"/>
        <v/>
      </c>
      <c r="V41" s="555">
        <v>454</v>
      </c>
      <c r="W41" s="556">
        <f t="shared" si="8"/>
        <v>173.2824427480916</v>
      </c>
      <c r="X41" s="555"/>
      <c r="Y41" s="556" t="str">
        <f t="shared" si="9"/>
        <v/>
      </c>
      <c r="Z41" s="555">
        <v>2310</v>
      </c>
      <c r="AA41" s="556">
        <f t="shared" si="10"/>
        <v>881.67938931297704</v>
      </c>
      <c r="AB41" s="555"/>
      <c r="AC41" s="556" t="str">
        <f t="shared" si="11"/>
        <v/>
      </c>
      <c r="AD41" s="555"/>
      <c r="AE41" s="556" t="str">
        <f t="shared" si="12"/>
        <v/>
      </c>
      <c r="AF41" s="555"/>
      <c r="AG41" s="556" t="str">
        <f t="shared" si="13"/>
        <v/>
      </c>
      <c r="AH41" s="555"/>
      <c r="AI41" s="556" t="str">
        <f t="shared" si="14"/>
        <v/>
      </c>
      <c r="AJ41" s="555">
        <v>36422</v>
      </c>
      <c r="AK41" s="556">
        <f t="shared" si="15"/>
        <v>13901.526717557252</v>
      </c>
      <c r="AL41" s="555"/>
      <c r="AM41" s="556" t="str">
        <f t="shared" si="16"/>
        <v/>
      </c>
      <c r="AN41" s="555"/>
      <c r="AO41" s="556" t="str">
        <f t="shared" si="17"/>
        <v/>
      </c>
      <c r="AP41" s="555">
        <v>212290</v>
      </c>
      <c r="AQ41" s="556">
        <f t="shared" si="18"/>
        <v>81026.717557251905</v>
      </c>
      <c r="AS41" s="556" t="str">
        <f t="shared" si="19"/>
        <v/>
      </c>
      <c r="AU41" s="556" t="str">
        <f t="shared" si="19"/>
        <v/>
      </c>
      <c r="AW41" s="556" t="str">
        <f t="shared" si="20"/>
        <v/>
      </c>
      <c r="AY41" s="556" t="str">
        <f t="shared" si="21"/>
        <v/>
      </c>
      <c r="BA41" s="556" t="str">
        <f t="shared" si="22"/>
        <v/>
      </c>
      <c r="BC41" s="556" t="str">
        <f t="shared" si="23"/>
        <v/>
      </c>
      <c r="BE41" s="556" t="str">
        <f t="shared" si="24"/>
        <v/>
      </c>
      <c r="BG41" s="556" t="str">
        <f t="shared" si="25"/>
        <v/>
      </c>
      <c r="BI41" s="556" t="str">
        <f t="shared" si="26"/>
        <v/>
      </c>
      <c r="BK41" s="556" t="str">
        <f t="shared" si="27"/>
        <v/>
      </c>
      <c r="BM41" s="556" t="str">
        <f t="shared" si="28"/>
        <v/>
      </c>
      <c r="BO41" s="556" t="str">
        <f t="shared" si="29"/>
        <v/>
      </c>
      <c r="BQ41" s="556" t="str">
        <f t="shared" si="30"/>
        <v/>
      </c>
      <c r="BS41" s="556" t="str">
        <f t="shared" si="31"/>
        <v/>
      </c>
      <c r="BU41" s="556" t="str">
        <f t="shared" si="32"/>
        <v/>
      </c>
      <c r="BW41" s="556" t="str">
        <f t="shared" si="33"/>
        <v/>
      </c>
      <c r="BY41" s="556" t="str">
        <f t="shared" si="34"/>
        <v/>
      </c>
      <c r="CA41" s="556" t="str">
        <f t="shared" si="35"/>
        <v/>
      </c>
      <c r="CC41" s="556" t="str">
        <f t="shared" si="36"/>
        <v/>
      </c>
      <c r="CE41" s="556" t="str">
        <f t="shared" si="37"/>
        <v/>
      </c>
    </row>
    <row r="42" spans="1:83">
      <c r="A42" s="558"/>
      <c r="B42" s="559">
        <v>0.15</v>
      </c>
      <c r="D42" s="560">
        <v>16026</v>
      </c>
      <c r="E42" s="556">
        <f t="shared" si="0"/>
        <v>106840</v>
      </c>
      <c r="F42" s="560"/>
      <c r="G42" s="556" t="str">
        <f t="shared" si="0"/>
        <v/>
      </c>
      <c r="H42" s="560"/>
      <c r="I42" s="556" t="str">
        <f t="shared" si="1"/>
        <v/>
      </c>
      <c r="J42" s="560">
        <v>7287</v>
      </c>
      <c r="K42" s="556">
        <f t="shared" si="2"/>
        <v>48580</v>
      </c>
      <c r="L42" s="560"/>
      <c r="M42" s="556" t="str">
        <f t="shared" si="3"/>
        <v/>
      </c>
      <c r="N42" s="560">
        <v>229</v>
      </c>
      <c r="O42" s="556">
        <f t="shared" si="4"/>
        <v>1526.6666666666667</v>
      </c>
      <c r="P42" s="560">
        <v>247</v>
      </c>
      <c r="Q42" s="556">
        <f t="shared" si="5"/>
        <v>1646.6666666666667</v>
      </c>
      <c r="R42" s="560">
        <v>3285</v>
      </c>
      <c r="S42" s="556">
        <f t="shared" si="6"/>
        <v>21900</v>
      </c>
      <c r="T42" s="560"/>
      <c r="U42" s="556" t="str">
        <f t="shared" si="7"/>
        <v/>
      </c>
      <c r="V42" s="560">
        <v>29</v>
      </c>
      <c r="W42" s="556">
        <f t="shared" si="8"/>
        <v>193.33333333333334</v>
      </c>
      <c r="X42" s="560"/>
      <c r="Y42" s="556" t="str">
        <f t="shared" si="9"/>
        <v/>
      </c>
      <c r="Z42" s="560">
        <v>147</v>
      </c>
      <c r="AA42" s="556">
        <f t="shared" si="10"/>
        <v>980</v>
      </c>
      <c r="AB42" s="560"/>
      <c r="AC42" s="556" t="str">
        <f t="shared" si="11"/>
        <v/>
      </c>
      <c r="AD42" s="560"/>
      <c r="AE42" s="556" t="str">
        <f t="shared" si="12"/>
        <v/>
      </c>
      <c r="AF42" s="560"/>
      <c r="AG42" s="556" t="str">
        <f t="shared" si="13"/>
        <v/>
      </c>
      <c r="AH42" s="560"/>
      <c r="AI42" s="556" t="str">
        <f t="shared" si="14"/>
        <v/>
      </c>
      <c r="AJ42" s="560">
        <v>2378</v>
      </c>
      <c r="AK42" s="556">
        <f t="shared" si="15"/>
        <v>15853.333333333334</v>
      </c>
      <c r="AL42" s="560"/>
      <c r="AM42" s="556" t="str">
        <f t="shared" si="16"/>
        <v/>
      </c>
      <c r="AN42" s="560"/>
      <c r="AO42" s="556" t="str">
        <f t="shared" si="17"/>
        <v/>
      </c>
      <c r="AP42" s="560">
        <v>13602</v>
      </c>
      <c r="AQ42" s="556">
        <f t="shared" si="18"/>
        <v>90680</v>
      </c>
      <c r="AS42" s="556" t="str">
        <f t="shared" si="19"/>
        <v/>
      </c>
      <c r="AU42" s="556" t="str">
        <f t="shared" si="19"/>
        <v/>
      </c>
      <c r="AW42" s="556" t="str">
        <f t="shared" si="20"/>
        <v/>
      </c>
      <c r="AY42" s="556" t="str">
        <f t="shared" si="21"/>
        <v/>
      </c>
      <c r="BA42" s="556" t="str">
        <f t="shared" si="22"/>
        <v/>
      </c>
      <c r="BC42" s="556" t="str">
        <f t="shared" si="23"/>
        <v/>
      </c>
      <c r="BE42" s="556" t="str">
        <f t="shared" si="24"/>
        <v/>
      </c>
      <c r="BG42" s="556" t="str">
        <f t="shared" si="25"/>
        <v/>
      </c>
      <c r="BI42" s="556" t="str">
        <f t="shared" si="26"/>
        <v/>
      </c>
      <c r="BK42" s="556" t="str">
        <f t="shared" si="27"/>
        <v/>
      </c>
      <c r="BM42" s="556" t="str">
        <f t="shared" si="28"/>
        <v/>
      </c>
      <c r="BO42" s="556" t="str">
        <f t="shared" si="29"/>
        <v/>
      </c>
      <c r="BQ42" s="556" t="str">
        <f t="shared" si="30"/>
        <v/>
      </c>
      <c r="BS42" s="556" t="str">
        <f t="shared" si="31"/>
        <v/>
      </c>
      <c r="BU42" s="556" t="str">
        <f t="shared" si="32"/>
        <v/>
      </c>
      <c r="BW42" s="556" t="str">
        <f t="shared" si="33"/>
        <v/>
      </c>
      <c r="BY42" s="556" t="str">
        <f t="shared" si="34"/>
        <v/>
      </c>
      <c r="CA42" s="556" t="str">
        <f t="shared" si="35"/>
        <v/>
      </c>
      <c r="CC42" s="556" t="str">
        <f t="shared" si="36"/>
        <v/>
      </c>
      <c r="CE42" s="556" t="str">
        <f t="shared" si="37"/>
        <v/>
      </c>
    </row>
    <row r="43" spans="1:83">
      <c r="A43" s="547"/>
      <c r="B43" s="554">
        <v>12.56</v>
      </c>
      <c r="D43" s="555">
        <v>61417.8</v>
      </c>
      <c r="E43" s="556">
        <f t="shared" si="0"/>
        <v>4889.9522292993634</v>
      </c>
      <c r="F43" s="555"/>
      <c r="G43" s="556" t="str">
        <f t="shared" si="0"/>
        <v/>
      </c>
      <c r="H43" s="555"/>
      <c r="I43" s="556" t="str">
        <f t="shared" si="1"/>
        <v/>
      </c>
      <c r="J43" s="555"/>
      <c r="K43" s="556" t="str">
        <f t="shared" si="2"/>
        <v/>
      </c>
      <c r="L43" s="555"/>
      <c r="M43" s="556" t="str">
        <f t="shared" si="3"/>
        <v/>
      </c>
      <c r="N43" s="555">
        <v>645</v>
      </c>
      <c r="O43" s="556">
        <f t="shared" si="4"/>
        <v>51.353503184713375</v>
      </c>
      <c r="P43" s="555">
        <v>1145</v>
      </c>
      <c r="Q43" s="556">
        <f t="shared" si="5"/>
        <v>91.162420382165607</v>
      </c>
      <c r="R43" s="555">
        <v>84688.6</v>
      </c>
      <c r="S43" s="556">
        <f t="shared" si="6"/>
        <v>6742.7229299363062</v>
      </c>
      <c r="T43" s="555">
        <v>284</v>
      </c>
      <c r="U43" s="556">
        <f t="shared" si="7"/>
        <v>22.611464968152866</v>
      </c>
      <c r="V43" s="555">
        <v>9162.6</v>
      </c>
      <c r="W43" s="556">
        <f t="shared" si="8"/>
        <v>729.50636942675158</v>
      </c>
      <c r="X43" s="555">
        <v>2971</v>
      </c>
      <c r="Y43" s="556">
        <f t="shared" si="9"/>
        <v>236.54458598726114</v>
      </c>
      <c r="Z43" s="555"/>
      <c r="AA43" s="556" t="str">
        <f t="shared" si="10"/>
        <v/>
      </c>
      <c r="AB43" s="555"/>
      <c r="AC43" s="556" t="str">
        <f t="shared" si="11"/>
        <v/>
      </c>
      <c r="AD43" s="555"/>
      <c r="AE43" s="556" t="str">
        <f t="shared" si="12"/>
        <v/>
      </c>
      <c r="AF43" s="555"/>
      <c r="AG43" s="556" t="str">
        <f t="shared" si="13"/>
        <v/>
      </c>
      <c r="AH43" s="555"/>
      <c r="AI43" s="556" t="str">
        <f t="shared" si="14"/>
        <v/>
      </c>
      <c r="AJ43" s="555">
        <v>13885</v>
      </c>
      <c r="AK43" s="556">
        <f t="shared" si="15"/>
        <v>1105.4936305732483</v>
      </c>
      <c r="AL43" s="555"/>
      <c r="AM43" s="556" t="str">
        <f t="shared" si="16"/>
        <v/>
      </c>
      <c r="AN43" s="555">
        <v>340</v>
      </c>
      <c r="AO43" s="556">
        <f t="shared" si="17"/>
        <v>27.070063694267514</v>
      </c>
      <c r="AP43" s="555">
        <v>113121.2</v>
      </c>
      <c r="AQ43" s="556">
        <f t="shared" si="18"/>
        <v>9006.4649681528663</v>
      </c>
      <c r="AS43" s="556" t="str">
        <f t="shared" si="19"/>
        <v/>
      </c>
      <c r="AU43" s="556" t="str">
        <f t="shared" si="19"/>
        <v/>
      </c>
      <c r="AW43" s="556" t="str">
        <f t="shared" si="20"/>
        <v/>
      </c>
      <c r="AY43" s="556" t="str">
        <f t="shared" si="21"/>
        <v/>
      </c>
      <c r="BA43" s="556" t="str">
        <f t="shared" si="22"/>
        <v/>
      </c>
      <c r="BC43" s="556" t="str">
        <f t="shared" si="23"/>
        <v/>
      </c>
      <c r="BE43" s="556" t="str">
        <f t="shared" si="24"/>
        <v/>
      </c>
      <c r="BG43" s="556" t="str">
        <f t="shared" si="25"/>
        <v/>
      </c>
      <c r="BI43" s="556" t="str">
        <f t="shared" si="26"/>
        <v/>
      </c>
      <c r="BK43" s="556" t="str">
        <f t="shared" si="27"/>
        <v/>
      </c>
      <c r="BM43" s="556" t="str">
        <f t="shared" si="28"/>
        <v/>
      </c>
      <c r="BO43" s="556" t="str">
        <f t="shared" si="29"/>
        <v/>
      </c>
      <c r="BQ43" s="556" t="str">
        <f t="shared" si="30"/>
        <v/>
      </c>
      <c r="BS43" s="556" t="str">
        <f t="shared" si="31"/>
        <v/>
      </c>
      <c r="BU43" s="556" t="str">
        <f t="shared" si="32"/>
        <v/>
      </c>
      <c r="BW43" s="556" t="str">
        <f t="shared" si="33"/>
        <v/>
      </c>
      <c r="BY43" s="556" t="str">
        <f t="shared" si="34"/>
        <v/>
      </c>
      <c r="CA43" s="556" t="str">
        <f t="shared" si="35"/>
        <v/>
      </c>
      <c r="CC43" s="556" t="str">
        <f t="shared" si="36"/>
        <v/>
      </c>
      <c r="CE43" s="556" t="str">
        <f t="shared" si="37"/>
        <v/>
      </c>
    </row>
    <row r="44" spans="1:83">
      <c r="A44" s="558"/>
      <c r="B44" s="559">
        <v>11.64</v>
      </c>
      <c r="D44" s="560">
        <v>57064</v>
      </c>
      <c r="E44" s="556">
        <f t="shared" si="0"/>
        <v>4902.405498281787</v>
      </c>
      <c r="F44" s="560"/>
      <c r="G44" s="556" t="str">
        <f t="shared" si="0"/>
        <v/>
      </c>
      <c r="H44" s="560"/>
      <c r="I44" s="556" t="str">
        <f t="shared" si="1"/>
        <v/>
      </c>
      <c r="J44" s="560"/>
      <c r="K44" s="556" t="str">
        <f t="shared" si="2"/>
        <v/>
      </c>
      <c r="L44" s="560"/>
      <c r="M44" s="556" t="str">
        <f t="shared" si="3"/>
        <v/>
      </c>
      <c r="N44" s="560">
        <v>400</v>
      </c>
      <c r="O44" s="556">
        <f t="shared" si="4"/>
        <v>34.364261168384878</v>
      </c>
      <c r="P44" s="560">
        <v>1344</v>
      </c>
      <c r="Q44" s="556">
        <f t="shared" si="5"/>
        <v>115.46391752577318</v>
      </c>
      <c r="R44" s="560">
        <v>58163.6</v>
      </c>
      <c r="S44" s="556">
        <f t="shared" si="6"/>
        <v>4996.8728522336769</v>
      </c>
      <c r="T44" s="560">
        <v>619</v>
      </c>
      <c r="U44" s="556">
        <f t="shared" si="7"/>
        <v>53.178694158075601</v>
      </c>
      <c r="V44" s="560">
        <v>8007</v>
      </c>
      <c r="W44" s="556">
        <f t="shared" si="8"/>
        <v>687.88659793814429</v>
      </c>
      <c r="X44" s="560"/>
      <c r="Y44" s="556" t="str">
        <f t="shared" si="9"/>
        <v/>
      </c>
      <c r="Z44" s="560"/>
      <c r="AA44" s="556" t="str">
        <f t="shared" si="10"/>
        <v/>
      </c>
      <c r="AB44" s="560"/>
      <c r="AC44" s="556" t="str">
        <f t="shared" si="11"/>
        <v/>
      </c>
      <c r="AD44" s="560"/>
      <c r="AE44" s="556" t="str">
        <f t="shared" si="12"/>
        <v/>
      </c>
      <c r="AF44" s="560"/>
      <c r="AG44" s="556" t="str">
        <f t="shared" si="13"/>
        <v/>
      </c>
      <c r="AH44" s="560"/>
      <c r="AI44" s="556" t="str">
        <f t="shared" si="14"/>
        <v/>
      </c>
      <c r="AJ44" s="560">
        <v>13056.6</v>
      </c>
      <c r="AK44" s="556">
        <f t="shared" si="15"/>
        <v>1121.7010309278351</v>
      </c>
      <c r="AL44" s="560"/>
      <c r="AM44" s="556" t="str">
        <f t="shared" si="16"/>
        <v/>
      </c>
      <c r="AN44" s="560">
        <v>648</v>
      </c>
      <c r="AO44" s="556">
        <f t="shared" si="17"/>
        <v>55.670103092783499</v>
      </c>
      <c r="AP44" s="560">
        <v>82238.2</v>
      </c>
      <c r="AQ44" s="556">
        <f t="shared" si="18"/>
        <v>7065.1374570446733</v>
      </c>
      <c r="AS44" s="556" t="str">
        <f t="shared" si="19"/>
        <v/>
      </c>
      <c r="AU44" s="556" t="str">
        <f t="shared" si="19"/>
        <v/>
      </c>
      <c r="AW44" s="556" t="str">
        <f t="shared" si="20"/>
        <v/>
      </c>
      <c r="AY44" s="556" t="str">
        <f t="shared" si="21"/>
        <v/>
      </c>
      <c r="BA44" s="556" t="str">
        <f t="shared" si="22"/>
        <v/>
      </c>
      <c r="BC44" s="556" t="str">
        <f t="shared" si="23"/>
        <v/>
      </c>
      <c r="BE44" s="556" t="str">
        <f t="shared" si="24"/>
        <v/>
      </c>
      <c r="BG44" s="556" t="str">
        <f t="shared" si="25"/>
        <v/>
      </c>
      <c r="BI44" s="556" t="str">
        <f t="shared" si="26"/>
        <v/>
      </c>
      <c r="BK44" s="556" t="str">
        <f t="shared" si="27"/>
        <v/>
      </c>
      <c r="BM44" s="556" t="str">
        <f t="shared" si="28"/>
        <v/>
      </c>
      <c r="BO44" s="556" t="str">
        <f t="shared" si="29"/>
        <v/>
      </c>
      <c r="BQ44" s="556" t="str">
        <f t="shared" si="30"/>
        <v/>
      </c>
      <c r="BS44" s="556" t="str">
        <f t="shared" si="31"/>
        <v/>
      </c>
      <c r="BU44" s="556" t="str">
        <f t="shared" si="32"/>
        <v/>
      </c>
      <c r="BW44" s="556" t="str">
        <f t="shared" si="33"/>
        <v/>
      </c>
      <c r="BY44" s="556" t="str">
        <f t="shared" si="34"/>
        <v/>
      </c>
      <c r="CA44" s="556" t="str">
        <f t="shared" si="35"/>
        <v/>
      </c>
      <c r="CC44" s="556" t="str">
        <f t="shared" si="36"/>
        <v/>
      </c>
      <c r="CE44" s="556" t="str">
        <f t="shared" si="37"/>
        <v/>
      </c>
    </row>
    <row r="45" spans="1:83">
      <c r="A45" s="558"/>
      <c r="B45" s="559">
        <v>16.95</v>
      </c>
      <c r="D45" s="560">
        <v>87782</v>
      </c>
      <c r="E45" s="556">
        <f t="shared" si="0"/>
        <v>5178.879056047198</v>
      </c>
      <c r="F45" s="560"/>
      <c r="G45" s="556" t="str">
        <f t="shared" si="0"/>
        <v/>
      </c>
      <c r="H45" s="560"/>
      <c r="I45" s="556" t="str">
        <f t="shared" si="1"/>
        <v/>
      </c>
      <c r="J45" s="560"/>
      <c r="K45" s="556" t="str">
        <f t="shared" si="2"/>
        <v/>
      </c>
      <c r="L45" s="560"/>
      <c r="M45" s="556" t="str">
        <f t="shared" si="3"/>
        <v/>
      </c>
      <c r="N45" s="560">
        <v>925</v>
      </c>
      <c r="O45" s="556">
        <f t="shared" si="4"/>
        <v>54.572271386430678</v>
      </c>
      <c r="P45" s="560">
        <v>1080</v>
      </c>
      <c r="Q45" s="556">
        <f t="shared" si="5"/>
        <v>63.716814159292035</v>
      </c>
      <c r="R45" s="560">
        <v>85464</v>
      </c>
      <c r="S45" s="556">
        <f t="shared" si="6"/>
        <v>5042.1238938053102</v>
      </c>
      <c r="T45" s="560">
        <v>106</v>
      </c>
      <c r="U45" s="556">
        <f t="shared" si="7"/>
        <v>6.2536873156342185</v>
      </c>
      <c r="V45" s="560">
        <v>12084</v>
      </c>
      <c r="W45" s="556">
        <f t="shared" si="8"/>
        <v>712.92035398230087</v>
      </c>
      <c r="X45" s="560">
        <v>4242</v>
      </c>
      <c r="Y45" s="556">
        <f t="shared" si="9"/>
        <v>250.26548672566372</v>
      </c>
      <c r="Z45" s="560">
        <v>65</v>
      </c>
      <c r="AA45" s="556">
        <f t="shared" si="10"/>
        <v>3.834808259587021</v>
      </c>
      <c r="AB45" s="560"/>
      <c r="AC45" s="556" t="str">
        <f t="shared" si="11"/>
        <v/>
      </c>
      <c r="AD45" s="560"/>
      <c r="AE45" s="556" t="str">
        <f t="shared" si="12"/>
        <v/>
      </c>
      <c r="AF45" s="560"/>
      <c r="AG45" s="556" t="str">
        <f t="shared" si="13"/>
        <v/>
      </c>
      <c r="AH45" s="560"/>
      <c r="AI45" s="556" t="str">
        <f t="shared" si="14"/>
        <v/>
      </c>
      <c r="AJ45" s="560">
        <v>14787</v>
      </c>
      <c r="AK45" s="556">
        <f t="shared" si="15"/>
        <v>872.38938053097354</v>
      </c>
      <c r="AL45" s="560"/>
      <c r="AM45" s="556" t="str">
        <f t="shared" si="16"/>
        <v/>
      </c>
      <c r="AN45" s="560"/>
      <c r="AO45" s="556" t="str">
        <f t="shared" si="17"/>
        <v/>
      </c>
      <c r="AP45" s="560">
        <v>118753</v>
      </c>
      <c r="AQ45" s="556">
        <f t="shared" si="18"/>
        <v>7006.0766961651916</v>
      </c>
      <c r="AS45" s="556" t="str">
        <f t="shared" si="19"/>
        <v/>
      </c>
      <c r="AU45" s="556" t="str">
        <f t="shared" si="19"/>
        <v/>
      </c>
      <c r="AW45" s="556" t="str">
        <f t="shared" si="20"/>
        <v/>
      </c>
      <c r="AY45" s="556" t="str">
        <f t="shared" si="21"/>
        <v/>
      </c>
      <c r="BA45" s="556" t="str">
        <f t="shared" si="22"/>
        <v/>
      </c>
      <c r="BC45" s="556" t="str">
        <f t="shared" si="23"/>
        <v/>
      </c>
      <c r="BE45" s="556" t="str">
        <f t="shared" si="24"/>
        <v/>
      </c>
      <c r="BG45" s="556" t="str">
        <f t="shared" si="25"/>
        <v/>
      </c>
      <c r="BI45" s="556" t="str">
        <f t="shared" si="26"/>
        <v/>
      </c>
      <c r="BK45" s="556" t="str">
        <f t="shared" si="27"/>
        <v/>
      </c>
      <c r="BM45" s="556" t="str">
        <f t="shared" si="28"/>
        <v/>
      </c>
      <c r="BO45" s="556" t="str">
        <f t="shared" si="29"/>
        <v/>
      </c>
      <c r="BQ45" s="556" t="str">
        <f t="shared" si="30"/>
        <v/>
      </c>
      <c r="BS45" s="556" t="str">
        <f t="shared" si="31"/>
        <v/>
      </c>
      <c r="BU45" s="556" t="str">
        <f t="shared" si="32"/>
        <v/>
      </c>
      <c r="BW45" s="556" t="str">
        <f t="shared" si="33"/>
        <v/>
      </c>
      <c r="BY45" s="556" t="str">
        <f t="shared" si="34"/>
        <v/>
      </c>
      <c r="CA45" s="556" t="str">
        <f t="shared" si="35"/>
        <v/>
      </c>
      <c r="CC45" s="556" t="str">
        <f t="shared" si="36"/>
        <v/>
      </c>
      <c r="CE45" s="556" t="str">
        <f t="shared" si="37"/>
        <v/>
      </c>
    </row>
    <row r="46" spans="1:83">
      <c r="A46" s="558"/>
      <c r="B46" s="559">
        <v>4.47</v>
      </c>
      <c r="D46" s="560">
        <v>57670</v>
      </c>
      <c r="E46" s="556">
        <f t="shared" si="0"/>
        <v>12901.565995525727</v>
      </c>
      <c r="F46" s="560"/>
      <c r="G46" s="556" t="str">
        <f t="shared" si="0"/>
        <v/>
      </c>
      <c r="H46" s="560"/>
      <c r="I46" s="556" t="str">
        <f t="shared" si="1"/>
        <v/>
      </c>
      <c r="J46" s="560"/>
      <c r="K46" s="556" t="str">
        <f t="shared" si="2"/>
        <v/>
      </c>
      <c r="L46" s="560"/>
      <c r="M46" s="556" t="str">
        <f t="shared" si="3"/>
        <v/>
      </c>
      <c r="N46" s="560">
        <v>280</v>
      </c>
      <c r="O46" s="556">
        <f t="shared" si="4"/>
        <v>62.639821029082775</v>
      </c>
      <c r="P46" s="560">
        <v>4311</v>
      </c>
      <c r="Q46" s="556">
        <f t="shared" si="5"/>
        <v>964.42953020134235</v>
      </c>
      <c r="R46" s="560">
        <v>8396</v>
      </c>
      <c r="S46" s="556">
        <f t="shared" si="6"/>
        <v>1878.2997762863536</v>
      </c>
      <c r="T46" s="560"/>
      <c r="U46" s="556" t="str">
        <f t="shared" si="7"/>
        <v/>
      </c>
      <c r="V46" s="560">
        <v>4175</v>
      </c>
      <c r="W46" s="556">
        <f t="shared" si="8"/>
        <v>934.00447427293068</v>
      </c>
      <c r="X46" s="560"/>
      <c r="Y46" s="556" t="str">
        <f t="shared" si="9"/>
        <v/>
      </c>
      <c r="Z46" s="560">
        <v>1</v>
      </c>
      <c r="AA46" s="556">
        <f t="shared" si="10"/>
        <v>0.2237136465324385</v>
      </c>
      <c r="AB46" s="560"/>
      <c r="AC46" s="556" t="str">
        <f t="shared" si="11"/>
        <v/>
      </c>
      <c r="AD46" s="560"/>
      <c r="AE46" s="556" t="str">
        <f t="shared" si="12"/>
        <v/>
      </c>
      <c r="AF46" s="560"/>
      <c r="AG46" s="556" t="str">
        <f t="shared" si="13"/>
        <v/>
      </c>
      <c r="AH46" s="560"/>
      <c r="AI46" s="556" t="str">
        <f t="shared" si="14"/>
        <v/>
      </c>
      <c r="AJ46" s="560">
        <v>1768</v>
      </c>
      <c r="AK46" s="556">
        <f t="shared" si="15"/>
        <v>395.52572706935126</v>
      </c>
      <c r="AL46" s="560"/>
      <c r="AM46" s="556" t="str">
        <f t="shared" si="16"/>
        <v/>
      </c>
      <c r="AN46" s="560">
        <v>2843</v>
      </c>
      <c r="AO46" s="556">
        <f t="shared" si="17"/>
        <v>636.0178970917226</v>
      </c>
      <c r="AP46" s="560">
        <v>21774</v>
      </c>
      <c r="AQ46" s="556">
        <f t="shared" si="18"/>
        <v>4871.140939597316</v>
      </c>
      <c r="AS46" s="556" t="str">
        <f t="shared" si="19"/>
        <v/>
      </c>
      <c r="AU46" s="556" t="str">
        <f t="shared" si="19"/>
        <v/>
      </c>
      <c r="AW46" s="556" t="str">
        <f t="shared" si="20"/>
        <v/>
      </c>
      <c r="AY46" s="556" t="str">
        <f t="shared" si="21"/>
        <v/>
      </c>
      <c r="BA46" s="556" t="str">
        <f t="shared" si="22"/>
        <v/>
      </c>
      <c r="BC46" s="556" t="str">
        <f t="shared" si="23"/>
        <v/>
      </c>
      <c r="BE46" s="556" t="str">
        <f t="shared" si="24"/>
        <v/>
      </c>
      <c r="BG46" s="556" t="str">
        <f t="shared" si="25"/>
        <v/>
      </c>
      <c r="BI46" s="556" t="str">
        <f t="shared" si="26"/>
        <v/>
      </c>
      <c r="BK46" s="556" t="str">
        <f t="shared" si="27"/>
        <v/>
      </c>
      <c r="BM46" s="556" t="str">
        <f t="shared" si="28"/>
        <v/>
      </c>
      <c r="BO46" s="556" t="str">
        <f t="shared" si="29"/>
        <v/>
      </c>
      <c r="BQ46" s="556" t="str">
        <f t="shared" si="30"/>
        <v/>
      </c>
      <c r="BS46" s="556" t="str">
        <f t="shared" si="31"/>
        <v/>
      </c>
      <c r="BU46" s="556" t="str">
        <f t="shared" si="32"/>
        <v/>
      </c>
      <c r="BW46" s="556" t="str">
        <f t="shared" si="33"/>
        <v/>
      </c>
      <c r="BY46" s="556" t="str">
        <f t="shared" si="34"/>
        <v/>
      </c>
      <c r="CA46" s="556" t="str">
        <f t="shared" si="35"/>
        <v/>
      </c>
      <c r="CC46" s="556" t="str">
        <f t="shared" si="36"/>
        <v/>
      </c>
      <c r="CE46" s="556" t="str">
        <f t="shared" si="37"/>
        <v/>
      </c>
    </row>
    <row r="47" spans="1:83">
      <c r="A47" s="547"/>
      <c r="B47" s="554">
        <v>34.74</v>
      </c>
      <c r="D47" s="555">
        <v>442791</v>
      </c>
      <c r="E47" s="556">
        <f t="shared" si="0"/>
        <v>12745.854922279792</v>
      </c>
      <c r="F47" s="555">
        <v>24697</v>
      </c>
      <c r="G47" s="556">
        <f t="shared" si="0"/>
        <v>710.90961427748994</v>
      </c>
      <c r="H47" s="555"/>
      <c r="I47" s="556" t="str">
        <f t="shared" si="1"/>
        <v/>
      </c>
      <c r="J47" s="555"/>
      <c r="K47" s="556" t="str">
        <f t="shared" si="2"/>
        <v/>
      </c>
      <c r="L47" s="555"/>
      <c r="M47" s="556" t="str">
        <f t="shared" si="3"/>
        <v/>
      </c>
      <c r="N47" s="555">
        <v>11773</v>
      </c>
      <c r="O47" s="556">
        <f t="shared" si="4"/>
        <v>338.88888888888886</v>
      </c>
      <c r="P47" s="555"/>
      <c r="Q47" s="556" t="str">
        <f t="shared" si="5"/>
        <v/>
      </c>
      <c r="R47" s="555">
        <v>178193</v>
      </c>
      <c r="S47" s="556">
        <f t="shared" si="6"/>
        <v>5129.3321819228549</v>
      </c>
      <c r="T47" s="555"/>
      <c r="U47" s="556" t="str">
        <f t="shared" si="7"/>
        <v/>
      </c>
      <c r="V47" s="555"/>
      <c r="W47" s="556" t="str">
        <f t="shared" si="8"/>
        <v/>
      </c>
      <c r="X47" s="555"/>
      <c r="Y47" s="556" t="str">
        <f t="shared" si="9"/>
        <v/>
      </c>
      <c r="Z47" s="555"/>
      <c r="AA47" s="556" t="str">
        <f t="shared" si="10"/>
        <v/>
      </c>
      <c r="AB47" s="555"/>
      <c r="AC47" s="556" t="str">
        <f t="shared" si="11"/>
        <v/>
      </c>
      <c r="AD47" s="555"/>
      <c r="AE47" s="556" t="str">
        <f t="shared" si="12"/>
        <v/>
      </c>
      <c r="AF47" s="555"/>
      <c r="AG47" s="556" t="str">
        <f t="shared" si="13"/>
        <v/>
      </c>
      <c r="AH47" s="555"/>
      <c r="AI47" s="556" t="str">
        <f t="shared" si="14"/>
        <v/>
      </c>
      <c r="AJ47" s="555">
        <v>95071</v>
      </c>
      <c r="AK47" s="556">
        <f t="shared" si="15"/>
        <v>2736.6436384571098</v>
      </c>
      <c r="AL47" s="555"/>
      <c r="AM47" s="556" t="str">
        <f t="shared" si="16"/>
        <v/>
      </c>
      <c r="AN47" s="555">
        <v>223631</v>
      </c>
      <c r="AO47" s="556">
        <f t="shared" si="17"/>
        <v>6437.2769142199186</v>
      </c>
      <c r="AP47" s="555">
        <v>533365</v>
      </c>
      <c r="AQ47" s="556">
        <f t="shared" si="18"/>
        <v>15353.051237766264</v>
      </c>
      <c r="AS47" s="556" t="str">
        <f t="shared" si="19"/>
        <v/>
      </c>
      <c r="AU47" s="556" t="str">
        <f t="shared" si="19"/>
        <v/>
      </c>
      <c r="AW47" s="556" t="str">
        <f t="shared" si="20"/>
        <v/>
      </c>
      <c r="AY47" s="556" t="str">
        <f t="shared" si="21"/>
        <v/>
      </c>
      <c r="BA47" s="556" t="str">
        <f t="shared" si="22"/>
        <v/>
      </c>
      <c r="BC47" s="556" t="str">
        <f t="shared" si="23"/>
        <v/>
      </c>
      <c r="BE47" s="556" t="str">
        <f t="shared" si="24"/>
        <v/>
      </c>
      <c r="BG47" s="556" t="str">
        <f t="shared" si="25"/>
        <v/>
      </c>
      <c r="BI47" s="556" t="str">
        <f t="shared" si="26"/>
        <v/>
      </c>
      <c r="BK47" s="556" t="str">
        <f t="shared" si="27"/>
        <v/>
      </c>
      <c r="BM47" s="556" t="str">
        <f t="shared" si="28"/>
        <v/>
      </c>
      <c r="BO47" s="556" t="str">
        <f t="shared" si="29"/>
        <v/>
      </c>
      <c r="BQ47" s="556" t="str">
        <f t="shared" si="30"/>
        <v/>
      </c>
      <c r="BS47" s="556" t="str">
        <f t="shared" si="31"/>
        <v/>
      </c>
      <c r="BU47" s="556" t="str">
        <f t="shared" si="32"/>
        <v/>
      </c>
      <c r="BW47" s="556" t="str">
        <f t="shared" si="33"/>
        <v/>
      </c>
      <c r="BY47" s="556" t="str">
        <f t="shared" si="34"/>
        <v/>
      </c>
      <c r="CA47" s="556" t="str">
        <f t="shared" si="35"/>
        <v/>
      </c>
      <c r="CC47" s="556" t="str">
        <f t="shared" si="36"/>
        <v/>
      </c>
      <c r="CE47" s="556" t="str">
        <f t="shared" si="37"/>
        <v/>
      </c>
    </row>
    <row r="48" spans="1:83">
      <c r="A48" s="547"/>
      <c r="B48" s="554">
        <v>17.45</v>
      </c>
      <c r="D48" s="555">
        <v>98076</v>
      </c>
      <c r="E48" s="556">
        <f t="shared" si="0"/>
        <v>5620.401146131805</v>
      </c>
      <c r="F48" s="555"/>
      <c r="G48" s="556" t="str">
        <f t="shared" si="0"/>
        <v/>
      </c>
      <c r="H48" s="555"/>
      <c r="I48" s="556" t="str">
        <f t="shared" si="1"/>
        <v/>
      </c>
      <c r="J48" s="555"/>
      <c r="K48" s="556" t="str">
        <f t="shared" si="2"/>
        <v/>
      </c>
      <c r="L48" s="555"/>
      <c r="M48" s="556" t="str">
        <f t="shared" si="3"/>
        <v/>
      </c>
      <c r="N48" s="555">
        <v>1082</v>
      </c>
      <c r="O48" s="556">
        <f t="shared" si="4"/>
        <v>62.005730659025794</v>
      </c>
      <c r="P48" s="555">
        <v>1597</v>
      </c>
      <c r="Q48" s="556">
        <f t="shared" si="5"/>
        <v>91.51862464183381</v>
      </c>
      <c r="R48" s="555">
        <v>46055</v>
      </c>
      <c r="S48" s="556">
        <f t="shared" si="6"/>
        <v>2639.2550143266476</v>
      </c>
      <c r="T48" s="555">
        <v>4929</v>
      </c>
      <c r="U48" s="556">
        <f t="shared" si="7"/>
        <v>282.46418338108884</v>
      </c>
      <c r="V48" s="555">
        <v>8058</v>
      </c>
      <c r="W48" s="556">
        <f t="shared" si="8"/>
        <v>461.77650429799428</v>
      </c>
      <c r="X48" s="555">
        <v>345</v>
      </c>
      <c r="Y48" s="556">
        <f t="shared" si="9"/>
        <v>19.770773638968482</v>
      </c>
      <c r="Z48" s="555"/>
      <c r="AA48" s="556" t="str">
        <f t="shared" si="10"/>
        <v/>
      </c>
      <c r="AB48" s="555"/>
      <c r="AC48" s="556" t="str">
        <f t="shared" si="11"/>
        <v/>
      </c>
      <c r="AD48" s="555"/>
      <c r="AE48" s="556" t="str">
        <f t="shared" si="12"/>
        <v/>
      </c>
      <c r="AF48" s="555"/>
      <c r="AG48" s="556" t="str">
        <f t="shared" si="13"/>
        <v/>
      </c>
      <c r="AH48" s="555"/>
      <c r="AI48" s="556" t="str">
        <f t="shared" si="14"/>
        <v/>
      </c>
      <c r="AJ48" s="555">
        <v>20328</v>
      </c>
      <c r="AK48" s="556">
        <f t="shared" si="15"/>
        <v>1164.9283667621778</v>
      </c>
      <c r="AL48" s="555"/>
      <c r="AM48" s="556" t="str">
        <f t="shared" si="16"/>
        <v/>
      </c>
      <c r="AN48" s="555"/>
      <c r="AO48" s="556" t="str">
        <f t="shared" si="17"/>
        <v/>
      </c>
      <c r="AP48" s="555">
        <v>82394</v>
      </c>
      <c r="AQ48" s="556">
        <f t="shared" si="18"/>
        <v>4721.7191977077364</v>
      </c>
      <c r="AS48" s="556" t="str">
        <f t="shared" si="19"/>
        <v/>
      </c>
      <c r="AU48" s="556" t="str">
        <f t="shared" si="19"/>
        <v/>
      </c>
      <c r="AW48" s="556" t="str">
        <f t="shared" si="20"/>
        <v/>
      </c>
      <c r="AY48" s="556" t="str">
        <f t="shared" si="21"/>
        <v/>
      </c>
      <c r="BA48" s="556" t="str">
        <f t="shared" si="22"/>
        <v/>
      </c>
      <c r="BC48" s="556" t="str">
        <f t="shared" si="23"/>
        <v/>
      </c>
      <c r="BE48" s="556" t="str">
        <f t="shared" si="24"/>
        <v/>
      </c>
      <c r="BG48" s="556" t="str">
        <f t="shared" si="25"/>
        <v/>
      </c>
      <c r="BI48" s="556" t="str">
        <f t="shared" si="26"/>
        <v/>
      </c>
      <c r="BK48" s="556" t="str">
        <f t="shared" si="27"/>
        <v/>
      </c>
      <c r="BM48" s="556" t="str">
        <f t="shared" si="28"/>
        <v/>
      </c>
      <c r="BO48" s="556" t="str">
        <f t="shared" si="29"/>
        <v/>
      </c>
      <c r="BQ48" s="556" t="str">
        <f t="shared" si="30"/>
        <v/>
      </c>
      <c r="BS48" s="556" t="str">
        <f t="shared" si="31"/>
        <v/>
      </c>
      <c r="BU48" s="556" t="str">
        <f t="shared" si="32"/>
        <v/>
      </c>
      <c r="BW48" s="556" t="str">
        <f t="shared" si="33"/>
        <v/>
      </c>
      <c r="BY48" s="556" t="str">
        <f t="shared" si="34"/>
        <v/>
      </c>
      <c r="CA48" s="556" t="str">
        <f t="shared" si="35"/>
        <v/>
      </c>
      <c r="CC48" s="556" t="str">
        <f t="shared" si="36"/>
        <v/>
      </c>
      <c r="CE48" s="556" t="str">
        <f t="shared" si="37"/>
        <v/>
      </c>
    </row>
    <row r="49" spans="1:83">
      <c r="A49" s="547"/>
      <c r="B49" s="554">
        <v>4.0999999999999996</v>
      </c>
      <c r="D49" s="555">
        <v>62757</v>
      </c>
      <c r="E49" s="556">
        <f t="shared" si="0"/>
        <v>15306.58536585366</v>
      </c>
      <c r="F49" s="555">
        <v>61960</v>
      </c>
      <c r="G49" s="556">
        <f t="shared" si="0"/>
        <v>15112.195121951221</v>
      </c>
      <c r="H49" s="555"/>
      <c r="I49" s="556" t="str">
        <f t="shared" si="1"/>
        <v/>
      </c>
      <c r="J49" s="555"/>
      <c r="K49" s="556" t="str">
        <f t="shared" si="2"/>
        <v/>
      </c>
      <c r="L49" s="555"/>
      <c r="M49" s="556" t="str">
        <f t="shared" si="3"/>
        <v/>
      </c>
      <c r="N49" s="555">
        <v>892</v>
      </c>
      <c r="O49" s="556">
        <f t="shared" si="4"/>
        <v>217.56097560975613</v>
      </c>
      <c r="P49" s="555">
        <v>9666</v>
      </c>
      <c r="Q49" s="556">
        <f t="shared" si="5"/>
        <v>2357.5609756097565</v>
      </c>
      <c r="R49" s="555">
        <v>26178</v>
      </c>
      <c r="S49" s="556">
        <f t="shared" si="6"/>
        <v>6384.8780487804879</v>
      </c>
      <c r="T49" s="555"/>
      <c r="U49" s="556" t="str">
        <f t="shared" si="7"/>
        <v/>
      </c>
      <c r="V49" s="555"/>
      <c r="W49" s="556" t="str">
        <f t="shared" si="8"/>
        <v/>
      </c>
      <c r="X49" s="555"/>
      <c r="Y49" s="556" t="str">
        <f t="shared" si="9"/>
        <v/>
      </c>
      <c r="Z49" s="555"/>
      <c r="AA49" s="556" t="str">
        <f t="shared" si="10"/>
        <v/>
      </c>
      <c r="AB49" s="555">
        <v>3446</v>
      </c>
      <c r="AC49" s="556">
        <f t="shared" si="11"/>
        <v>840.48780487804891</v>
      </c>
      <c r="AD49" s="555"/>
      <c r="AE49" s="556" t="str">
        <f t="shared" si="12"/>
        <v/>
      </c>
      <c r="AF49" s="555"/>
      <c r="AG49" s="556" t="str">
        <f t="shared" si="13"/>
        <v/>
      </c>
      <c r="AH49" s="555"/>
      <c r="AI49" s="556" t="str">
        <f t="shared" si="14"/>
        <v/>
      </c>
      <c r="AJ49" s="555">
        <v>17441</v>
      </c>
      <c r="AK49" s="556">
        <f t="shared" si="15"/>
        <v>4253.9024390243903</v>
      </c>
      <c r="AL49" s="555"/>
      <c r="AM49" s="556" t="str">
        <f t="shared" si="16"/>
        <v/>
      </c>
      <c r="AN49" s="555"/>
      <c r="AO49" s="556" t="str">
        <f t="shared" si="17"/>
        <v/>
      </c>
      <c r="AP49" s="555">
        <v>119583</v>
      </c>
      <c r="AQ49" s="556">
        <f t="shared" si="18"/>
        <v>29166.585365853662</v>
      </c>
      <c r="AS49" s="556" t="str">
        <f t="shared" si="19"/>
        <v/>
      </c>
      <c r="AU49" s="556" t="str">
        <f t="shared" si="19"/>
        <v/>
      </c>
      <c r="AW49" s="556" t="str">
        <f t="shared" si="20"/>
        <v/>
      </c>
      <c r="AY49" s="556" t="str">
        <f t="shared" si="21"/>
        <v/>
      </c>
      <c r="BA49" s="556" t="str">
        <f t="shared" si="22"/>
        <v/>
      </c>
      <c r="BC49" s="556" t="str">
        <f t="shared" si="23"/>
        <v/>
      </c>
      <c r="BE49" s="556" t="str">
        <f t="shared" si="24"/>
        <v/>
      </c>
      <c r="BG49" s="556" t="str">
        <f t="shared" si="25"/>
        <v/>
      </c>
      <c r="BI49" s="556" t="str">
        <f t="shared" si="26"/>
        <v/>
      </c>
      <c r="BK49" s="556" t="str">
        <f t="shared" si="27"/>
        <v/>
      </c>
      <c r="BM49" s="556" t="str">
        <f t="shared" si="28"/>
        <v/>
      </c>
      <c r="BO49" s="556" t="str">
        <f t="shared" si="29"/>
        <v/>
      </c>
      <c r="BQ49" s="556" t="str">
        <f t="shared" si="30"/>
        <v/>
      </c>
      <c r="BS49" s="556" t="str">
        <f t="shared" si="31"/>
        <v/>
      </c>
      <c r="BU49" s="556" t="str">
        <f t="shared" si="32"/>
        <v/>
      </c>
      <c r="BW49" s="556" t="str">
        <f t="shared" si="33"/>
        <v/>
      </c>
      <c r="BY49" s="556" t="str">
        <f t="shared" si="34"/>
        <v/>
      </c>
      <c r="CA49" s="556" t="str">
        <f t="shared" si="35"/>
        <v/>
      </c>
      <c r="CC49" s="556" t="str">
        <f t="shared" si="36"/>
        <v/>
      </c>
      <c r="CE49" s="556" t="str">
        <f t="shared" si="37"/>
        <v/>
      </c>
    </row>
    <row r="50" spans="1:83">
      <c r="A50" s="547"/>
      <c r="B50" s="554">
        <v>8.67</v>
      </c>
      <c r="D50" s="555">
        <v>118981</v>
      </c>
      <c r="E50" s="556">
        <f t="shared" si="0"/>
        <v>13723.29873125721</v>
      </c>
      <c r="F50" s="555"/>
      <c r="G50" s="556" t="str">
        <f t="shared" si="0"/>
        <v/>
      </c>
      <c r="H50" s="555"/>
      <c r="I50" s="556" t="str">
        <f t="shared" si="1"/>
        <v/>
      </c>
      <c r="J50" s="555"/>
      <c r="K50" s="556" t="str">
        <f t="shared" si="2"/>
        <v/>
      </c>
      <c r="L50" s="555"/>
      <c r="M50" s="556" t="str">
        <f t="shared" si="3"/>
        <v/>
      </c>
      <c r="N50" s="555">
        <v>2560</v>
      </c>
      <c r="O50" s="556">
        <f t="shared" si="4"/>
        <v>295.27104959630913</v>
      </c>
      <c r="P50" s="555">
        <v>6553</v>
      </c>
      <c r="Q50" s="556">
        <f t="shared" si="5"/>
        <v>755.82468281430215</v>
      </c>
      <c r="R50" s="555">
        <v>14565</v>
      </c>
      <c r="S50" s="556">
        <f t="shared" si="6"/>
        <v>1679.9307958477509</v>
      </c>
      <c r="T50" s="555"/>
      <c r="U50" s="556" t="str">
        <f t="shared" si="7"/>
        <v/>
      </c>
      <c r="V50" s="555">
        <v>2965</v>
      </c>
      <c r="W50" s="556">
        <f t="shared" si="8"/>
        <v>341.98385236447518</v>
      </c>
      <c r="X50" s="555"/>
      <c r="Y50" s="556" t="str">
        <f t="shared" si="9"/>
        <v/>
      </c>
      <c r="Z50" s="555"/>
      <c r="AA50" s="556" t="str">
        <f t="shared" si="10"/>
        <v/>
      </c>
      <c r="AB50" s="555"/>
      <c r="AC50" s="556" t="str">
        <f t="shared" si="11"/>
        <v/>
      </c>
      <c r="AD50" s="555"/>
      <c r="AE50" s="556" t="str">
        <f t="shared" si="12"/>
        <v/>
      </c>
      <c r="AF50" s="555"/>
      <c r="AG50" s="556" t="str">
        <f t="shared" si="13"/>
        <v/>
      </c>
      <c r="AH50" s="555"/>
      <c r="AI50" s="556" t="str">
        <f t="shared" si="14"/>
        <v/>
      </c>
      <c r="AJ50" s="555">
        <v>21614</v>
      </c>
      <c r="AK50" s="556">
        <f t="shared" si="15"/>
        <v>2492.9642445213381</v>
      </c>
      <c r="AL50" s="555"/>
      <c r="AM50" s="556" t="str">
        <f t="shared" si="16"/>
        <v/>
      </c>
      <c r="AN50" s="555"/>
      <c r="AO50" s="556" t="str">
        <f t="shared" si="17"/>
        <v/>
      </c>
      <c r="AP50" s="555">
        <v>48257</v>
      </c>
      <c r="AQ50" s="556">
        <f t="shared" si="18"/>
        <v>5565.9746251441757</v>
      </c>
      <c r="AS50" s="556" t="str">
        <f t="shared" si="19"/>
        <v/>
      </c>
      <c r="AU50" s="556" t="str">
        <f t="shared" si="19"/>
        <v/>
      </c>
      <c r="AW50" s="556" t="str">
        <f t="shared" si="20"/>
        <v/>
      </c>
      <c r="AY50" s="556" t="str">
        <f t="shared" si="21"/>
        <v/>
      </c>
      <c r="BA50" s="556" t="str">
        <f t="shared" si="22"/>
        <v/>
      </c>
      <c r="BC50" s="556" t="str">
        <f t="shared" si="23"/>
        <v/>
      </c>
      <c r="BE50" s="556" t="str">
        <f t="shared" si="24"/>
        <v/>
      </c>
      <c r="BG50" s="556" t="str">
        <f t="shared" si="25"/>
        <v/>
      </c>
      <c r="BI50" s="556" t="str">
        <f t="shared" si="26"/>
        <v/>
      </c>
      <c r="BK50" s="556" t="str">
        <f t="shared" si="27"/>
        <v/>
      </c>
      <c r="BM50" s="556" t="str">
        <f t="shared" si="28"/>
        <v/>
      </c>
      <c r="BO50" s="556" t="str">
        <f t="shared" si="29"/>
        <v/>
      </c>
      <c r="BQ50" s="556" t="str">
        <f t="shared" si="30"/>
        <v/>
      </c>
      <c r="BS50" s="556" t="str">
        <f t="shared" si="31"/>
        <v/>
      </c>
      <c r="BU50" s="556" t="str">
        <f t="shared" si="32"/>
        <v/>
      </c>
      <c r="BW50" s="556" t="str">
        <f t="shared" si="33"/>
        <v/>
      </c>
      <c r="BY50" s="556" t="str">
        <f t="shared" si="34"/>
        <v/>
      </c>
      <c r="CA50" s="556" t="str">
        <f t="shared" si="35"/>
        <v/>
      </c>
      <c r="CC50" s="556" t="str">
        <f t="shared" si="36"/>
        <v/>
      </c>
      <c r="CE50" s="556" t="str">
        <f t="shared" si="37"/>
        <v/>
      </c>
    </row>
    <row r="51" spans="1:83">
      <c r="A51" s="547"/>
      <c r="B51" s="554">
        <v>10.27</v>
      </c>
      <c r="D51" s="555">
        <v>48090</v>
      </c>
      <c r="E51" s="556">
        <f t="shared" si="0"/>
        <v>4682.5705939629988</v>
      </c>
      <c r="F51" s="555"/>
      <c r="G51" s="556" t="str">
        <f t="shared" si="0"/>
        <v/>
      </c>
      <c r="H51" s="555"/>
      <c r="I51" s="556" t="str">
        <f t="shared" si="1"/>
        <v/>
      </c>
      <c r="J51" s="555"/>
      <c r="K51" s="556" t="str">
        <f t="shared" si="2"/>
        <v/>
      </c>
      <c r="L51" s="555"/>
      <c r="M51" s="556" t="str">
        <f t="shared" si="3"/>
        <v/>
      </c>
      <c r="N51" s="555">
        <v>1348</v>
      </c>
      <c r="O51" s="556">
        <f t="shared" si="4"/>
        <v>131.25608568646544</v>
      </c>
      <c r="P51" s="555">
        <v>912</v>
      </c>
      <c r="Q51" s="556">
        <f t="shared" si="5"/>
        <v>88.802336903602736</v>
      </c>
      <c r="R51" s="555">
        <v>29253</v>
      </c>
      <c r="S51" s="556">
        <f t="shared" si="6"/>
        <v>2848.3933787731257</v>
      </c>
      <c r="T51" s="555"/>
      <c r="U51" s="556" t="str">
        <f t="shared" si="7"/>
        <v/>
      </c>
      <c r="V51" s="555">
        <v>2361</v>
      </c>
      <c r="W51" s="556">
        <f t="shared" si="8"/>
        <v>229.89289191820839</v>
      </c>
      <c r="X51" s="555"/>
      <c r="Y51" s="556" t="str">
        <f t="shared" si="9"/>
        <v/>
      </c>
      <c r="Z51" s="555"/>
      <c r="AA51" s="556" t="str">
        <f t="shared" si="10"/>
        <v/>
      </c>
      <c r="AB51" s="555"/>
      <c r="AC51" s="556" t="str">
        <f t="shared" si="11"/>
        <v/>
      </c>
      <c r="AD51" s="555"/>
      <c r="AE51" s="556" t="str">
        <f t="shared" si="12"/>
        <v/>
      </c>
      <c r="AF51" s="555"/>
      <c r="AG51" s="556" t="str">
        <f t="shared" si="13"/>
        <v/>
      </c>
      <c r="AH51" s="555"/>
      <c r="AI51" s="556" t="str">
        <f t="shared" si="14"/>
        <v/>
      </c>
      <c r="AJ51" s="555">
        <v>20206</v>
      </c>
      <c r="AK51" s="556">
        <f t="shared" si="15"/>
        <v>1967.4780915287245</v>
      </c>
      <c r="AL51" s="555"/>
      <c r="AM51" s="556" t="str">
        <f t="shared" si="16"/>
        <v/>
      </c>
      <c r="AN51" s="555"/>
      <c r="AO51" s="556" t="str">
        <f t="shared" si="17"/>
        <v/>
      </c>
      <c r="AP51" s="555">
        <v>54080</v>
      </c>
      <c r="AQ51" s="556">
        <f t="shared" si="18"/>
        <v>5265.8227848101269</v>
      </c>
      <c r="AS51" s="556" t="str">
        <f t="shared" si="19"/>
        <v/>
      </c>
      <c r="AU51" s="556" t="str">
        <f t="shared" si="19"/>
        <v/>
      </c>
      <c r="AW51" s="556" t="str">
        <f t="shared" si="20"/>
        <v/>
      </c>
      <c r="AY51" s="556" t="str">
        <f t="shared" si="21"/>
        <v/>
      </c>
      <c r="BA51" s="556" t="str">
        <f t="shared" si="22"/>
        <v/>
      </c>
      <c r="BC51" s="556" t="str">
        <f t="shared" si="23"/>
        <v/>
      </c>
      <c r="BE51" s="556" t="str">
        <f t="shared" si="24"/>
        <v/>
      </c>
      <c r="BG51" s="556" t="str">
        <f t="shared" si="25"/>
        <v/>
      </c>
      <c r="BI51" s="556" t="str">
        <f t="shared" si="26"/>
        <v/>
      </c>
      <c r="BK51" s="556" t="str">
        <f t="shared" si="27"/>
        <v/>
      </c>
      <c r="BM51" s="556" t="str">
        <f t="shared" si="28"/>
        <v/>
      </c>
      <c r="BO51" s="556" t="str">
        <f t="shared" si="29"/>
        <v/>
      </c>
      <c r="BQ51" s="556" t="str">
        <f t="shared" si="30"/>
        <v/>
      </c>
      <c r="BS51" s="556" t="str">
        <f t="shared" si="31"/>
        <v/>
      </c>
      <c r="BU51" s="556" t="str">
        <f t="shared" si="32"/>
        <v/>
      </c>
      <c r="BW51" s="556" t="str">
        <f t="shared" si="33"/>
        <v/>
      </c>
      <c r="BY51" s="556" t="str">
        <f t="shared" si="34"/>
        <v/>
      </c>
      <c r="CA51" s="556" t="str">
        <f t="shared" si="35"/>
        <v/>
      </c>
      <c r="CC51" s="556" t="str">
        <f t="shared" si="36"/>
        <v/>
      </c>
      <c r="CE51" s="556" t="str">
        <f t="shared" si="37"/>
        <v/>
      </c>
    </row>
    <row r="52" spans="1:83">
      <c r="A52" s="547"/>
      <c r="B52" s="554">
        <v>8.89</v>
      </c>
      <c r="D52" s="555">
        <v>84319.33</v>
      </c>
      <c r="E52" s="556">
        <f t="shared" si="0"/>
        <v>9484.7390326209224</v>
      </c>
      <c r="F52" s="555"/>
      <c r="G52" s="556" t="str">
        <f t="shared" si="0"/>
        <v/>
      </c>
      <c r="H52" s="555"/>
      <c r="I52" s="556" t="str">
        <f t="shared" si="1"/>
        <v/>
      </c>
      <c r="J52" s="555"/>
      <c r="K52" s="556" t="str">
        <f t="shared" si="2"/>
        <v/>
      </c>
      <c r="L52" s="555"/>
      <c r="M52" s="556" t="str">
        <f t="shared" si="3"/>
        <v/>
      </c>
      <c r="N52" s="555">
        <v>74</v>
      </c>
      <c r="O52" s="556">
        <f t="shared" si="4"/>
        <v>8.3239595050618664</v>
      </c>
      <c r="P52" s="555">
        <v>334</v>
      </c>
      <c r="Q52" s="556">
        <f t="shared" si="5"/>
        <v>37.570303712035994</v>
      </c>
      <c r="R52" s="555">
        <v>67343</v>
      </c>
      <c r="S52" s="556">
        <f t="shared" si="6"/>
        <v>7575.1406074240713</v>
      </c>
      <c r="T52" s="555"/>
      <c r="U52" s="556" t="str">
        <f t="shared" si="7"/>
        <v/>
      </c>
      <c r="V52" s="555">
        <v>2249</v>
      </c>
      <c r="W52" s="556">
        <f t="shared" si="8"/>
        <v>252.98087739032619</v>
      </c>
      <c r="X52" s="555">
        <v>5508</v>
      </c>
      <c r="Y52" s="556">
        <f t="shared" si="9"/>
        <v>619.57255343082113</v>
      </c>
      <c r="Z52" s="555"/>
      <c r="AA52" s="556" t="str">
        <f t="shared" si="10"/>
        <v/>
      </c>
      <c r="AB52" s="555"/>
      <c r="AC52" s="556" t="str">
        <f t="shared" si="11"/>
        <v/>
      </c>
      <c r="AD52" s="555"/>
      <c r="AE52" s="556" t="str">
        <f t="shared" si="12"/>
        <v/>
      </c>
      <c r="AF52" s="555"/>
      <c r="AG52" s="556" t="str">
        <f t="shared" si="13"/>
        <v/>
      </c>
      <c r="AH52" s="555"/>
      <c r="AI52" s="556" t="str">
        <f t="shared" si="14"/>
        <v/>
      </c>
      <c r="AJ52" s="555">
        <v>15824</v>
      </c>
      <c r="AK52" s="556">
        <f t="shared" si="15"/>
        <v>1779.9775028121483</v>
      </c>
      <c r="AL52" s="555"/>
      <c r="AM52" s="556" t="str">
        <f t="shared" si="16"/>
        <v/>
      </c>
      <c r="AN52" s="555">
        <v>30471</v>
      </c>
      <c r="AO52" s="556">
        <f t="shared" si="17"/>
        <v>3427.5590551181099</v>
      </c>
      <c r="AP52" s="555">
        <v>121803</v>
      </c>
      <c r="AQ52" s="556">
        <f t="shared" si="18"/>
        <v>13701.124859392576</v>
      </c>
      <c r="AS52" s="556" t="str">
        <f t="shared" si="19"/>
        <v/>
      </c>
      <c r="AU52" s="556" t="str">
        <f t="shared" si="19"/>
        <v/>
      </c>
      <c r="AW52" s="556" t="str">
        <f t="shared" si="20"/>
        <v/>
      </c>
      <c r="AY52" s="556" t="str">
        <f t="shared" si="21"/>
        <v/>
      </c>
      <c r="BA52" s="556" t="str">
        <f t="shared" si="22"/>
        <v/>
      </c>
      <c r="BC52" s="556" t="str">
        <f t="shared" si="23"/>
        <v/>
      </c>
      <c r="BE52" s="556" t="str">
        <f t="shared" si="24"/>
        <v/>
      </c>
      <c r="BG52" s="556" t="str">
        <f t="shared" si="25"/>
        <v/>
      </c>
      <c r="BI52" s="556" t="str">
        <f t="shared" si="26"/>
        <v/>
      </c>
      <c r="BK52" s="556" t="str">
        <f t="shared" si="27"/>
        <v/>
      </c>
      <c r="BM52" s="556" t="str">
        <f t="shared" si="28"/>
        <v/>
      </c>
      <c r="BO52" s="556" t="str">
        <f t="shared" si="29"/>
        <v/>
      </c>
      <c r="BQ52" s="556" t="str">
        <f t="shared" si="30"/>
        <v/>
      </c>
      <c r="BS52" s="556" t="str">
        <f t="shared" si="31"/>
        <v/>
      </c>
      <c r="BU52" s="556" t="str">
        <f t="shared" si="32"/>
        <v/>
      </c>
      <c r="BW52" s="556" t="str">
        <f t="shared" si="33"/>
        <v/>
      </c>
      <c r="BY52" s="556" t="str">
        <f t="shared" si="34"/>
        <v/>
      </c>
      <c r="CA52" s="556" t="str">
        <f t="shared" si="35"/>
        <v/>
      </c>
      <c r="CC52" s="556" t="str">
        <f t="shared" si="36"/>
        <v/>
      </c>
      <c r="CE52" s="556" t="str">
        <f t="shared" si="37"/>
        <v/>
      </c>
    </row>
    <row r="53" spans="1:83">
      <c r="A53" s="547"/>
      <c r="B53" s="554">
        <v>25.44</v>
      </c>
      <c r="D53" s="555">
        <v>148083</v>
      </c>
      <c r="E53" s="556">
        <f t="shared" si="0"/>
        <v>5820.8726415094334</v>
      </c>
      <c r="F53" s="555"/>
      <c r="G53" s="556" t="str">
        <f t="shared" si="0"/>
        <v/>
      </c>
      <c r="H53" s="555">
        <v>29068</v>
      </c>
      <c r="I53" s="556">
        <f t="shared" si="1"/>
        <v>1142.6100628930817</v>
      </c>
      <c r="J53" s="555"/>
      <c r="K53" s="556" t="str">
        <f t="shared" si="2"/>
        <v/>
      </c>
      <c r="L53" s="555"/>
      <c r="M53" s="556" t="str">
        <f t="shared" si="3"/>
        <v/>
      </c>
      <c r="N53" s="555">
        <v>4173</v>
      </c>
      <c r="O53" s="556">
        <f t="shared" si="4"/>
        <v>164.03301886792451</v>
      </c>
      <c r="P53" s="555">
        <v>2352</v>
      </c>
      <c r="Q53" s="556">
        <f t="shared" si="5"/>
        <v>92.452830188679243</v>
      </c>
      <c r="R53" s="555">
        <v>94735</v>
      </c>
      <c r="S53" s="556">
        <f t="shared" si="6"/>
        <v>3723.8600628930817</v>
      </c>
      <c r="T53" s="555">
        <v>1798</v>
      </c>
      <c r="U53" s="556">
        <f t="shared" si="7"/>
        <v>70.676100628930811</v>
      </c>
      <c r="V53" s="555"/>
      <c r="W53" s="556" t="str">
        <f t="shared" si="8"/>
        <v/>
      </c>
      <c r="X53" s="555"/>
      <c r="Y53" s="556" t="str">
        <f t="shared" si="9"/>
        <v/>
      </c>
      <c r="Z53" s="555"/>
      <c r="AA53" s="556" t="str">
        <f t="shared" si="10"/>
        <v/>
      </c>
      <c r="AB53" s="555"/>
      <c r="AC53" s="556" t="str">
        <f t="shared" si="11"/>
        <v/>
      </c>
      <c r="AD53" s="555">
        <v>2359</v>
      </c>
      <c r="AE53" s="556">
        <f t="shared" si="12"/>
        <v>92.727987421383645</v>
      </c>
      <c r="AF53" s="555"/>
      <c r="AG53" s="556" t="str">
        <f t="shared" si="13"/>
        <v/>
      </c>
      <c r="AH53" s="555"/>
      <c r="AI53" s="556" t="str">
        <f t="shared" si="14"/>
        <v/>
      </c>
      <c r="AJ53" s="555">
        <v>46715</v>
      </c>
      <c r="AK53" s="556">
        <f t="shared" si="15"/>
        <v>1836.2814465408803</v>
      </c>
      <c r="AL53" s="555"/>
      <c r="AM53" s="556" t="str">
        <f t="shared" si="16"/>
        <v/>
      </c>
      <c r="AN53" s="555"/>
      <c r="AO53" s="556" t="str">
        <f t="shared" si="17"/>
        <v/>
      </c>
      <c r="AP53" s="555">
        <v>181200</v>
      </c>
      <c r="AQ53" s="556">
        <f t="shared" si="18"/>
        <v>7122.6415094339618</v>
      </c>
      <c r="AS53" s="556" t="str">
        <f t="shared" si="19"/>
        <v/>
      </c>
      <c r="AU53" s="556" t="str">
        <f t="shared" si="19"/>
        <v/>
      </c>
      <c r="AW53" s="556" t="str">
        <f t="shared" si="20"/>
        <v/>
      </c>
      <c r="AY53" s="556" t="str">
        <f t="shared" si="21"/>
        <v/>
      </c>
      <c r="BA53" s="556" t="str">
        <f t="shared" si="22"/>
        <v/>
      </c>
      <c r="BC53" s="556" t="str">
        <f t="shared" si="23"/>
        <v/>
      </c>
      <c r="BE53" s="556" t="str">
        <f t="shared" si="24"/>
        <v/>
      </c>
      <c r="BG53" s="556" t="str">
        <f t="shared" si="25"/>
        <v/>
      </c>
      <c r="BI53" s="556" t="str">
        <f t="shared" si="26"/>
        <v/>
      </c>
      <c r="BK53" s="556" t="str">
        <f t="shared" si="27"/>
        <v/>
      </c>
      <c r="BM53" s="556" t="str">
        <f t="shared" si="28"/>
        <v/>
      </c>
      <c r="BO53" s="556" t="str">
        <f t="shared" si="29"/>
        <v/>
      </c>
      <c r="BQ53" s="556" t="str">
        <f t="shared" si="30"/>
        <v/>
      </c>
      <c r="BS53" s="556" t="str">
        <f t="shared" si="31"/>
        <v/>
      </c>
      <c r="BU53" s="556" t="str">
        <f t="shared" si="32"/>
        <v/>
      </c>
      <c r="BW53" s="556" t="str">
        <f t="shared" si="33"/>
        <v/>
      </c>
      <c r="BY53" s="556" t="str">
        <f t="shared" si="34"/>
        <v/>
      </c>
      <c r="CA53" s="556" t="str">
        <f t="shared" si="35"/>
        <v/>
      </c>
      <c r="CC53" s="556" t="str">
        <f t="shared" si="36"/>
        <v/>
      </c>
      <c r="CE53" s="556" t="str">
        <f t="shared" si="37"/>
        <v/>
      </c>
    </row>
    <row r="54" spans="1:83">
      <c r="A54" s="547"/>
      <c r="B54" s="554">
        <v>12.52</v>
      </c>
      <c r="D54" s="555">
        <v>91046</v>
      </c>
      <c r="E54" s="556">
        <f t="shared" si="0"/>
        <v>7272.0447284345055</v>
      </c>
      <c r="F54" s="555"/>
      <c r="G54" s="556" t="str">
        <f t="shared" si="0"/>
        <v/>
      </c>
      <c r="H54" s="555"/>
      <c r="I54" s="556" t="str">
        <f t="shared" si="1"/>
        <v/>
      </c>
      <c r="J54" s="555"/>
      <c r="K54" s="556" t="str">
        <f t="shared" si="2"/>
        <v/>
      </c>
      <c r="L54" s="555"/>
      <c r="M54" s="556" t="str">
        <f t="shared" si="3"/>
        <v/>
      </c>
      <c r="N54" s="555">
        <v>5593</v>
      </c>
      <c r="O54" s="556">
        <f t="shared" si="4"/>
        <v>446.72523961661341</v>
      </c>
      <c r="P54" s="555"/>
      <c r="Q54" s="556" t="str">
        <f t="shared" si="5"/>
        <v/>
      </c>
      <c r="R54" s="555"/>
      <c r="S54" s="556" t="str">
        <f t="shared" si="6"/>
        <v/>
      </c>
      <c r="T54" s="555">
        <v>3013</v>
      </c>
      <c r="U54" s="556">
        <f t="shared" si="7"/>
        <v>240.65495207667732</v>
      </c>
      <c r="V54" s="555">
        <v>375</v>
      </c>
      <c r="W54" s="556">
        <f t="shared" si="8"/>
        <v>29.952076677316295</v>
      </c>
      <c r="X54" s="555"/>
      <c r="Y54" s="556" t="str">
        <f t="shared" si="9"/>
        <v/>
      </c>
      <c r="Z54" s="555"/>
      <c r="AA54" s="556" t="str">
        <f t="shared" si="10"/>
        <v/>
      </c>
      <c r="AB54" s="555"/>
      <c r="AC54" s="556" t="str">
        <f t="shared" si="11"/>
        <v/>
      </c>
      <c r="AD54" s="555"/>
      <c r="AE54" s="556" t="str">
        <f t="shared" si="12"/>
        <v/>
      </c>
      <c r="AF54" s="555"/>
      <c r="AG54" s="556" t="str">
        <f t="shared" si="13"/>
        <v/>
      </c>
      <c r="AH54" s="555"/>
      <c r="AI54" s="556" t="str">
        <f t="shared" si="14"/>
        <v/>
      </c>
      <c r="AJ54" s="555">
        <v>135463</v>
      </c>
      <c r="AK54" s="556">
        <f t="shared" si="15"/>
        <v>10819.728434504792</v>
      </c>
      <c r="AL54" s="555"/>
      <c r="AM54" s="556" t="str">
        <f t="shared" si="16"/>
        <v/>
      </c>
      <c r="AN54" s="555">
        <v>9304</v>
      </c>
      <c r="AO54" s="556">
        <f t="shared" si="17"/>
        <v>743.13099041533553</v>
      </c>
      <c r="AP54" s="555">
        <v>153748</v>
      </c>
      <c r="AQ54" s="556">
        <f t="shared" si="18"/>
        <v>12280.191693290735</v>
      </c>
      <c r="AS54" s="556" t="str">
        <f t="shared" si="19"/>
        <v/>
      </c>
      <c r="AU54" s="556" t="str">
        <f t="shared" si="19"/>
        <v/>
      </c>
      <c r="AW54" s="556" t="str">
        <f t="shared" si="20"/>
        <v/>
      </c>
      <c r="AY54" s="556" t="str">
        <f t="shared" si="21"/>
        <v/>
      </c>
      <c r="BA54" s="556" t="str">
        <f t="shared" si="22"/>
        <v/>
      </c>
      <c r="BC54" s="556" t="str">
        <f t="shared" si="23"/>
        <v/>
      </c>
      <c r="BE54" s="556" t="str">
        <f t="shared" si="24"/>
        <v/>
      </c>
      <c r="BG54" s="556" t="str">
        <f t="shared" si="25"/>
        <v/>
      </c>
      <c r="BI54" s="556" t="str">
        <f t="shared" si="26"/>
        <v/>
      </c>
      <c r="BK54" s="556" t="str">
        <f t="shared" si="27"/>
        <v/>
      </c>
      <c r="BM54" s="556" t="str">
        <f t="shared" si="28"/>
        <v/>
      </c>
      <c r="BO54" s="556" t="str">
        <f t="shared" si="29"/>
        <v/>
      </c>
      <c r="BQ54" s="556" t="str">
        <f t="shared" si="30"/>
        <v/>
      </c>
      <c r="BS54" s="556" t="str">
        <f t="shared" si="31"/>
        <v/>
      </c>
      <c r="BU54" s="556" t="str">
        <f t="shared" si="32"/>
        <v/>
      </c>
      <c r="BW54" s="556" t="str">
        <f t="shared" si="33"/>
        <v/>
      </c>
      <c r="BY54" s="556" t="str">
        <f t="shared" si="34"/>
        <v/>
      </c>
      <c r="CA54" s="556" t="str">
        <f t="shared" si="35"/>
        <v/>
      </c>
      <c r="CC54" s="556" t="str">
        <f t="shared" si="36"/>
        <v/>
      </c>
      <c r="CE54" s="556" t="str">
        <f t="shared" si="37"/>
        <v/>
      </c>
    </row>
    <row r="55" spans="1:83">
      <c r="A55" s="558"/>
      <c r="B55" s="559">
        <v>11.6</v>
      </c>
      <c r="D55" s="560">
        <v>133526</v>
      </c>
      <c r="E55" s="556">
        <f t="shared" si="0"/>
        <v>11510.862068965518</v>
      </c>
      <c r="F55" s="560"/>
      <c r="G55" s="556" t="str">
        <f t="shared" si="0"/>
        <v/>
      </c>
      <c r="H55" s="560"/>
      <c r="I55" s="556" t="str">
        <f t="shared" si="1"/>
        <v/>
      </c>
      <c r="J55" s="560"/>
      <c r="K55" s="556" t="str">
        <f t="shared" si="2"/>
        <v/>
      </c>
      <c r="L55" s="560"/>
      <c r="M55" s="556" t="str">
        <f t="shared" si="3"/>
        <v/>
      </c>
      <c r="N55" s="560">
        <v>523</v>
      </c>
      <c r="O55" s="556">
        <f t="shared" si="4"/>
        <v>45.086206896551722</v>
      </c>
      <c r="P55" s="560"/>
      <c r="Q55" s="556" t="str">
        <f t="shared" si="5"/>
        <v/>
      </c>
      <c r="R55" s="560"/>
      <c r="S55" s="556" t="str">
        <f t="shared" si="6"/>
        <v/>
      </c>
      <c r="T55" s="560">
        <v>2834</v>
      </c>
      <c r="U55" s="556">
        <f t="shared" si="7"/>
        <v>244.31034482758622</v>
      </c>
      <c r="V55" s="560">
        <v>212</v>
      </c>
      <c r="W55" s="556">
        <f t="shared" si="8"/>
        <v>18.27586206896552</v>
      </c>
      <c r="X55" s="560"/>
      <c r="Y55" s="556" t="str">
        <f t="shared" si="9"/>
        <v/>
      </c>
      <c r="Z55" s="560"/>
      <c r="AA55" s="556" t="str">
        <f t="shared" si="10"/>
        <v/>
      </c>
      <c r="AB55" s="560"/>
      <c r="AC55" s="556" t="str">
        <f t="shared" si="11"/>
        <v/>
      </c>
      <c r="AD55" s="560"/>
      <c r="AE55" s="556" t="str">
        <f t="shared" si="12"/>
        <v/>
      </c>
      <c r="AF55" s="560"/>
      <c r="AG55" s="556" t="str">
        <f t="shared" si="13"/>
        <v/>
      </c>
      <c r="AH55" s="560"/>
      <c r="AI55" s="556" t="str">
        <f t="shared" si="14"/>
        <v/>
      </c>
      <c r="AJ55" s="560">
        <v>103079</v>
      </c>
      <c r="AK55" s="556">
        <f t="shared" si="15"/>
        <v>8886.1206896551721</v>
      </c>
      <c r="AL55" s="560"/>
      <c r="AM55" s="556" t="str">
        <f t="shared" si="16"/>
        <v/>
      </c>
      <c r="AN55" s="560">
        <v>12599</v>
      </c>
      <c r="AO55" s="556">
        <f t="shared" si="17"/>
        <v>1086.1206896551726</v>
      </c>
      <c r="AP55" s="560">
        <v>119247</v>
      </c>
      <c r="AQ55" s="556">
        <f t="shared" si="18"/>
        <v>10279.913793103449</v>
      </c>
      <c r="AS55" s="556" t="str">
        <f t="shared" si="19"/>
        <v/>
      </c>
      <c r="AU55" s="556" t="str">
        <f t="shared" si="19"/>
        <v/>
      </c>
      <c r="AW55" s="556" t="str">
        <f t="shared" si="20"/>
        <v/>
      </c>
      <c r="AY55" s="556" t="str">
        <f t="shared" si="21"/>
        <v/>
      </c>
      <c r="BA55" s="556" t="str">
        <f t="shared" si="22"/>
        <v/>
      </c>
      <c r="BC55" s="556" t="str">
        <f t="shared" si="23"/>
        <v/>
      </c>
      <c r="BE55" s="556" t="str">
        <f t="shared" si="24"/>
        <v/>
      </c>
      <c r="BG55" s="556" t="str">
        <f t="shared" si="25"/>
        <v/>
      </c>
      <c r="BI55" s="556" t="str">
        <f t="shared" si="26"/>
        <v/>
      </c>
      <c r="BK55" s="556" t="str">
        <f t="shared" si="27"/>
        <v/>
      </c>
      <c r="BM55" s="556" t="str">
        <f t="shared" si="28"/>
        <v/>
      </c>
      <c r="BO55" s="556" t="str">
        <f t="shared" si="29"/>
        <v/>
      </c>
      <c r="BQ55" s="556" t="str">
        <f t="shared" si="30"/>
        <v/>
      </c>
      <c r="BS55" s="556" t="str">
        <f t="shared" si="31"/>
        <v/>
      </c>
      <c r="BU55" s="556" t="str">
        <f t="shared" si="32"/>
        <v/>
      </c>
      <c r="BW55" s="556" t="str">
        <f t="shared" si="33"/>
        <v/>
      </c>
      <c r="BY55" s="556" t="str">
        <f t="shared" si="34"/>
        <v/>
      </c>
      <c r="CA55" s="556" t="str">
        <f t="shared" si="35"/>
        <v/>
      </c>
      <c r="CC55" s="556" t="str">
        <f t="shared" si="36"/>
        <v/>
      </c>
      <c r="CE55" s="556" t="str">
        <f t="shared" si="37"/>
        <v/>
      </c>
    </row>
    <row r="56" spans="1:83">
      <c r="A56" s="558"/>
      <c r="B56" s="559">
        <v>24.67</v>
      </c>
      <c r="D56" s="560">
        <v>195929</v>
      </c>
      <c r="E56" s="556">
        <f t="shared" si="0"/>
        <v>7941.9943250912038</v>
      </c>
      <c r="F56" s="560"/>
      <c r="G56" s="556" t="str">
        <f t="shared" si="0"/>
        <v/>
      </c>
      <c r="H56" s="560"/>
      <c r="I56" s="556" t="str">
        <f t="shared" si="1"/>
        <v/>
      </c>
      <c r="J56" s="560"/>
      <c r="K56" s="556" t="str">
        <f t="shared" si="2"/>
        <v/>
      </c>
      <c r="L56" s="560"/>
      <c r="M56" s="556" t="str">
        <f t="shared" si="3"/>
        <v/>
      </c>
      <c r="N56" s="560">
        <v>4151</v>
      </c>
      <c r="O56" s="556">
        <f t="shared" si="4"/>
        <v>168.26104580462098</v>
      </c>
      <c r="P56" s="560"/>
      <c r="Q56" s="556" t="str">
        <f t="shared" si="5"/>
        <v/>
      </c>
      <c r="R56" s="560"/>
      <c r="S56" s="556" t="str">
        <f t="shared" si="6"/>
        <v/>
      </c>
      <c r="T56" s="560">
        <v>3657</v>
      </c>
      <c r="U56" s="556">
        <f t="shared" si="7"/>
        <v>148.23672476692337</v>
      </c>
      <c r="V56" s="560">
        <v>98</v>
      </c>
      <c r="W56" s="556">
        <f t="shared" si="8"/>
        <v>3.9724361572760434</v>
      </c>
      <c r="X56" s="560"/>
      <c r="Y56" s="556" t="str">
        <f t="shared" si="9"/>
        <v/>
      </c>
      <c r="Z56" s="560"/>
      <c r="AA56" s="556" t="str">
        <f t="shared" si="10"/>
        <v/>
      </c>
      <c r="AB56" s="560"/>
      <c r="AC56" s="556" t="str">
        <f t="shared" si="11"/>
        <v/>
      </c>
      <c r="AD56" s="560"/>
      <c r="AE56" s="556" t="str">
        <f t="shared" si="12"/>
        <v/>
      </c>
      <c r="AF56" s="560"/>
      <c r="AG56" s="556" t="str">
        <f t="shared" si="13"/>
        <v/>
      </c>
      <c r="AH56" s="560"/>
      <c r="AI56" s="556" t="str">
        <f t="shared" si="14"/>
        <v/>
      </c>
      <c r="AJ56" s="560">
        <v>177844</v>
      </c>
      <c r="AK56" s="556">
        <f t="shared" si="15"/>
        <v>7208.9177138224559</v>
      </c>
      <c r="AL56" s="560"/>
      <c r="AM56" s="556" t="str">
        <f t="shared" si="16"/>
        <v/>
      </c>
      <c r="AN56" s="560">
        <v>19907</v>
      </c>
      <c r="AO56" s="556">
        <f t="shared" si="17"/>
        <v>806.93149574381835</v>
      </c>
      <c r="AP56" s="560">
        <v>205657</v>
      </c>
      <c r="AQ56" s="556">
        <f t="shared" si="18"/>
        <v>8336.3194162950949</v>
      </c>
      <c r="AS56" s="556" t="str">
        <f t="shared" si="19"/>
        <v/>
      </c>
      <c r="AU56" s="556" t="str">
        <f t="shared" si="19"/>
        <v/>
      </c>
      <c r="AW56" s="556" t="str">
        <f t="shared" si="20"/>
        <v/>
      </c>
      <c r="AY56" s="556" t="str">
        <f t="shared" si="21"/>
        <v/>
      </c>
      <c r="BA56" s="556" t="str">
        <f t="shared" si="22"/>
        <v/>
      </c>
      <c r="BC56" s="556" t="str">
        <f t="shared" si="23"/>
        <v/>
      </c>
      <c r="BE56" s="556" t="str">
        <f t="shared" si="24"/>
        <v/>
      </c>
      <c r="BG56" s="556" t="str">
        <f t="shared" si="25"/>
        <v/>
      </c>
      <c r="BI56" s="556" t="str">
        <f t="shared" si="26"/>
        <v/>
      </c>
      <c r="BK56" s="556" t="str">
        <f t="shared" si="27"/>
        <v/>
      </c>
      <c r="BM56" s="556" t="str">
        <f t="shared" si="28"/>
        <v/>
      </c>
      <c r="BO56" s="556" t="str">
        <f t="shared" si="29"/>
        <v/>
      </c>
      <c r="BQ56" s="556" t="str">
        <f t="shared" si="30"/>
        <v/>
      </c>
      <c r="BS56" s="556" t="str">
        <f t="shared" si="31"/>
        <v/>
      </c>
      <c r="BU56" s="556" t="str">
        <f t="shared" si="32"/>
        <v/>
      </c>
      <c r="BW56" s="556" t="str">
        <f t="shared" si="33"/>
        <v/>
      </c>
      <c r="BY56" s="556" t="str">
        <f t="shared" si="34"/>
        <v/>
      </c>
      <c r="CA56" s="556" t="str">
        <f t="shared" si="35"/>
        <v/>
      </c>
      <c r="CC56" s="556" t="str">
        <f t="shared" si="36"/>
        <v/>
      </c>
      <c r="CE56" s="556" t="str">
        <f t="shared" si="37"/>
        <v/>
      </c>
    </row>
    <row r="57" spans="1:83">
      <c r="A57" s="558"/>
      <c r="B57" s="559">
        <v>9.5</v>
      </c>
      <c r="D57" s="560">
        <v>44827</v>
      </c>
      <c r="E57" s="556">
        <f t="shared" si="0"/>
        <v>4718.6315789473683</v>
      </c>
      <c r="F57" s="560"/>
      <c r="G57" s="556" t="str">
        <f t="shared" si="0"/>
        <v/>
      </c>
      <c r="H57" s="560"/>
      <c r="I57" s="556" t="str">
        <f t="shared" si="1"/>
        <v/>
      </c>
      <c r="J57" s="560"/>
      <c r="K57" s="556" t="str">
        <f t="shared" si="2"/>
        <v/>
      </c>
      <c r="L57" s="560"/>
      <c r="M57" s="556" t="str">
        <f t="shared" si="3"/>
        <v/>
      </c>
      <c r="N57" s="560">
        <v>2431</v>
      </c>
      <c r="O57" s="556">
        <f t="shared" si="4"/>
        <v>255.89473684210526</v>
      </c>
      <c r="P57" s="560"/>
      <c r="Q57" s="556" t="str">
        <f t="shared" si="5"/>
        <v/>
      </c>
      <c r="R57" s="560"/>
      <c r="S57" s="556" t="str">
        <f t="shared" si="6"/>
        <v/>
      </c>
      <c r="T57" s="560"/>
      <c r="U57" s="556" t="str">
        <f t="shared" si="7"/>
        <v/>
      </c>
      <c r="V57" s="560">
        <v>1894</v>
      </c>
      <c r="W57" s="556">
        <f t="shared" si="8"/>
        <v>199.36842105263159</v>
      </c>
      <c r="X57" s="560"/>
      <c r="Y57" s="556" t="str">
        <f t="shared" si="9"/>
        <v/>
      </c>
      <c r="Z57" s="560"/>
      <c r="AA57" s="556" t="str">
        <f t="shared" si="10"/>
        <v/>
      </c>
      <c r="AB57" s="560"/>
      <c r="AC57" s="556" t="str">
        <f t="shared" si="11"/>
        <v/>
      </c>
      <c r="AD57" s="560"/>
      <c r="AE57" s="556" t="str">
        <f t="shared" si="12"/>
        <v/>
      </c>
      <c r="AF57" s="560"/>
      <c r="AG57" s="556" t="str">
        <f t="shared" si="13"/>
        <v/>
      </c>
      <c r="AH57" s="560"/>
      <c r="AI57" s="556" t="str">
        <f t="shared" si="14"/>
        <v/>
      </c>
      <c r="AJ57" s="560">
        <v>39523</v>
      </c>
      <c r="AK57" s="556">
        <f t="shared" si="15"/>
        <v>4160.3157894736842</v>
      </c>
      <c r="AL57" s="560"/>
      <c r="AM57" s="556" t="str">
        <f t="shared" si="16"/>
        <v/>
      </c>
      <c r="AN57" s="560">
        <v>2272</v>
      </c>
      <c r="AO57" s="556">
        <f t="shared" si="17"/>
        <v>239.15789473684211</v>
      </c>
      <c r="AP57" s="560">
        <v>46120</v>
      </c>
      <c r="AQ57" s="556">
        <f t="shared" si="18"/>
        <v>4854.7368421052633</v>
      </c>
      <c r="AS57" s="556" t="str">
        <f t="shared" si="19"/>
        <v/>
      </c>
      <c r="AU57" s="556" t="str">
        <f t="shared" si="19"/>
        <v/>
      </c>
      <c r="AW57" s="556" t="str">
        <f t="shared" si="20"/>
        <v/>
      </c>
      <c r="AY57" s="556" t="str">
        <f t="shared" si="21"/>
        <v/>
      </c>
      <c r="BA57" s="556" t="str">
        <f t="shared" si="22"/>
        <v/>
      </c>
      <c r="BC57" s="556" t="str">
        <f t="shared" si="23"/>
        <v/>
      </c>
      <c r="BE57" s="556" t="str">
        <f t="shared" si="24"/>
        <v/>
      </c>
      <c r="BG57" s="556" t="str">
        <f t="shared" si="25"/>
        <v/>
      </c>
      <c r="BI57" s="556" t="str">
        <f t="shared" si="26"/>
        <v/>
      </c>
      <c r="BK57" s="556" t="str">
        <f t="shared" si="27"/>
        <v/>
      </c>
      <c r="BM57" s="556" t="str">
        <f t="shared" si="28"/>
        <v/>
      </c>
      <c r="BO57" s="556" t="str">
        <f t="shared" si="29"/>
        <v/>
      </c>
      <c r="BQ57" s="556" t="str">
        <f t="shared" si="30"/>
        <v/>
      </c>
      <c r="BS57" s="556" t="str">
        <f t="shared" si="31"/>
        <v/>
      </c>
      <c r="BU57" s="556" t="str">
        <f t="shared" si="32"/>
        <v/>
      </c>
      <c r="BW57" s="556" t="str">
        <f t="shared" si="33"/>
        <v/>
      </c>
      <c r="BY57" s="556" t="str">
        <f t="shared" si="34"/>
        <v/>
      </c>
      <c r="CA57" s="556" t="str">
        <f t="shared" si="35"/>
        <v/>
      </c>
      <c r="CC57" s="556" t="str">
        <f t="shared" si="36"/>
        <v/>
      </c>
      <c r="CE57" s="556" t="str">
        <f t="shared" si="37"/>
        <v/>
      </c>
    </row>
    <row r="58" spans="1:83">
      <c r="A58" s="547"/>
      <c r="B58" s="554">
        <v>12.65</v>
      </c>
      <c r="D58" s="555">
        <v>138696</v>
      </c>
      <c r="E58" s="556">
        <f t="shared" si="0"/>
        <v>10964.110671936758</v>
      </c>
      <c r="F58" s="555"/>
      <c r="G58" s="556" t="str">
        <f t="shared" si="0"/>
        <v/>
      </c>
      <c r="H58" s="555"/>
      <c r="I58" s="556" t="str">
        <f t="shared" si="1"/>
        <v/>
      </c>
      <c r="J58" s="555"/>
      <c r="K58" s="556" t="str">
        <f t="shared" si="2"/>
        <v/>
      </c>
      <c r="L58" s="555"/>
      <c r="M58" s="556" t="str">
        <f t="shared" si="3"/>
        <v/>
      </c>
      <c r="N58" s="555">
        <v>7811</v>
      </c>
      <c r="O58" s="556">
        <f t="shared" si="4"/>
        <v>617.47035573122525</v>
      </c>
      <c r="P58" s="555">
        <v>2417</v>
      </c>
      <c r="Q58" s="556">
        <f t="shared" si="5"/>
        <v>191.06719367588931</v>
      </c>
      <c r="R58" s="555">
        <v>114323</v>
      </c>
      <c r="S58" s="556">
        <f t="shared" si="6"/>
        <v>9037.391304347826</v>
      </c>
      <c r="T58" s="555"/>
      <c r="U58" s="556" t="str">
        <f t="shared" si="7"/>
        <v/>
      </c>
      <c r="V58" s="555">
        <v>2546</v>
      </c>
      <c r="W58" s="556">
        <f t="shared" si="8"/>
        <v>201.26482213438734</v>
      </c>
      <c r="X58" s="555"/>
      <c r="Y58" s="556" t="str">
        <f t="shared" si="9"/>
        <v/>
      </c>
      <c r="Z58" s="555"/>
      <c r="AA58" s="556" t="str">
        <f t="shared" si="10"/>
        <v/>
      </c>
      <c r="AB58" s="555"/>
      <c r="AC58" s="556" t="str">
        <f t="shared" si="11"/>
        <v/>
      </c>
      <c r="AD58" s="555"/>
      <c r="AE58" s="556" t="str">
        <f t="shared" si="12"/>
        <v/>
      </c>
      <c r="AF58" s="555"/>
      <c r="AG58" s="556" t="str">
        <f t="shared" si="13"/>
        <v/>
      </c>
      <c r="AH58" s="555"/>
      <c r="AI58" s="556" t="str">
        <f t="shared" si="14"/>
        <v/>
      </c>
      <c r="AJ58" s="555"/>
      <c r="AK58" s="556" t="str">
        <f t="shared" si="15"/>
        <v/>
      </c>
      <c r="AL58" s="555"/>
      <c r="AM58" s="556" t="str">
        <f t="shared" si="16"/>
        <v/>
      </c>
      <c r="AN58" s="555">
        <v>71521</v>
      </c>
      <c r="AO58" s="556">
        <f t="shared" si="17"/>
        <v>5653.8339920948611</v>
      </c>
      <c r="AP58" s="555">
        <v>198618</v>
      </c>
      <c r="AQ58" s="556">
        <f t="shared" si="18"/>
        <v>15701.02766798419</v>
      </c>
      <c r="AS58" s="556" t="str">
        <f t="shared" si="19"/>
        <v/>
      </c>
      <c r="AU58" s="556" t="str">
        <f t="shared" si="19"/>
        <v/>
      </c>
      <c r="AW58" s="556" t="str">
        <f t="shared" si="20"/>
        <v/>
      </c>
      <c r="AY58" s="556" t="str">
        <f t="shared" si="21"/>
        <v/>
      </c>
      <c r="BA58" s="556" t="str">
        <f t="shared" si="22"/>
        <v/>
      </c>
      <c r="BC58" s="556" t="str">
        <f t="shared" si="23"/>
        <v/>
      </c>
      <c r="BE58" s="556" t="str">
        <f t="shared" si="24"/>
        <v/>
      </c>
      <c r="BG58" s="556" t="str">
        <f t="shared" si="25"/>
        <v/>
      </c>
      <c r="BI58" s="556" t="str">
        <f t="shared" si="26"/>
        <v/>
      </c>
      <c r="BK58" s="556" t="str">
        <f t="shared" si="27"/>
        <v/>
      </c>
      <c r="BM58" s="556" t="str">
        <f t="shared" si="28"/>
        <v/>
      </c>
      <c r="BO58" s="556" t="str">
        <f t="shared" si="29"/>
        <v/>
      </c>
      <c r="BQ58" s="556" t="str">
        <f t="shared" si="30"/>
        <v/>
      </c>
      <c r="BS58" s="556" t="str">
        <f t="shared" si="31"/>
        <v/>
      </c>
      <c r="BU58" s="556" t="str">
        <f t="shared" si="32"/>
        <v/>
      </c>
      <c r="BW58" s="556" t="str">
        <f t="shared" si="33"/>
        <v/>
      </c>
      <c r="BY58" s="556" t="str">
        <f t="shared" si="34"/>
        <v/>
      </c>
      <c r="CA58" s="556" t="str">
        <f t="shared" si="35"/>
        <v/>
      </c>
      <c r="CC58" s="556" t="str">
        <f t="shared" si="36"/>
        <v/>
      </c>
      <c r="CE58" s="556" t="str">
        <f t="shared" si="37"/>
        <v/>
      </c>
    </row>
    <row r="59" spans="1:83">
      <c r="A59" s="547"/>
      <c r="B59" s="554">
        <v>69.069999999999993</v>
      </c>
      <c r="D59" s="555">
        <v>626137.03</v>
      </c>
      <c r="E59" s="556">
        <f t="shared" si="0"/>
        <v>9065.2530765889696</v>
      </c>
      <c r="F59" s="555"/>
      <c r="G59" s="556" t="str">
        <f t="shared" si="0"/>
        <v/>
      </c>
      <c r="H59" s="555"/>
      <c r="I59" s="556" t="str">
        <f t="shared" si="1"/>
        <v/>
      </c>
      <c r="J59" s="555"/>
      <c r="K59" s="556" t="str">
        <f t="shared" si="2"/>
        <v/>
      </c>
      <c r="L59" s="555"/>
      <c r="M59" s="556" t="str">
        <f t="shared" si="3"/>
        <v/>
      </c>
      <c r="N59" s="555">
        <v>4482.8100000000004</v>
      </c>
      <c r="O59" s="556">
        <f t="shared" si="4"/>
        <v>64.902417836976994</v>
      </c>
      <c r="P59" s="555"/>
      <c r="Q59" s="556" t="str">
        <f t="shared" si="5"/>
        <v/>
      </c>
      <c r="R59" s="555">
        <v>322755.65999999997</v>
      </c>
      <c r="S59" s="556">
        <f t="shared" si="6"/>
        <v>4672.8776603445776</v>
      </c>
      <c r="T59" s="555"/>
      <c r="U59" s="556" t="str">
        <f t="shared" si="7"/>
        <v/>
      </c>
      <c r="V59" s="555">
        <v>107366.95</v>
      </c>
      <c r="W59" s="556">
        <f t="shared" si="8"/>
        <v>1554.4657593745476</v>
      </c>
      <c r="X59" s="555">
        <v>62599.98</v>
      </c>
      <c r="Y59" s="556">
        <f t="shared" si="9"/>
        <v>906.32662516287837</v>
      </c>
      <c r="Z59" s="555"/>
      <c r="AA59" s="556" t="str">
        <f t="shared" si="10"/>
        <v/>
      </c>
      <c r="AB59" s="555"/>
      <c r="AC59" s="556" t="str">
        <f t="shared" si="11"/>
        <v/>
      </c>
      <c r="AD59" s="555"/>
      <c r="AE59" s="556" t="str">
        <f t="shared" si="12"/>
        <v/>
      </c>
      <c r="AF59" s="555"/>
      <c r="AG59" s="556" t="str">
        <f t="shared" si="13"/>
        <v/>
      </c>
      <c r="AH59" s="555"/>
      <c r="AI59" s="556" t="str">
        <f t="shared" si="14"/>
        <v/>
      </c>
      <c r="AJ59" s="555">
        <v>27124.080000000002</v>
      </c>
      <c r="AK59" s="556">
        <f t="shared" si="15"/>
        <v>392.70421311712761</v>
      </c>
      <c r="AL59" s="555"/>
      <c r="AM59" s="556" t="str">
        <f t="shared" si="16"/>
        <v/>
      </c>
      <c r="AN59" s="555">
        <v>39275.040000000001</v>
      </c>
      <c r="AO59" s="556">
        <f t="shared" si="17"/>
        <v>568.62661068481259</v>
      </c>
      <c r="AP59" s="555">
        <v>563604.52</v>
      </c>
      <c r="AQ59" s="556">
        <f t="shared" si="18"/>
        <v>8159.9032865209219</v>
      </c>
      <c r="AS59" s="556" t="str">
        <f t="shared" si="19"/>
        <v/>
      </c>
      <c r="AU59" s="556" t="str">
        <f t="shared" si="19"/>
        <v/>
      </c>
      <c r="AW59" s="556" t="str">
        <f t="shared" si="20"/>
        <v/>
      </c>
      <c r="AY59" s="556" t="str">
        <f t="shared" si="21"/>
        <v/>
      </c>
      <c r="BA59" s="556" t="str">
        <f t="shared" si="22"/>
        <v/>
      </c>
      <c r="BC59" s="556" t="str">
        <f t="shared" si="23"/>
        <v/>
      </c>
      <c r="BE59" s="556" t="str">
        <f t="shared" si="24"/>
        <v/>
      </c>
      <c r="BG59" s="556" t="str">
        <f t="shared" si="25"/>
        <v/>
      </c>
      <c r="BI59" s="556" t="str">
        <f t="shared" si="26"/>
        <v/>
      </c>
      <c r="BK59" s="556" t="str">
        <f t="shared" si="27"/>
        <v/>
      </c>
      <c r="BM59" s="556" t="str">
        <f t="shared" si="28"/>
        <v/>
      </c>
      <c r="BO59" s="556" t="str">
        <f t="shared" si="29"/>
        <v/>
      </c>
      <c r="BQ59" s="556" t="str">
        <f t="shared" si="30"/>
        <v/>
      </c>
      <c r="BS59" s="556" t="str">
        <f t="shared" si="31"/>
        <v/>
      </c>
      <c r="BU59" s="556" t="str">
        <f t="shared" si="32"/>
        <v/>
      </c>
      <c r="BW59" s="556" t="str">
        <f t="shared" si="33"/>
        <v/>
      </c>
      <c r="BY59" s="556" t="str">
        <f t="shared" si="34"/>
        <v/>
      </c>
      <c r="CA59" s="556" t="str">
        <f t="shared" si="35"/>
        <v/>
      </c>
      <c r="CC59" s="556" t="str">
        <f t="shared" si="36"/>
        <v/>
      </c>
      <c r="CE59" s="556" t="str">
        <f t="shared" si="37"/>
        <v/>
      </c>
    </row>
    <row r="60" spans="1:83">
      <c r="A60" s="547"/>
      <c r="B60" s="554">
        <v>11.77</v>
      </c>
      <c r="D60" s="555">
        <v>102803</v>
      </c>
      <c r="E60" s="556">
        <f t="shared" si="0"/>
        <v>8734.3245539507225</v>
      </c>
      <c r="F60" s="555">
        <v>137</v>
      </c>
      <c r="G60" s="556">
        <f t="shared" si="0"/>
        <v>11.639762107051826</v>
      </c>
      <c r="H60" s="555"/>
      <c r="I60" s="556" t="str">
        <f t="shared" si="1"/>
        <v/>
      </c>
      <c r="J60" s="555"/>
      <c r="K60" s="556" t="str">
        <f t="shared" si="2"/>
        <v/>
      </c>
      <c r="L60" s="555"/>
      <c r="M60" s="556" t="str">
        <f t="shared" si="3"/>
        <v/>
      </c>
      <c r="N60" s="555">
        <v>566</v>
      </c>
      <c r="O60" s="556">
        <f t="shared" si="4"/>
        <v>48.08836023789295</v>
      </c>
      <c r="P60" s="555">
        <v>4696</v>
      </c>
      <c r="Q60" s="556">
        <f t="shared" si="5"/>
        <v>398.98045879354294</v>
      </c>
      <c r="R60" s="555">
        <v>32705</v>
      </c>
      <c r="S60" s="556">
        <f t="shared" si="6"/>
        <v>2778.674596431606</v>
      </c>
      <c r="T60" s="555">
        <v>171</v>
      </c>
      <c r="U60" s="556">
        <f t="shared" si="7"/>
        <v>14.528462192013594</v>
      </c>
      <c r="V60" s="555">
        <v>10776</v>
      </c>
      <c r="W60" s="556">
        <f t="shared" si="8"/>
        <v>915.54800339847077</v>
      </c>
      <c r="X60" s="555">
        <v>5557</v>
      </c>
      <c r="Y60" s="556">
        <f t="shared" si="9"/>
        <v>472.13254035683946</v>
      </c>
      <c r="Z60" s="555"/>
      <c r="AA60" s="556" t="str">
        <f t="shared" si="10"/>
        <v/>
      </c>
      <c r="AB60" s="555">
        <v>82</v>
      </c>
      <c r="AC60" s="556">
        <f t="shared" si="11"/>
        <v>6.9668649107901448</v>
      </c>
      <c r="AD60" s="555"/>
      <c r="AE60" s="556" t="str">
        <f t="shared" si="12"/>
        <v/>
      </c>
      <c r="AF60" s="555"/>
      <c r="AG60" s="556" t="str">
        <f t="shared" si="13"/>
        <v/>
      </c>
      <c r="AH60" s="555"/>
      <c r="AI60" s="556" t="str">
        <f t="shared" si="14"/>
        <v/>
      </c>
      <c r="AJ60" s="555">
        <v>24299</v>
      </c>
      <c r="AK60" s="556">
        <f t="shared" si="15"/>
        <v>2064.4859813084113</v>
      </c>
      <c r="AL60" s="555"/>
      <c r="AM60" s="556" t="str">
        <f t="shared" si="16"/>
        <v/>
      </c>
      <c r="AN60" s="555"/>
      <c r="AO60" s="556" t="str">
        <f t="shared" si="17"/>
        <v/>
      </c>
      <c r="AP60" s="555">
        <v>78989</v>
      </c>
      <c r="AQ60" s="556">
        <f t="shared" si="18"/>
        <v>6711.0450297366187</v>
      </c>
      <c r="AS60" s="556" t="str">
        <f t="shared" si="19"/>
        <v/>
      </c>
      <c r="AU60" s="556" t="str">
        <f t="shared" si="19"/>
        <v/>
      </c>
      <c r="AW60" s="556" t="str">
        <f t="shared" si="20"/>
        <v/>
      </c>
      <c r="AY60" s="556" t="str">
        <f t="shared" si="21"/>
        <v/>
      </c>
      <c r="BA60" s="556" t="str">
        <f t="shared" si="22"/>
        <v/>
      </c>
      <c r="BC60" s="556" t="str">
        <f t="shared" si="23"/>
        <v/>
      </c>
      <c r="BE60" s="556" t="str">
        <f t="shared" si="24"/>
        <v/>
      </c>
      <c r="BG60" s="556" t="str">
        <f t="shared" si="25"/>
        <v/>
      </c>
      <c r="BI60" s="556" t="str">
        <f t="shared" si="26"/>
        <v/>
      </c>
      <c r="BK60" s="556" t="str">
        <f t="shared" si="27"/>
        <v/>
      </c>
      <c r="BM60" s="556" t="str">
        <f t="shared" si="28"/>
        <v/>
      </c>
      <c r="BO60" s="556" t="str">
        <f t="shared" si="29"/>
        <v/>
      </c>
      <c r="BQ60" s="556" t="str">
        <f t="shared" si="30"/>
        <v/>
      </c>
      <c r="BS60" s="556" t="str">
        <f t="shared" si="31"/>
        <v/>
      </c>
      <c r="BU60" s="556" t="str">
        <f t="shared" si="32"/>
        <v/>
      </c>
      <c r="BW60" s="556" t="str">
        <f t="shared" si="33"/>
        <v/>
      </c>
      <c r="BY60" s="556" t="str">
        <f t="shared" si="34"/>
        <v/>
      </c>
      <c r="CA60" s="556" t="str">
        <f t="shared" si="35"/>
        <v/>
      </c>
      <c r="CC60" s="556" t="str">
        <f t="shared" si="36"/>
        <v/>
      </c>
      <c r="CE60" s="556" t="str">
        <f t="shared" si="37"/>
        <v/>
      </c>
    </row>
    <row r="61" spans="1:83">
      <c r="A61" s="547"/>
      <c r="B61" s="554">
        <v>14.26</v>
      </c>
      <c r="D61" s="555">
        <v>191023.16</v>
      </c>
      <c r="E61" s="556">
        <f t="shared" si="0"/>
        <v>13395.733520336606</v>
      </c>
      <c r="F61" s="555">
        <v>114587.35</v>
      </c>
      <c r="G61" s="556">
        <f t="shared" si="0"/>
        <v>8035.5785413744743</v>
      </c>
      <c r="H61" s="555"/>
      <c r="I61" s="556" t="str">
        <f t="shared" si="1"/>
        <v/>
      </c>
      <c r="J61" s="555"/>
      <c r="K61" s="556" t="str">
        <f t="shared" si="2"/>
        <v/>
      </c>
      <c r="L61" s="555"/>
      <c r="M61" s="556" t="str">
        <f t="shared" si="3"/>
        <v/>
      </c>
      <c r="N61" s="555">
        <v>37.4</v>
      </c>
      <c r="O61" s="556">
        <f t="shared" si="4"/>
        <v>2.6227208976157081</v>
      </c>
      <c r="P61" s="555"/>
      <c r="Q61" s="556" t="str">
        <f t="shared" si="5"/>
        <v/>
      </c>
      <c r="R61" s="555">
        <v>66043.75</v>
      </c>
      <c r="S61" s="556">
        <f t="shared" si="6"/>
        <v>4631.3990182328189</v>
      </c>
      <c r="T61" s="555"/>
      <c r="U61" s="556" t="str">
        <f t="shared" si="7"/>
        <v/>
      </c>
      <c r="V61" s="555">
        <v>14261.99</v>
      </c>
      <c r="W61" s="556">
        <f t="shared" si="8"/>
        <v>1000.1395511921459</v>
      </c>
      <c r="X61" s="555">
        <v>858.23</v>
      </c>
      <c r="Y61" s="556">
        <f t="shared" si="9"/>
        <v>60.184431977559612</v>
      </c>
      <c r="Z61" s="555"/>
      <c r="AA61" s="556" t="str">
        <f t="shared" si="10"/>
        <v/>
      </c>
      <c r="AB61" s="555"/>
      <c r="AC61" s="556" t="str">
        <f t="shared" si="11"/>
        <v/>
      </c>
      <c r="AD61" s="555">
        <v>1412.3</v>
      </c>
      <c r="AE61" s="556">
        <f t="shared" si="12"/>
        <v>99.039270687237021</v>
      </c>
      <c r="AF61" s="555"/>
      <c r="AG61" s="556" t="str">
        <f t="shared" si="13"/>
        <v/>
      </c>
      <c r="AH61" s="555"/>
      <c r="AI61" s="556" t="str">
        <f t="shared" si="14"/>
        <v/>
      </c>
      <c r="AJ61" s="555">
        <v>1855.72</v>
      </c>
      <c r="AK61" s="556">
        <f t="shared" si="15"/>
        <v>130.13464235624124</v>
      </c>
      <c r="AL61" s="555"/>
      <c r="AM61" s="556" t="str">
        <f t="shared" si="16"/>
        <v/>
      </c>
      <c r="AN61" s="555"/>
      <c r="AO61" s="556" t="str">
        <f t="shared" si="17"/>
        <v/>
      </c>
      <c r="AP61" s="555">
        <v>199056.74</v>
      </c>
      <c r="AQ61" s="556">
        <f t="shared" si="18"/>
        <v>13959.098176718093</v>
      </c>
      <c r="AS61" s="556" t="str">
        <f t="shared" si="19"/>
        <v/>
      </c>
      <c r="AU61" s="556" t="str">
        <f t="shared" si="19"/>
        <v/>
      </c>
      <c r="AW61" s="556" t="str">
        <f t="shared" si="20"/>
        <v/>
      </c>
      <c r="AY61" s="556" t="str">
        <f t="shared" si="21"/>
        <v/>
      </c>
      <c r="BA61" s="556" t="str">
        <f t="shared" si="22"/>
        <v/>
      </c>
      <c r="BC61" s="556" t="str">
        <f t="shared" si="23"/>
        <v/>
      </c>
      <c r="BE61" s="556" t="str">
        <f t="shared" si="24"/>
        <v/>
      </c>
      <c r="BG61" s="556" t="str">
        <f t="shared" si="25"/>
        <v/>
      </c>
      <c r="BI61" s="556" t="str">
        <f t="shared" si="26"/>
        <v/>
      </c>
      <c r="BK61" s="556" t="str">
        <f t="shared" si="27"/>
        <v/>
      </c>
      <c r="BM61" s="556" t="str">
        <f t="shared" si="28"/>
        <v/>
      </c>
      <c r="BO61" s="556" t="str">
        <f t="shared" si="29"/>
        <v/>
      </c>
      <c r="BQ61" s="556" t="str">
        <f t="shared" si="30"/>
        <v/>
      </c>
      <c r="BS61" s="556" t="str">
        <f t="shared" si="31"/>
        <v/>
      </c>
      <c r="BU61" s="556" t="str">
        <f t="shared" si="32"/>
        <v/>
      </c>
      <c r="BW61" s="556" t="str">
        <f t="shared" si="33"/>
        <v/>
      </c>
      <c r="BY61" s="556" t="str">
        <f t="shared" si="34"/>
        <v/>
      </c>
      <c r="CA61" s="556" t="str">
        <f t="shared" si="35"/>
        <v/>
      </c>
      <c r="CC61" s="556" t="str">
        <f t="shared" si="36"/>
        <v/>
      </c>
      <c r="CE61" s="556" t="str">
        <f t="shared" si="37"/>
        <v/>
      </c>
    </row>
    <row r="62" spans="1:83">
      <c r="A62" s="558"/>
      <c r="B62" s="559">
        <v>12.44</v>
      </c>
      <c r="D62" s="560">
        <v>119734.7</v>
      </c>
      <c r="E62" s="556">
        <f t="shared" si="0"/>
        <v>9624.9758842443734</v>
      </c>
      <c r="F62" s="560">
        <v>61593</v>
      </c>
      <c r="G62" s="556">
        <f t="shared" si="0"/>
        <v>4951.2057877813504</v>
      </c>
      <c r="H62" s="560"/>
      <c r="I62" s="556" t="str">
        <f t="shared" si="1"/>
        <v/>
      </c>
      <c r="J62" s="560"/>
      <c r="K62" s="556" t="str">
        <f t="shared" si="2"/>
        <v/>
      </c>
      <c r="L62" s="560"/>
      <c r="M62" s="556" t="str">
        <f t="shared" si="3"/>
        <v/>
      </c>
      <c r="N62" s="560">
        <v>1307.4000000000001</v>
      </c>
      <c r="O62" s="556">
        <f t="shared" si="4"/>
        <v>105.09646302250805</v>
      </c>
      <c r="P62" s="560">
        <v>138.03</v>
      </c>
      <c r="Q62" s="556">
        <f t="shared" si="5"/>
        <v>11.095659163987138</v>
      </c>
      <c r="R62" s="560">
        <v>46491.4</v>
      </c>
      <c r="S62" s="556">
        <f t="shared" si="6"/>
        <v>3737.2508038585211</v>
      </c>
      <c r="T62" s="560"/>
      <c r="U62" s="556" t="str">
        <f t="shared" si="7"/>
        <v/>
      </c>
      <c r="V62" s="560">
        <v>5509.26</v>
      </c>
      <c r="W62" s="556">
        <f t="shared" si="8"/>
        <v>442.86655948553056</v>
      </c>
      <c r="X62" s="560"/>
      <c r="Y62" s="556" t="str">
        <f t="shared" si="9"/>
        <v/>
      </c>
      <c r="Z62" s="560">
        <v>2688.62</v>
      </c>
      <c r="AA62" s="556">
        <f t="shared" si="10"/>
        <v>216.12700964630224</v>
      </c>
      <c r="AB62" s="560"/>
      <c r="AC62" s="556" t="str">
        <f t="shared" si="11"/>
        <v/>
      </c>
      <c r="AD62" s="560">
        <v>4336.1000000000004</v>
      </c>
      <c r="AE62" s="556">
        <f t="shared" si="12"/>
        <v>348.56109324758847</v>
      </c>
      <c r="AF62" s="560"/>
      <c r="AG62" s="556" t="str">
        <f t="shared" si="13"/>
        <v/>
      </c>
      <c r="AH62" s="560"/>
      <c r="AI62" s="556" t="str">
        <f t="shared" si="14"/>
        <v/>
      </c>
      <c r="AJ62" s="560">
        <v>4116.1499999999996</v>
      </c>
      <c r="AK62" s="556">
        <f t="shared" si="15"/>
        <v>330.88022508038586</v>
      </c>
      <c r="AL62" s="560"/>
      <c r="AM62" s="556" t="str">
        <f t="shared" si="16"/>
        <v/>
      </c>
      <c r="AN62" s="560"/>
      <c r="AO62" s="556" t="str">
        <f t="shared" si="17"/>
        <v/>
      </c>
      <c r="AP62" s="560">
        <v>126179.96</v>
      </c>
      <c r="AQ62" s="556">
        <f t="shared" si="18"/>
        <v>10143.083601286175</v>
      </c>
      <c r="AS62" s="556" t="str">
        <f t="shared" si="19"/>
        <v/>
      </c>
      <c r="AU62" s="556" t="str">
        <f t="shared" si="19"/>
        <v/>
      </c>
      <c r="AW62" s="556" t="str">
        <f t="shared" si="20"/>
        <v/>
      </c>
      <c r="AY62" s="556" t="str">
        <f t="shared" si="21"/>
        <v/>
      </c>
      <c r="BA62" s="556" t="str">
        <f t="shared" si="22"/>
        <v/>
      </c>
      <c r="BC62" s="556" t="str">
        <f t="shared" si="23"/>
        <v/>
      </c>
      <c r="BE62" s="556" t="str">
        <f t="shared" si="24"/>
        <v/>
      </c>
      <c r="BG62" s="556" t="str">
        <f t="shared" si="25"/>
        <v/>
      </c>
      <c r="BI62" s="556" t="str">
        <f t="shared" si="26"/>
        <v/>
      </c>
      <c r="BK62" s="556" t="str">
        <f t="shared" si="27"/>
        <v/>
      </c>
      <c r="BM62" s="556" t="str">
        <f t="shared" si="28"/>
        <v/>
      </c>
      <c r="BO62" s="556" t="str">
        <f t="shared" si="29"/>
        <v/>
      </c>
      <c r="BQ62" s="556" t="str">
        <f t="shared" si="30"/>
        <v/>
      </c>
      <c r="BS62" s="556" t="str">
        <f t="shared" si="31"/>
        <v/>
      </c>
      <c r="BU62" s="556" t="str">
        <f t="shared" si="32"/>
        <v/>
      </c>
      <c r="BW62" s="556" t="str">
        <f t="shared" si="33"/>
        <v/>
      </c>
      <c r="BY62" s="556" t="str">
        <f t="shared" si="34"/>
        <v/>
      </c>
      <c r="CA62" s="556" t="str">
        <f t="shared" si="35"/>
        <v/>
      </c>
      <c r="CC62" s="556" t="str">
        <f t="shared" si="36"/>
        <v/>
      </c>
      <c r="CE62" s="556" t="str">
        <f t="shared" si="37"/>
        <v/>
      </c>
    </row>
    <row r="63" spans="1:83">
      <c r="A63" s="547"/>
      <c r="B63" s="554">
        <v>19.1341965268861</v>
      </c>
      <c r="D63" s="555">
        <v>227914</v>
      </c>
      <c r="E63" s="556">
        <f t="shared" si="0"/>
        <v>11911.344157030602</v>
      </c>
      <c r="F63" s="555">
        <v>5787</v>
      </c>
      <c r="G63" s="556">
        <f t="shared" si="0"/>
        <v>302.44280139322768</v>
      </c>
      <c r="H63" s="555"/>
      <c r="I63" s="556" t="str">
        <f t="shared" si="1"/>
        <v/>
      </c>
      <c r="J63" s="555"/>
      <c r="K63" s="556" t="str">
        <f t="shared" si="2"/>
        <v/>
      </c>
      <c r="L63" s="555"/>
      <c r="M63" s="556" t="str">
        <f t="shared" si="3"/>
        <v/>
      </c>
      <c r="N63" s="555">
        <v>2341</v>
      </c>
      <c r="O63" s="556">
        <f t="shared" si="4"/>
        <v>122.34639676197443</v>
      </c>
      <c r="P63" s="555">
        <v>7385</v>
      </c>
      <c r="Q63" s="556">
        <f t="shared" si="5"/>
        <v>385.95819738880016</v>
      </c>
      <c r="R63" s="555">
        <v>128860</v>
      </c>
      <c r="S63" s="556">
        <f t="shared" si="6"/>
        <v>6734.5393792174391</v>
      </c>
      <c r="T63" s="555">
        <v>3663</v>
      </c>
      <c r="U63" s="556">
        <f t="shared" si="7"/>
        <v>191.43735640286729</v>
      </c>
      <c r="V63" s="555"/>
      <c r="W63" s="556" t="str">
        <f t="shared" si="8"/>
        <v/>
      </c>
      <c r="X63" s="555"/>
      <c r="Y63" s="556" t="str">
        <f t="shared" si="9"/>
        <v/>
      </c>
      <c r="Z63" s="555">
        <v>5015</v>
      </c>
      <c r="AA63" s="556">
        <f t="shared" si="10"/>
        <v>262.09618956057318</v>
      </c>
      <c r="AB63" s="555"/>
      <c r="AC63" s="556" t="str">
        <f t="shared" si="11"/>
        <v/>
      </c>
      <c r="AD63" s="555"/>
      <c r="AE63" s="556" t="str">
        <f t="shared" si="12"/>
        <v/>
      </c>
      <c r="AF63" s="555"/>
      <c r="AG63" s="556" t="str">
        <f t="shared" si="13"/>
        <v/>
      </c>
      <c r="AH63" s="555"/>
      <c r="AI63" s="556" t="str">
        <f t="shared" si="14"/>
        <v/>
      </c>
      <c r="AJ63" s="555">
        <v>9172</v>
      </c>
      <c r="AK63" s="556">
        <f t="shared" si="15"/>
        <v>479.35119654029455</v>
      </c>
      <c r="AL63" s="555"/>
      <c r="AM63" s="556" t="str">
        <f t="shared" si="16"/>
        <v/>
      </c>
      <c r="AN63" s="555"/>
      <c r="AO63" s="556" t="str">
        <f t="shared" si="17"/>
        <v/>
      </c>
      <c r="AP63" s="555">
        <v>162223</v>
      </c>
      <c r="AQ63" s="556">
        <f t="shared" si="18"/>
        <v>8478.1715172651766</v>
      </c>
      <c r="AS63" s="556" t="str">
        <f t="shared" si="19"/>
        <v/>
      </c>
      <c r="AU63" s="556" t="str">
        <f t="shared" si="19"/>
        <v/>
      </c>
      <c r="AW63" s="556" t="str">
        <f t="shared" si="20"/>
        <v/>
      </c>
      <c r="AY63" s="556" t="str">
        <f t="shared" si="21"/>
        <v/>
      </c>
      <c r="BA63" s="556" t="str">
        <f t="shared" si="22"/>
        <v/>
      </c>
      <c r="BC63" s="556" t="str">
        <f t="shared" si="23"/>
        <v/>
      </c>
      <c r="BE63" s="556" t="str">
        <f t="shared" si="24"/>
        <v/>
      </c>
      <c r="BG63" s="556" t="str">
        <f t="shared" si="25"/>
        <v/>
      </c>
      <c r="BI63" s="556" t="str">
        <f t="shared" si="26"/>
        <v/>
      </c>
      <c r="BK63" s="556" t="str">
        <f t="shared" si="27"/>
        <v/>
      </c>
      <c r="BM63" s="556" t="str">
        <f t="shared" si="28"/>
        <v/>
      </c>
      <c r="BO63" s="556" t="str">
        <f t="shared" si="29"/>
        <v/>
      </c>
      <c r="BQ63" s="556" t="str">
        <f t="shared" si="30"/>
        <v/>
      </c>
      <c r="BS63" s="556" t="str">
        <f t="shared" si="31"/>
        <v/>
      </c>
      <c r="BU63" s="556" t="str">
        <f t="shared" si="32"/>
        <v/>
      </c>
      <c r="BW63" s="556" t="str">
        <f t="shared" si="33"/>
        <v/>
      </c>
      <c r="BY63" s="556" t="str">
        <f t="shared" si="34"/>
        <v/>
      </c>
      <c r="CA63" s="556" t="str">
        <f t="shared" si="35"/>
        <v/>
      </c>
      <c r="CC63" s="556" t="str">
        <f t="shared" si="36"/>
        <v/>
      </c>
      <c r="CE63" s="556" t="str">
        <f t="shared" si="37"/>
        <v/>
      </c>
    </row>
    <row r="64" spans="1:83">
      <c r="A64" s="558"/>
      <c r="B64" s="559">
        <v>11.418015487581901</v>
      </c>
      <c r="D64" s="560">
        <v>213345</v>
      </c>
      <c r="E64" s="556">
        <f t="shared" si="0"/>
        <v>18684.94575366722</v>
      </c>
      <c r="F64" s="560">
        <v>30887</v>
      </c>
      <c r="G64" s="556">
        <f t="shared" si="0"/>
        <v>2705.1110618646767</v>
      </c>
      <c r="H64" s="560"/>
      <c r="I64" s="556" t="str">
        <f t="shared" si="1"/>
        <v/>
      </c>
      <c r="J64" s="560"/>
      <c r="K64" s="556" t="str">
        <f t="shared" si="2"/>
        <v/>
      </c>
      <c r="L64" s="560"/>
      <c r="M64" s="556" t="str">
        <f t="shared" si="3"/>
        <v/>
      </c>
      <c r="N64" s="560">
        <v>1417</v>
      </c>
      <c r="O64" s="556">
        <f t="shared" si="4"/>
        <v>124.10212628815511</v>
      </c>
      <c r="P64" s="560">
        <v>1314</v>
      </c>
      <c r="Q64" s="556">
        <f t="shared" si="5"/>
        <v>115.08129424321511</v>
      </c>
      <c r="R64" s="560">
        <v>45615</v>
      </c>
      <c r="S64" s="556">
        <f t="shared" si="6"/>
        <v>3995.0024633974563</v>
      </c>
      <c r="T64" s="560">
        <v>3193</v>
      </c>
      <c r="U64" s="556">
        <f t="shared" si="7"/>
        <v>279.64579339313991</v>
      </c>
      <c r="V64" s="560"/>
      <c r="W64" s="556" t="str">
        <f t="shared" si="8"/>
        <v/>
      </c>
      <c r="X64" s="560"/>
      <c r="Y64" s="556" t="str">
        <f t="shared" si="9"/>
        <v/>
      </c>
      <c r="Z64" s="560"/>
      <c r="AA64" s="556" t="str">
        <f t="shared" si="10"/>
        <v/>
      </c>
      <c r="AB64" s="560"/>
      <c r="AC64" s="556" t="str">
        <f t="shared" si="11"/>
        <v/>
      </c>
      <c r="AD64" s="560"/>
      <c r="AE64" s="556" t="str">
        <f t="shared" si="12"/>
        <v/>
      </c>
      <c r="AF64" s="560"/>
      <c r="AG64" s="556" t="str">
        <f t="shared" si="13"/>
        <v/>
      </c>
      <c r="AH64" s="560"/>
      <c r="AI64" s="556" t="str">
        <f t="shared" si="14"/>
        <v/>
      </c>
      <c r="AJ64" s="560">
        <v>7322</v>
      </c>
      <c r="AK64" s="556">
        <f t="shared" si="15"/>
        <v>641.26730323350159</v>
      </c>
      <c r="AL64" s="560"/>
      <c r="AM64" s="556" t="str">
        <f t="shared" si="16"/>
        <v/>
      </c>
      <c r="AN64" s="560"/>
      <c r="AO64" s="556" t="str">
        <f t="shared" si="17"/>
        <v/>
      </c>
      <c r="AP64" s="560">
        <v>89748</v>
      </c>
      <c r="AQ64" s="556">
        <f t="shared" si="18"/>
        <v>7860.2100424201444</v>
      </c>
      <c r="AS64" s="556" t="str">
        <f t="shared" si="19"/>
        <v/>
      </c>
      <c r="AU64" s="556" t="str">
        <f t="shared" si="19"/>
        <v/>
      </c>
      <c r="AW64" s="556" t="str">
        <f t="shared" si="20"/>
        <v/>
      </c>
      <c r="AY64" s="556" t="str">
        <f t="shared" si="21"/>
        <v/>
      </c>
      <c r="BA64" s="556" t="str">
        <f t="shared" si="22"/>
        <v/>
      </c>
      <c r="BC64" s="556" t="str">
        <f t="shared" si="23"/>
        <v/>
      </c>
      <c r="BE64" s="556" t="str">
        <f t="shared" si="24"/>
        <v/>
      </c>
      <c r="BG64" s="556" t="str">
        <f t="shared" si="25"/>
        <v/>
      </c>
      <c r="BI64" s="556" t="str">
        <f t="shared" si="26"/>
        <v/>
      </c>
      <c r="BK64" s="556" t="str">
        <f t="shared" si="27"/>
        <v/>
      </c>
      <c r="BM64" s="556" t="str">
        <f t="shared" si="28"/>
        <v/>
      </c>
      <c r="BO64" s="556" t="str">
        <f t="shared" si="29"/>
        <v/>
      </c>
      <c r="BQ64" s="556" t="str">
        <f t="shared" si="30"/>
        <v/>
      </c>
      <c r="BS64" s="556" t="str">
        <f t="shared" si="31"/>
        <v/>
      </c>
      <c r="BU64" s="556" t="str">
        <f t="shared" si="32"/>
        <v/>
      </c>
      <c r="BW64" s="556" t="str">
        <f t="shared" si="33"/>
        <v/>
      </c>
      <c r="BY64" s="556" t="str">
        <f t="shared" si="34"/>
        <v/>
      </c>
      <c r="CA64" s="556" t="str">
        <f t="shared" si="35"/>
        <v/>
      </c>
      <c r="CC64" s="556" t="str">
        <f t="shared" si="36"/>
        <v/>
      </c>
      <c r="CE64" s="556" t="str">
        <f t="shared" si="37"/>
        <v/>
      </c>
    </row>
    <row r="65" spans="1:83">
      <c r="A65" s="547"/>
      <c r="B65" s="554">
        <v>18.38</v>
      </c>
      <c r="D65" s="555">
        <v>520209</v>
      </c>
      <c r="E65" s="556">
        <f t="shared" si="0"/>
        <v>28302.99238302503</v>
      </c>
      <c r="F65" s="555">
        <v>59712</v>
      </c>
      <c r="G65" s="556">
        <f t="shared" si="0"/>
        <v>3248.748639825898</v>
      </c>
      <c r="H65" s="555"/>
      <c r="I65" s="556" t="str">
        <f t="shared" si="1"/>
        <v/>
      </c>
      <c r="J65" s="555"/>
      <c r="K65" s="556" t="str">
        <f t="shared" si="2"/>
        <v/>
      </c>
      <c r="L65" s="555"/>
      <c r="M65" s="556" t="str">
        <f t="shared" si="3"/>
        <v/>
      </c>
      <c r="N65" s="555">
        <v>2670</v>
      </c>
      <c r="O65" s="556">
        <f t="shared" si="4"/>
        <v>145.26659412404788</v>
      </c>
      <c r="P65" s="555"/>
      <c r="Q65" s="556" t="str">
        <f t="shared" si="5"/>
        <v/>
      </c>
      <c r="R65" s="555">
        <v>155566</v>
      </c>
      <c r="S65" s="556">
        <f t="shared" si="6"/>
        <v>8463.873775843309</v>
      </c>
      <c r="T65" s="555"/>
      <c r="U65" s="556" t="str">
        <f t="shared" si="7"/>
        <v/>
      </c>
      <c r="V65" s="555">
        <v>9282</v>
      </c>
      <c r="W65" s="556">
        <f t="shared" si="8"/>
        <v>505.00544069640915</v>
      </c>
      <c r="X65" s="555"/>
      <c r="Y65" s="556" t="str">
        <f t="shared" si="9"/>
        <v/>
      </c>
      <c r="Z65" s="555"/>
      <c r="AA65" s="556" t="str">
        <f t="shared" si="10"/>
        <v/>
      </c>
      <c r="AB65" s="555"/>
      <c r="AC65" s="556" t="str">
        <f t="shared" si="11"/>
        <v/>
      </c>
      <c r="AD65" s="555">
        <v>11909</v>
      </c>
      <c r="AE65" s="556">
        <f t="shared" si="12"/>
        <v>647.93253536452664</v>
      </c>
      <c r="AF65" s="555"/>
      <c r="AG65" s="556" t="str">
        <f t="shared" si="13"/>
        <v/>
      </c>
      <c r="AH65" s="555"/>
      <c r="AI65" s="556" t="str">
        <f t="shared" si="14"/>
        <v/>
      </c>
      <c r="AJ65" s="555">
        <v>16376</v>
      </c>
      <c r="AK65" s="556">
        <f t="shared" si="15"/>
        <v>890.96844396082702</v>
      </c>
      <c r="AL65" s="555"/>
      <c r="AM65" s="556" t="str">
        <f t="shared" si="16"/>
        <v/>
      </c>
      <c r="AN65" s="555"/>
      <c r="AO65" s="556" t="str">
        <f t="shared" si="17"/>
        <v/>
      </c>
      <c r="AP65" s="555">
        <v>255515</v>
      </c>
      <c r="AQ65" s="556">
        <f t="shared" si="18"/>
        <v>13901.795429815016</v>
      </c>
      <c r="AS65" s="556" t="str">
        <f t="shared" si="19"/>
        <v/>
      </c>
      <c r="AU65" s="556" t="str">
        <f t="shared" si="19"/>
        <v/>
      </c>
      <c r="AW65" s="556" t="str">
        <f t="shared" si="20"/>
        <v/>
      </c>
      <c r="AY65" s="556" t="str">
        <f t="shared" si="21"/>
        <v/>
      </c>
      <c r="BA65" s="556" t="str">
        <f t="shared" si="22"/>
        <v/>
      </c>
      <c r="BC65" s="556" t="str">
        <f t="shared" si="23"/>
        <v/>
      </c>
      <c r="BE65" s="556" t="str">
        <f t="shared" si="24"/>
        <v/>
      </c>
      <c r="BG65" s="556" t="str">
        <f t="shared" si="25"/>
        <v/>
      </c>
      <c r="BI65" s="556" t="str">
        <f t="shared" si="26"/>
        <v/>
      </c>
      <c r="BK65" s="556" t="str">
        <f t="shared" si="27"/>
        <v/>
      </c>
      <c r="BM65" s="556" t="str">
        <f t="shared" si="28"/>
        <v/>
      </c>
      <c r="BO65" s="556" t="str">
        <f t="shared" si="29"/>
        <v/>
      </c>
      <c r="BQ65" s="556" t="str">
        <f t="shared" si="30"/>
        <v/>
      </c>
      <c r="BS65" s="556" t="str">
        <f t="shared" si="31"/>
        <v/>
      </c>
      <c r="BU65" s="556" t="str">
        <f t="shared" si="32"/>
        <v/>
      </c>
      <c r="BW65" s="556" t="str">
        <f t="shared" si="33"/>
        <v/>
      </c>
      <c r="BY65" s="556" t="str">
        <f t="shared" si="34"/>
        <v/>
      </c>
      <c r="CA65" s="556" t="str">
        <f t="shared" si="35"/>
        <v/>
      </c>
      <c r="CC65" s="556" t="str">
        <f t="shared" si="36"/>
        <v/>
      </c>
      <c r="CE65" s="556" t="str">
        <f t="shared" si="37"/>
        <v/>
      </c>
    </row>
    <row r="66" spans="1:83">
      <c r="A66" s="547"/>
      <c r="B66" s="554">
        <v>18.809999999999999</v>
      </c>
      <c r="D66" s="555">
        <v>157998</v>
      </c>
      <c r="E66" s="556">
        <f t="shared" si="0"/>
        <v>8399.681020733653</v>
      </c>
      <c r="F66" s="555">
        <v>12583</v>
      </c>
      <c r="G66" s="556">
        <f t="shared" si="0"/>
        <v>668.95268474215845</v>
      </c>
      <c r="H66" s="555"/>
      <c r="I66" s="556" t="str">
        <f t="shared" si="1"/>
        <v/>
      </c>
      <c r="J66" s="555"/>
      <c r="K66" s="556" t="str">
        <f t="shared" si="2"/>
        <v/>
      </c>
      <c r="L66" s="555"/>
      <c r="M66" s="556" t="str">
        <f t="shared" si="3"/>
        <v/>
      </c>
      <c r="N66" s="555">
        <v>2904</v>
      </c>
      <c r="O66" s="556">
        <f t="shared" si="4"/>
        <v>154.38596491228071</v>
      </c>
      <c r="P66" s="555"/>
      <c r="Q66" s="556" t="str">
        <f t="shared" si="5"/>
        <v/>
      </c>
      <c r="R66" s="555">
        <v>89712</v>
      </c>
      <c r="S66" s="556">
        <f t="shared" si="6"/>
        <v>4769.377990430622</v>
      </c>
      <c r="T66" s="555"/>
      <c r="U66" s="556" t="str">
        <f t="shared" si="7"/>
        <v/>
      </c>
      <c r="V66" s="555"/>
      <c r="W66" s="556" t="str">
        <f t="shared" si="8"/>
        <v/>
      </c>
      <c r="X66" s="555"/>
      <c r="Y66" s="556" t="str">
        <f t="shared" si="9"/>
        <v/>
      </c>
      <c r="Z66" s="555"/>
      <c r="AA66" s="556" t="str">
        <f t="shared" si="10"/>
        <v/>
      </c>
      <c r="AB66" s="555"/>
      <c r="AC66" s="556" t="str">
        <f t="shared" si="11"/>
        <v/>
      </c>
      <c r="AD66" s="555"/>
      <c r="AE66" s="556" t="str">
        <f t="shared" si="12"/>
        <v/>
      </c>
      <c r="AF66" s="555"/>
      <c r="AG66" s="556" t="str">
        <f t="shared" si="13"/>
        <v/>
      </c>
      <c r="AH66" s="555"/>
      <c r="AI66" s="556" t="str">
        <f t="shared" si="14"/>
        <v/>
      </c>
      <c r="AJ66" s="555">
        <v>16077</v>
      </c>
      <c r="AK66" s="556">
        <f t="shared" si="15"/>
        <v>854.70494417862847</v>
      </c>
      <c r="AL66" s="555"/>
      <c r="AM66" s="556" t="str">
        <f t="shared" si="16"/>
        <v/>
      </c>
      <c r="AN66" s="555"/>
      <c r="AO66" s="556" t="str">
        <f t="shared" si="17"/>
        <v/>
      </c>
      <c r="AP66" s="555">
        <v>121276</v>
      </c>
      <c r="AQ66" s="556">
        <f t="shared" si="18"/>
        <v>6447.4215842636895</v>
      </c>
      <c r="AS66" s="556" t="str">
        <f t="shared" si="19"/>
        <v/>
      </c>
      <c r="AU66" s="556" t="str">
        <f t="shared" si="19"/>
        <v/>
      </c>
      <c r="AW66" s="556" t="str">
        <f t="shared" si="20"/>
        <v/>
      </c>
      <c r="AY66" s="556" t="str">
        <f t="shared" si="21"/>
        <v/>
      </c>
      <c r="BA66" s="556" t="str">
        <f t="shared" si="22"/>
        <v/>
      </c>
      <c r="BC66" s="556" t="str">
        <f t="shared" si="23"/>
        <v/>
      </c>
      <c r="BE66" s="556" t="str">
        <f t="shared" si="24"/>
        <v/>
      </c>
      <c r="BG66" s="556" t="str">
        <f t="shared" si="25"/>
        <v/>
      </c>
      <c r="BI66" s="556" t="str">
        <f t="shared" si="26"/>
        <v/>
      </c>
      <c r="BK66" s="556" t="str">
        <f t="shared" si="27"/>
        <v/>
      </c>
      <c r="BM66" s="556" t="str">
        <f t="shared" si="28"/>
        <v/>
      </c>
      <c r="BO66" s="556" t="str">
        <f t="shared" si="29"/>
        <v/>
      </c>
      <c r="BQ66" s="556" t="str">
        <f t="shared" si="30"/>
        <v/>
      </c>
      <c r="BS66" s="556" t="str">
        <f t="shared" si="31"/>
        <v/>
      </c>
      <c r="BU66" s="556" t="str">
        <f t="shared" si="32"/>
        <v/>
      </c>
      <c r="BW66" s="556" t="str">
        <f t="shared" si="33"/>
        <v/>
      </c>
      <c r="BY66" s="556" t="str">
        <f t="shared" si="34"/>
        <v/>
      </c>
      <c r="CA66" s="556" t="str">
        <f t="shared" si="35"/>
        <v/>
      </c>
      <c r="CC66" s="556" t="str">
        <f t="shared" si="36"/>
        <v/>
      </c>
      <c r="CE66" s="556" t="str">
        <f t="shared" si="37"/>
        <v/>
      </c>
    </row>
    <row r="67" spans="1:83">
      <c r="A67" s="547"/>
      <c r="B67" s="554">
        <v>5.98</v>
      </c>
      <c r="D67" s="555">
        <v>46453</v>
      </c>
      <c r="E67" s="556">
        <f t="shared" si="0"/>
        <v>7768.060200668896</v>
      </c>
      <c r="F67" s="555"/>
      <c r="G67" s="556" t="str">
        <f t="shared" si="0"/>
        <v/>
      </c>
      <c r="H67" s="555"/>
      <c r="I67" s="556" t="str">
        <f t="shared" si="1"/>
        <v/>
      </c>
      <c r="J67" s="555"/>
      <c r="K67" s="556" t="str">
        <f t="shared" si="2"/>
        <v/>
      </c>
      <c r="L67" s="555"/>
      <c r="M67" s="556" t="str">
        <f t="shared" si="3"/>
        <v/>
      </c>
      <c r="N67" s="555">
        <v>289</v>
      </c>
      <c r="O67" s="556">
        <f t="shared" si="4"/>
        <v>48.327759197324411</v>
      </c>
      <c r="P67" s="555">
        <v>2</v>
      </c>
      <c r="Q67" s="556">
        <f t="shared" si="5"/>
        <v>0.33444816053511706</v>
      </c>
      <c r="R67" s="555">
        <v>9247</v>
      </c>
      <c r="S67" s="556">
        <f t="shared" si="6"/>
        <v>1546.3210702341137</v>
      </c>
      <c r="T67" s="555"/>
      <c r="U67" s="556" t="str">
        <f t="shared" si="7"/>
        <v/>
      </c>
      <c r="V67" s="555">
        <v>4203</v>
      </c>
      <c r="W67" s="556">
        <f t="shared" si="8"/>
        <v>702.84280936454843</v>
      </c>
      <c r="X67" s="555"/>
      <c r="Y67" s="556" t="str">
        <f t="shared" si="9"/>
        <v/>
      </c>
      <c r="Z67" s="555"/>
      <c r="AA67" s="556" t="str">
        <f t="shared" si="10"/>
        <v/>
      </c>
      <c r="AB67" s="555"/>
      <c r="AC67" s="556" t="str">
        <f t="shared" si="11"/>
        <v/>
      </c>
      <c r="AD67" s="555"/>
      <c r="AE67" s="556" t="str">
        <f t="shared" si="12"/>
        <v/>
      </c>
      <c r="AF67" s="555"/>
      <c r="AG67" s="556" t="str">
        <f t="shared" si="13"/>
        <v/>
      </c>
      <c r="AH67" s="555"/>
      <c r="AI67" s="556" t="str">
        <f t="shared" si="14"/>
        <v/>
      </c>
      <c r="AJ67" s="555">
        <v>937</v>
      </c>
      <c r="AK67" s="556">
        <f t="shared" si="15"/>
        <v>156.68896321070233</v>
      </c>
      <c r="AL67" s="555"/>
      <c r="AM67" s="556" t="str">
        <f t="shared" si="16"/>
        <v/>
      </c>
      <c r="AN67" s="555"/>
      <c r="AO67" s="556" t="str">
        <f t="shared" si="17"/>
        <v/>
      </c>
      <c r="AP67" s="555">
        <v>14678</v>
      </c>
      <c r="AQ67" s="556">
        <f t="shared" si="18"/>
        <v>2454.5150501672238</v>
      </c>
      <c r="AS67" s="556" t="str">
        <f t="shared" si="19"/>
        <v/>
      </c>
      <c r="AU67" s="556" t="str">
        <f t="shared" si="19"/>
        <v/>
      </c>
      <c r="AW67" s="556" t="str">
        <f t="shared" si="20"/>
        <v/>
      </c>
      <c r="AY67" s="556" t="str">
        <f t="shared" si="21"/>
        <v/>
      </c>
      <c r="BA67" s="556" t="str">
        <f t="shared" si="22"/>
        <v/>
      </c>
      <c r="BC67" s="556" t="str">
        <f t="shared" si="23"/>
        <v/>
      </c>
      <c r="BE67" s="556" t="str">
        <f t="shared" si="24"/>
        <v/>
      </c>
      <c r="BG67" s="556" t="str">
        <f t="shared" si="25"/>
        <v/>
      </c>
      <c r="BI67" s="556" t="str">
        <f t="shared" si="26"/>
        <v/>
      </c>
      <c r="BK67" s="556" t="str">
        <f t="shared" si="27"/>
        <v/>
      </c>
      <c r="BM67" s="556" t="str">
        <f t="shared" si="28"/>
        <v/>
      </c>
      <c r="BO67" s="556" t="str">
        <f t="shared" si="29"/>
        <v/>
      </c>
      <c r="BQ67" s="556" t="str">
        <f t="shared" si="30"/>
        <v/>
      </c>
      <c r="BS67" s="556" t="str">
        <f t="shared" si="31"/>
        <v/>
      </c>
      <c r="BU67" s="556" t="str">
        <f t="shared" si="32"/>
        <v/>
      </c>
      <c r="BW67" s="556" t="str">
        <f t="shared" si="33"/>
        <v/>
      </c>
      <c r="BY67" s="556" t="str">
        <f t="shared" si="34"/>
        <v/>
      </c>
      <c r="CA67" s="556" t="str">
        <f t="shared" si="35"/>
        <v/>
      </c>
      <c r="CC67" s="556" t="str">
        <f t="shared" si="36"/>
        <v/>
      </c>
      <c r="CE67" s="556" t="str">
        <f t="shared" si="37"/>
        <v/>
      </c>
    </row>
    <row r="68" spans="1:83">
      <c r="A68" s="547"/>
      <c r="B68" s="554">
        <v>7.5</v>
      </c>
      <c r="D68" s="555">
        <v>43408.61</v>
      </c>
      <c r="E68" s="556">
        <f t="shared" si="0"/>
        <v>5787.8146666666671</v>
      </c>
      <c r="F68" s="555"/>
      <c r="G68" s="556" t="str">
        <f t="shared" si="0"/>
        <v/>
      </c>
      <c r="H68" s="555"/>
      <c r="I68" s="556" t="str">
        <f t="shared" si="1"/>
        <v/>
      </c>
      <c r="J68" s="555"/>
      <c r="K68" s="556" t="str">
        <f t="shared" si="2"/>
        <v/>
      </c>
      <c r="L68" s="555"/>
      <c r="M68" s="556" t="str">
        <f t="shared" si="3"/>
        <v/>
      </c>
      <c r="N68" s="555">
        <v>45</v>
      </c>
      <c r="O68" s="556">
        <f t="shared" si="4"/>
        <v>6</v>
      </c>
      <c r="P68" s="555"/>
      <c r="Q68" s="556" t="str">
        <f t="shared" si="5"/>
        <v/>
      </c>
      <c r="R68" s="555">
        <v>22373.72</v>
      </c>
      <c r="S68" s="556">
        <f t="shared" si="6"/>
        <v>2983.1626666666666</v>
      </c>
      <c r="T68" s="555"/>
      <c r="U68" s="556" t="str">
        <f t="shared" si="7"/>
        <v/>
      </c>
      <c r="V68" s="555"/>
      <c r="W68" s="556" t="str">
        <f t="shared" si="8"/>
        <v/>
      </c>
      <c r="X68" s="555"/>
      <c r="Y68" s="556" t="str">
        <f t="shared" si="9"/>
        <v/>
      </c>
      <c r="Z68" s="555"/>
      <c r="AA68" s="556" t="str">
        <f t="shared" si="10"/>
        <v/>
      </c>
      <c r="AB68" s="555"/>
      <c r="AC68" s="556" t="str">
        <f t="shared" si="11"/>
        <v/>
      </c>
      <c r="AD68" s="555"/>
      <c r="AE68" s="556" t="str">
        <f t="shared" si="12"/>
        <v/>
      </c>
      <c r="AF68" s="555"/>
      <c r="AG68" s="556" t="str">
        <f t="shared" si="13"/>
        <v/>
      </c>
      <c r="AH68" s="555"/>
      <c r="AI68" s="556" t="str">
        <f t="shared" si="14"/>
        <v/>
      </c>
      <c r="AJ68" s="555">
        <v>11921</v>
      </c>
      <c r="AK68" s="556">
        <f t="shared" si="15"/>
        <v>1589.4666666666667</v>
      </c>
      <c r="AL68" s="555"/>
      <c r="AM68" s="556" t="str">
        <f t="shared" si="16"/>
        <v/>
      </c>
      <c r="AN68" s="555"/>
      <c r="AO68" s="556" t="str">
        <f t="shared" si="17"/>
        <v/>
      </c>
      <c r="AP68" s="555">
        <v>34339.72</v>
      </c>
      <c r="AQ68" s="556">
        <f t="shared" si="18"/>
        <v>4578.6293333333333</v>
      </c>
      <c r="AS68" s="556" t="str">
        <f t="shared" si="19"/>
        <v/>
      </c>
      <c r="AU68" s="556" t="str">
        <f t="shared" si="19"/>
        <v/>
      </c>
      <c r="AW68" s="556" t="str">
        <f t="shared" si="20"/>
        <v/>
      </c>
      <c r="AY68" s="556" t="str">
        <f t="shared" si="21"/>
        <v/>
      </c>
      <c r="BA68" s="556" t="str">
        <f t="shared" si="22"/>
        <v/>
      </c>
      <c r="BC68" s="556" t="str">
        <f t="shared" si="23"/>
        <v/>
      </c>
      <c r="BE68" s="556" t="str">
        <f t="shared" si="24"/>
        <v/>
      </c>
      <c r="BG68" s="556" t="str">
        <f t="shared" si="25"/>
        <v/>
      </c>
      <c r="BI68" s="556" t="str">
        <f t="shared" si="26"/>
        <v/>
      </c>
      <c r="BK68" s="556" t="str">
        <f t="shared" si="27"/>
        <v/>
      </c>
      <c r="BM68" s="556" t="str">
        <f t="shared" si="28"/>
        <v/>
      </c>
      <c r="BO68" s="556" t="str">
        <f t="shared" si="29"/>
        <v/>
      </c>
      <c r="BQ68" s="556" t="str">
        <f t="shared" si="30"/>
        <v/>
      </c>
      <c r="BS68" s="556" t="str">
        <f t="shared" si="31"/>
        <v/>
      </c>
      <c r="BU68" s="556" t="str">
        <f t="shared" si="32"/>
        <v/>
      </c>
      <c r="BW68" s="556" t="str">
        <f t="shared" si="33"/>
        <v/>
      </c>
      <c r="BY68" s="556" t="str">
        <f t="shared" si="34"/>
        <v/>
      </c>
      <c r="CA68" s="556" t="str">
        <f t="shared" si="35"/>
        <v/>
      </c>
      <c r="CC68" s="556" t="str">
        <f t="shared" si="36"/>
        <v/>
      </c>
      <c r="CE68" s="556" t="str">
        <f t="shared" si="37"/>
        <v/>
      </c>
    </row>
    <row r="69" spans="1:83">
      <c r="A69" s="547"/>
      <c r="B69" s="554">
        <v>29.09</v>
      </c>
      <c r="D69" s="555">
        <v>574926</v>
      </c>
      <c r="E69" s="556">
        <f t="shared" si="0"/>
        <v>19763.698865589551</v>
      </c>
      <c r="F69" s="555">
        <v>31729</v>
      </c>
      <c r="G69" s="556">
        <f t="shared" si="0"/>
        <v>1090.7184599518735</v>
      </c>
      <c r="H69" s="555"/>
      <c r="I69" s="556" t="str">
        <f t="shared" si="1"/>
        <v/>
      </c>
      <c r="J69" s="555"/>
      <c r="K69" s="556" t="str">
        <f t="shared" si="2"/>
        <v/>
      </c>
      <c r="L69" s="555"/>
      <c r="M69" s="556" t="str">
        <f t="shared" si="3"/>
        <v/>
      </c>
      <c r="N69" s="555">
        <v>2381</v>
      </c>
      <c r="O69" s="556">
        <f t="shared" si="4"/>
        <v>81.849432794774842</v>
      </c>
      <c r="P69" s="555">
        <v>2390</v>
      </c>
      <c r="Q69" s="556">
        <f t="shared" si="5"/>
        <v>82.158817463045722</v>
      </c>
      <c r="R69" s="555">
        <v>474033</v>
      </c>
      <c r="S69" s="556">
        <f t="shared" si="6"/>
        <v>16295.393606050189</v>
      </c>
      <c r="T69" s="555">
        <v>-79</v>
      </c>
      <c r="U69" s="556">
        <f t="shared" si="7"/>
        <v>-2.7157098659333103</v>
      </c>
      <c r="V69" s="555">
        <v>9424</v>
      </c>
      <c r="W69" s="556">
        <f t="shared" si="8"/>
        <v>323.96012375386732</v>
      </c>
      <c r="X69" s="555"/>
      <c r="Y69" s="556" t="str">
        <f t="shared" si="9"/>
        <v/>
      </c>
      <c r="Z69" s="555">
        <v>30740</v>
      </c>
      <c r="AA69" s="556">
        <f t="shared" si="10"/>
        <v>1056.7205225163286</v>
      </c>
      <c r="AB69" s="555"/>
      <c r="AC69" s="556" t="str">
        <f t="shared" si="11"/>
        <v/>
      </c>
      <c r="AD69" s="555"/>
      <c r="AE69" s="556" t="str">
        <f t="shared" si="12"/>
        <v/>
      </c>
      <c r="AF69" s="555"/>
      <c r="AG69" s="556" t="str">
        <f t="shared" si="13"/>
        <v/>
      </c>
      <c r="AH69" s="555"/>
      <c r="AI69" s="556" t="str">
        <f t="shared" si="14"/>
        <v/>
      </c>
      <c r="AJ69" s="555">
        <v>129679</v>
      </c>
      <c r="AK69" s="556">
        <f t="shared" si="15"/>
        <v>4457.8549329666548</v>
      </c>
      <c r="AL69" s="555"/>
      <c r="AM69" s="556" t="str">
        <f t="shared" si="16"/>
        <v/>
      </c>
      <c r="AN69" s="555">
        <v>8559</v>
      </c>
      <c r="AO69" s="556">
        <f t="shared" si="17"/>
        <v>294.2248195256102</v>
      </c>
      <c r="AP69" s="555">
        <v>688856</v>
      </c>
      <c r="AQ69" s="556">
        <f t="shared" si="18"/>
        <v>23680.16500515641</v>
      </c>
      <c r="AS69" s="556" t="str">
        <f t="shared" si="19"/>
        <v/>
      </c>
      <c r="AU69" s="556" t="str">
        <f t="shared" si="19"/>
        <v/>
      </c>
      <c r="AW69" s="556" t="str">
        <f t="shared" si="20"/>
        <v/>
      </c>
      <c r="AY69" s="556" t="str">
        <f t="shared" si="21"/>
        <v/>
      </c>
      <c r="BA69" s="556" t="str">
        <f t="shared" si="22"/>
        <v/>
      </c>
      <c r="BC69" s="556" t="str">
        <f t="shared" si="23"/>
        <v/>
      </c>
      <c r="BE69" s="556" t="str">
        <f t="shared" si="24"/>
        <v/>
      </c>
      <c r="BG69" s="556" t="str">
        <f t="shared" si="25"/>
        <v/>
      </c>
      <c r="BI69" s="556" t="str">
        <f t="shared" si="26"/>
        <v/>
      </c>
      <c r="BK69" s="556" t="str">
        <f t="shared" si="27"/>
        <v/>
      </c>
      <c r="BM69" s="556" t="str">
        <f t="shared" si="28"/>
        <v/>
      </c>
      <c r="BO69" s="556" t="str">
        <f t="shared" si="29"/>
        <v/>
      </c>
      <c r="BQ69" s="556" t="str">
        <f t="shared" si="30"/>
        <v/>
      </c>
      <c r="BS69" s="556" t="str">
        <f t="shared" si="31"/>
        <v/>
      </c>
      <c r="BU69" s="556" t="str">
        <f t="shared" si="32"/>
        <v/>
      </c>
      <c r="BW69" s="556" t="str">
        <f t="shared" si="33"/>
        <v/>
      </c>
      <c r="BY69" s="556" t="str">
        <f t="shared" si="34"/>
        <v/>
      </c>
      <c r="CA69" s="556" t="str">
        <f t="shared" si="35"/>
        <v/>
      </c>
      <c r="CC69" s="556" t="str">
        <f t="shared" si="36"/>
        <v/>
      </c>
      <c r="CE69" s="556" t="str">
        <f t="shared" si="37"/>
        <v/>
      </c>
    </row>
    <row r="70" spans="1:83">
      <c r="A70" s="558"/>
      <c r="B70" s="559">
        <v>10.96</v>
      </c>
      <c r="D70" s="560">
        <v>143644</v>
      </c>
      <c r="E70" s="556">
        <f t="shared" si="0"/>
        <v>13106.204379562043</v>
      </c>
      <c r="F70" s="560">
        <v>9735</v>
      </c>
      <c r="G70" s="556">
        <f t="shared" si="0"/>
        <v>888.22992700729924</v>
      </c>
      <c r="H70" s="560"/>
      <c r="I70" s="556" t="str">
        <f t="shared" si="1"/>
        <v/>
      </c>
      <c r="J70" s="560"/>
      <c r="K70" s="556" t="str">
        <f t="shared" si="2"/>
        <v/>
      </c>
      <c r="L70" s="560"/>
      <c r="M70" s="556" t="str">
        <f t="shared" si="3"/>
        <v/>
      </c>
      <c r="N70" s="560">
        <v>22</v>
      </c>
      <c r="O70" s="556">
        <f t="shared" si="4"/>
        <v>2.0072992700729926</v>
      </c>
      <c r="P70" s="560">
        <v>998</v>
      </c>
      <c r="Q70" s="556">
        <f t="shared" si="5"/>
        <v>91.05839416058393</v>
      </c>
      <c r="R70" s="560">
        <v>148591</v>
      </c>
      <c r="S70" s="556">
        <f t="shared" si="6"/>
        <v>13557.572992700729</v>
      </c>
      <c r="T70" s="560"/>
      <c r="U70" s="556" t="str">
        <f t="shared" si="7"/>
        <v/>
      </c>
      <c r="V70" s="560">
        <v>7371</v>
      </c>
      <c r="W70" s="556">
        <f t="shared" si="8"/>
        <v>672.53649635036493</v>
      </c>
      <c r="X70" s="560"/>
      <c r="Y70" s="556" t="str">
        <f t="shared" si="9"/>
        <v/>
      </c>
      <c r="Z70" s="560">
        <v>4593</v>
      </c>
      <c r="AA70" s="556">
        <f t="shared" si="10"/>
        <v>419.06934306569337</v>
      </c>
      <c r="AB70" s="560"/>
      <c r="AC70" s="556" t="str">
        <f t="shared" si="11"/>
        <v/>
      </c>
      <c r="AD70" s="560"/>
      <c r="AE70" s="556" t="str">
        <f t="shared" si="12"/>
        <v/>
      </c>
      <c r="AF70" s="560"/>
      <c r="AG70" s="556" t="str">
        <f t="shared" si="13"/>
        <v/>
      </c>
      <c r="AH70" s="560"/>
      <c r="AI70" s="556" t="str">
        <f t="shared" si="14"/>
        <v/>
      </c>
      <c r="AJ70" s="560">
        <v>14987</v>
      </c>
      <c r="AK70" s="556">
        <f t="shared" si="15"/>
        <v>1367.4270072992699</v>
      </c>
      <c r="AL70" s="560"/>
      <c r="AM70" s="556" t="str">
        <f t="shared" si="16"/>
        <v/>
      </c>
      <c r="AN70" s="560">
        <v>7351</v>
      </c>
      <c r="AO70" s="556">
        <f t="shared" si="17"/>
        <v>670.71167883211672</v>
      </c>
      <c r="AP70" s="560">
        <v>193648</v>
      </c>
      <c r="AQ70" s="556">
        <f t="shared" si="18"/>
        <v>17668.613138686131</v>
      </c>
      <c r="AS70" s="556" t="str">
        <f t="shared" si="19"/>
        <v/>
      </c>
      <c r="AU70" s="556" t="str">
        <f t="shared" si="19"/>
        <v/>
      </c>
      <c r="AW70" s="556" t="str">
        <f t="shared" si="20"/>
        <v/>
      </c>
      <c r="AY70" s="556" t="str">
        <f t="shared" si="21"/>
        <v/>
      </c>
      <c r="BA70" s="556" t="str">
        <f t="shared" si="22"/>
        <v/>
      </c>
      <c r="BC70" s="556" t="str">
        <f t="shared" si="23"/>
        <v/>
      </c>
      <c r="BE70" s="556" t="str">
        <f t="shared" si="24"/>
        <v/>
      </c>
      <c r="BG70" s="556" t="str">
        <f t="shared" si="25"/>
        <v/>
      </c>
      <c r="BI70" s="556" t="str">
        <f t="shared" si="26"/>
        <v/>
      </c>
      <c r="BK70" s="556" t="str">
        <f t="shared" si="27"/>
        <v/>
      </c>
      <c r="BM70" s="556" t="str">
        <f t="shared" si="28"/>
        <v/>
      </c>
      <c r="BO70" s="556" t="str">
        <f t="shared" si="29"/>
        <v/>
      </c>
      <c r="BQ70" s="556" t="str">
        <f t="shared" si="30"/>
        <v/>
      </c>
      <c r="BS70" s="556" t="str">
        <f t="shared" si="31"/>
        <v/>
      </c>
      <c r="BU70" s="556" t="str">
        <f t="shared" si="32"/>
        <v/>
      </c>
      <c r="BW70" s="556" t="str">
        <f t="shared" si="33"/>
        <v/>
      </c>
      <c r="BY70" s="556" t="str">
        <f t="shared" si="34"/>
        <v/>
      </c>
      <c r="CA70" s="556" t="str">
        <f t="shared" si="35"/>
        <v/>
      </c>
      <c r="CC70" s="556" t="str">
        <f t="shared" si="36"/>
        <v/>
      </c>
      <c r="CE70" s="556" t="str">
        <f t="shared" si="37"/>
        <v/>
      </c>
    </row>
    <row r="71" spans="1:83">
      <c r="A71" s="547"/>
      <c r="B71" s="554">
        <v>20.7</v>
      </c>
      <c r="D71" s="555">
        <v>154958</v>
      </c>
      <c r="E71" s="556">
        <f t="shared" si="0"/>
        <v>7485.8937198067633</v>
      </c>
      <c r="F71" s="555">
        <v>140</v>
      </c>
      <c r="G71" s="556">
        <f t="shared" si="0"/>
        <v>6.7632850241545892</v>
      </c>
      <c r="H71" s="555"/>
      <c r="I71" s="556" t="str">
        <f t="shared" si="1"/>
        <v/>
      </c>
      <c r="J71" s="555"/>
      <c r="K71" s="556" t="str">
        <f t="shared" si="2"/>
        <v/>
      </c>
      <c r="L71" s="555"/>
      <c r="M71" s="556" t="str">
        <f t="shared" si="3"/>
        <v/>
      </c>
      <c r="N71" s="555">
        <v>1500</v>
      </c>
      <c r="O71" s="556">
        <f t="shared" si="4"/>
        <v>72.463768115942031</v>
      </c>
      <c r="P71" s="555"/>
      <c r="Q71" s="556" t="str">
        <f t="shared" si="5"/>
        <v/>
      </c>
      <c r="R71" s="555">
        <v>30368</v>
      </c>
      <c r="S71" s="556">
        <f t="shared" si="6"/>
        <v>1467.0531400966183</v>
      </c>
      <c r="T71" s="555"/>
      <c r="U71" s="556" t="str">
        <f t="shared" si="7"/>
        <v/>
      </c>
      <c r="V71" s="555">
        <v>16126</v>
      </c>
      <c r="W71" s="556">
        <f t="shared" si="8"/>
        <v>779.03381642512079</v>
      </c>
      <c r="X71" s="555">
        <v>18666</v>
      </c>
      <c r="Y71" s="556">
        <f t="shared" si="9"/>
        <v>901.73913043478262</v>
      </c>
      <c r="Z71" s="555">
        <v>1138</v>
      </c>
      <c r="AA71" s="556">
        <f t="shared" si="10"/>
        <v>54.975845410628018</v>
      </c>
      <c r="AB71" s="555"/>
      <c r="AC71" s="556" t="str">
        <f t="shared" si="11"/>
        <v/>
      </c>
      <c r="AD71" s="555"/>
      <c r="AE71" s="556" t="str">
        <f t="shared" si="12"/>
        <v/>
      </c>
      <c r="AF71" s="555"/>
      <c r="AG71" s="556" t="str">
        <f t="shared" si="13"/>
        <v/>
      </c>
      <c r="AH71" s="555">
        <v>2158</v>
      </c>
      <c r="AI71" s="556">
        <f t="shared" si="14"/>
        <v>104.2512077294686</v>
      </c>
      <c r="AJ71" s="555">
        <v>21572</v>
      </c>
      <c r="AK71" s="556">
        <f t="shared" si="15"/>
        <v>1042.1256038647343</v>
      </c>
      <c r="AL71" s="555"/>
      <c r="AM71" s="556" t="str">
        <f t="shared" si="16"/>
        <v/>
      </c>
      <c r="AN71" s="555"/>
      <c r="AO71" s="556" t="str">
        <f t="shared" si="17"/>
        <v/>
      </c>
      <c r="AP71" s="555">
        <v>91668</v>
      </c>
      <c r="AQ71" s="556">
        <f t="shared" si="18"/>
        <v>4428.405797101449</v>
      </c>
      <c r="AS71" s="556" t="str">
        <f t="shared" si="19"/>
        <v/>
      </c>
      <c r="AU71" s="556" t="str">
        <f t="shared" si="19"/>
        <v/>
      </c>
      <c r="AW71" s="556" t="str">
        <f t="shared" si="20"/>
        <v/>
      </c>
      <c r="AY71" s="556" t="str">
        <f t="shared" si="21"/>
        <v/>
      </c>
      <c r="BA71" s="556" t="str">
        <f t="shared" si="22"/>
        <v/>
      </c>
      <c r="BC71" s="556" t="str">
        <f t="shared" si="23"/>
        <v/>
      </c>
      <c r="BE71" s="556" t="str">
        <f t="shared" si="24"/>
        <v/>
      </c>
      <c r="BG71" s="556" t="str">
        <f t="shared" si="25"/>
        <v/>
      </c>
      <c r="BI71" s="556" t="str">
        <f t="shared" si="26"/>
        <v/>
      </c>
      <c r="BK71" s="556" t="str">
        <f t="shared" si="27"/>
        <v/>
      </c>
      <c r="BM71" s="556" t="str">
        <f t="shared" si="28"/>
        <v/>
      </c>
      <c r="BO71" s="556" t="str">
        <f t="shared" si="29"/>
        <v/>
      </c>
      <c r="BQ71" s="556" t="str">
        <f t="shared" si="30"/>
        <v/>
      </c>
      <c r="BS71" s="556" t="str">
        <f t="shared" si="31"/>
        <v/>
      </c>
      <c r="BU71" s="556" t="str">
        <f t="shared" si="32"/>
        <v/>
      </c>
      <c r="BW71" s="556" t="str">
        <f t="shared" si="33"/>
        <v/>
      </c>
      <c r="BY71" s="556" t="str">
        <f t="shared" si="34"/>
        <v/>
      </c>
      <c r="CA71" s="556" t="str">
        <f t="shared" si="35"/>
        <v/>
      </c>
      <c r="CC71" s="556" t="str">
        <f t="shared" si="36"/>
        <v/>
      </c>
      <c r="CE71" s="556" t="str">
        <f t="shared" si="37"/>
        <v/>
      </c>
    </row>
    <row r="72" spans="1:83">
      <c r="A72" s="558"/>
      <c r="B72" s="559">
        <v>23</v>
      </c>
      <c r="D72" s="560">
        <v>200692</v>
      </c>
      <c r="E72" s="556">
        <f t="shared" si="0"/>
        <v>8725.7391304347821</v>
      </c>
      <c r="F72" s="560"/>
      <c r="G72" s="556" t="str">
        <f t="shared" si="0"/>
        <v/>
      </c>
      <c r="H72" s="560"/>
      <c r="I72" s="556" t="str">
        <f t="shared" si="1"/>
        <v/>
      </c>
      <c r="J72" s="560"/>
      <c r="K72" s="556" t="str">
        <f t="shared" si="2"/>
        <v/>
      </c>
      <c r="L72" s="560"/>
      <c r="M72" s="556" t="str">
        <f t="shared" si="3"/>
        <v/>
      </c>
      <c r="N72" s="560">
        <v>1464</v>
      </c>
      <c r="O72" s="556">
        <f t="shared" si="4"/>
        <v>63.652173913043477</v>
      </c>
      <c r="P72" s="560">
        <v>8</v>
      </c>
      <c r="Q72" s="556">
        <f t="shared" si="5"/>
        <v>0.34782608695652173</v>
      </c>
      <c r="R72" s="560">
        <v>42328</v>
      </c>
      <c r="S72" s="556">
        <f t="shared" si="6"/>
        <v>1840.3478260869565</v>
      </c>
      <c r="T72" s="560"/>
      <c r="U72" s="556" t="str">
        <f t="shared" si="7"/>
        <v/>
      </c>
      <c r="V72" s="560">
        <v>19046</v>
      </c>
      <c r="W72" s="556">
        <f t="shared" si="8"/>
        <v>828.08695652173913</v>
      </c>
      <c r="X72" s="560">
        <v>6740</v>
      </c>
      <c r="Y72" s="556">
        <f t="shared" si="9"/>
        <v>293.04347826086956</v>
      </c>
      <c r="Z72" s="560">
        <v>5908</v>
      </c>
      <c r="AA72" s="556">
        <f t="shared" si="10"/>
        <v>256.86956521739131</v>
      </c>
      <c r="AB72" s="560"/>
      <c r="AC72" s="556" t="str">
        <f t="shared" si="11"/>
        <v/>
      </c>
      <c r="AD72" s="560"/>
      <c r="AE72" s="556" t="str">
        <f t="shared" si="12"/>
        <v/>
      </c>
      <c r="AF72" s="560"/>
      <c r="AG72" s="556" t="str">
        <f t="shared" si="13"/>
        <v/>
      </c>
      <c r="AH72" s="560">
        <v>11642</v>
      </c>
      <c r="AI72" s="556">
        <f t="shared" si="14"/>
        <v>506.17391304347825</v>
      </c>
      <c r="AJ72" s="560">
        <v>18692</v>
      </c>
      <c r="AK72" s="556">
        <f t="shared" si="15"/>
        <v>812.695652173913</v>
      </c>
      <c r="AL72" s="560"/>
      <c r="AM72" s="556" t="str">
        <f t="shared" si="16"/>
        <v/>
      </c>
      <c r="AN72" s="560"/>
      <c r="AO72" s="556" t="str">
        <f t="shared" si="17"/>
        <v/>
      </c>
      <c r="AP72" s="560">
        <v>105828</v>
      </c>
      <c r="AQ72" s="556">
        <f t="shared" si="18"/>
        <v>4601.217391304348</v>
      </c>
      <c r="AS72" s="556" t="str">
        <f t="shared" si="19"/>
        <v/>
      </c>
      <c r="AU72" s="556" t="str">
        <f t="shared" si="19"/>
        <v/>
      </c>
      <c r="AW72" s="556" t="str">
        <f t="shared" si="20"/>
        <v/>
      </c>
      <c r="AY72" s="556" t="str">
        <f t="shared" si="21"/>
        <v/>
      </c>
      <c r="BA72" s="556" t="str">
        <f t="shared" si="22"/>
        <v/>
      </c>
      <c r="BC72" s="556" t="str">
        <f t="shared" si="23"/>
        <v/>
      </c>
      <c r="BE72" s="556" t="str">
        <f t="shared" si="24"/>
        <v/>
      </c>
      <c r="BG72" s="556" t="str">
        <f t="shared" si="25"/>
        <v/>
      </c>
      <c r="BI72" s="556" t="str">
        <f t="shared" si="26"/>
        <v/>
      </c>
      <c r="BK72" s="556" t="str">
        <f t="shared" si="27"/>
        <v/>
      </c>
      <c r="BM72" s="556" t="str">
        <f t="shared" si="28"/>
        <v/>
      </c>
      <c r="BO72" s="556" t="str">
        <f t="shared" si="29"/>
        <v/>
      </c>
      <c r="BQ72" s="556" t="str">
        <f t="shared" si="30"/>
        <v/>
      </c>
      <c r="BS72" s="556" t="str">
        <f t="shared" si="31"/>
        <v/>
      </c>
      <c r="BU72" s="556" t="str">
        <f t="shared" si="32"/>
        <v/>
      </c>
      <c r="BW72" s="556" t="str">
        <f t="shared" si="33"/>
        <v/>
      </c>
      <c r="BY72" s="556" t="str">
        <f t="shared" si="34"/>
        <v/>
      </c>
      <c r="CA72" s="556" t="str">
        <f t="shared" si="35"/>
        <v/>
      </c>
      <c r="CC72" s="556" t="str">
        <f t="shared" si="36"/>
        <v/>
      </c>
      <c r="CE72" s="556" t="str">
        <f t="shared" si="37"/>
        <v/>
      </c>
    </row>
    <row r="73" spans="1:83">
      <c r="A73" s="558"/>
      <c r="B73" s="559">
        <v>19.260000000000002</v>
      </c>
      <c r="D73" s="560">
        <v>146394</v>
      </c>
      <c r="E73" s="556">
        <f t="shared" si="0"/>
        <v>7600.934579439252</v>
      </c>
      <c r="F73" s="560"/>
      <c r="G73" s="556" t="str">
        <f t="shared" si="0"/>
        <v/>
      </c>
      <c r="H73" s="560"/>
      <c r="I73" s="556" t="str">
        <f t="shared" si="1"/>
        <v/>
      </c>
      <c r="J73" s="560"/>
      <c r="K73" s="556" t="str">
        <f t="shared" si="2"/>
        <v/>
      </c>
      <c r="L73" s="560"/>
      <c r="M73" s="556" t="str">
        <f t="shared" si="3"/>
        <v/>
      </c>
      <c r="N73" s="560">
        <v>534</v>
      </c>
      <c r="O73" s="556">
        <f t="shared" si="4"/>
        <v>27.725856697819314</v>
      </c>
      <c r="P73" s="560"/>
      <c r="Q73" s="556" t="str">
        <f t="shared" si="5"/>
        <v/>
      </c>
      <c r="R73" s="560">
        <v>23700</v>
      </c>
      <c r="S73" s="556">
        <f t="shared" si="6"/>
        <v>1230.5295950155762</v>
      </c>
      <c r="T73" s="560"/>
      <c r="U73" s="556" t="str">
        <f t="shared" si="7"/>
        <v/>
      </c>
      <c r="V73" s="560">
        <v>19690</v>
      </c>
      <c r="W73" s="556">
        <f t="shared" si="8"/>
        <v>1022.3260643821391</v>
      </c>
      <c r="X73" s="560"/>
      <c r="Y73" s="556" t="str">
        <f t="shared" si="9"/>
        <v/>
      </c>
      <c r="Z73" s="560">
        <v>6436</v>
      </c>
      <c r="AA73" s="556">
        <f t="shared" si="10"/>
        <v>334.1640706126687</v>
      </c>
      <c r="AB73" s="560"/>
      <c r="AC73" s="556" t="str">
        <f t="shared" si="11"/>
        <v/>
      </c>
      <c r="AD73" s="560"/>
      <c r="AE73" s="556" t="str">
        <f t="shared" si="12"/>
        <v/>
      </c>
      <c r="AF73" s="560"/>
      <c r="AG73" s="556" t="str">
        <f t="shared" si="13"/>
        <v/>
      </c>
      <c r="AH73" s="560">
        <v>2232</v>
      </c>
      <c r="AI73" s="556">
        <f t="shared" si="14"/>
        <v>115.88785046728971</v>
      </c>
      <c r="AJ73" s="560">
        <v>17428</v>
      </c>
      <c r="AK73" s="556">
        <f t="shared" si="15"/>
        <v>904.8805815160955</v>
      </c>
      <c r="AL73" s="560"/>
      <c r="AM73" s="556" t="str">
        <f t="shared" si="16"/>
        <v/>
      </c>
      <c r="AN73" s="560"/>
      <c r="AO73" s="556" t="str">
        <f t="shared" si="17"/>
        <v/>
      </c>
      <c r="AP73" s="560">
        <v>70020</v>
      </c>
      <c r="AQ73" s="556">
        <f t="shared" si="18"/>
        <v>3635.5140186915887</v>
      </c>
      <c r="AS73" s="556" t="str">
        <f t="shared" si="19"/>
        <v/>
      </c>
      <c r="AU73" s="556" t="str">
        <f t="shared" si="19"/>
        <v/>
      </c>
      <c r="AW73" s="556" t="str">
        <f t="shared" si="20"/>
        <v/>
      </c>
      <c r="AY73" s="556" t="str">
        <f t="shared" si="21"/>
        <v/>
      </c>
      <c r="BA73" s="556" t="str">
        <f t="shared" si="22"/>
        <v/>
      </c>
      <c r="BC73" s="556" t="str">
        <f t="shared" si="23"/>
        <v/>
      </c>
      <c r="BE73" s="556" t="str">
        <f t="shared" si="24"/>
        <v/>
      </c>
      <c r="BG73" s="556" t="str">
        <f t="shared" si="25"/>
        <v/>
      </c>
      <c r="BI73" s="556" t="str">
        <f t="shared" si="26"/>
        <v/>
      </c>
      <c r="BK73" s="556" t="str">
        <f t="shared" si="27"/>
        <v/>
      </c>
      <c r="BM73" s="556" t="str">
        <f t="shared" si="28"/>
        <v/>
      </c>
      <c r="BO73" s="556" t="str">
        <f t="shared" si="29"/>
        <v/>
      </c>
      <c r="BQ73" s="556" t="str">
        <f t="shared" si="30"/>
        <v/>
      </c>
      <c r="BS73" s="556" t="str">
        <f t="shared" si="31"/>
        <v/>
      </c>
      <c r="BU73" s="556" t="str">
        <f t="shared" si="32"/>
        <v/>
      </c>
      <c r="BW73" s="556" t="str">
        <f t="shared" si="33"/>
        <v/>
      </c>
      <c r="BY73" s="556" t="str">
        <f t="shared" si="34"/>
        <v/>
      </c>
      <c r="CA73" s="556" t="str">
        <f t="shared" si="35"/>
        <v/>
      </c>
      <c r="CC73" s="556" t="str">
        <f t="shared" si="36"/>
        <v/>
      </c>
      <c r="CE73" s="556" t="str">
        <f t="shared" si="37"/>
        <v/>
      </c>
    </row>
    <row r="74" spans="1:83">
      <c r="A74" s="547"/>
      <c r="B74" s="554">
        <v>19.48169</v>
      </c>
      <c r="D74" s="555">
        <v>131971</v>
      </c>
      <c r="E74" s="556">
        <f t="shared" si="0"/>
        <v>6774.1042999862948</v>
      </c>
      <c r="F74" s="555"/>
      <c r="G74" s="556" t="str">
        <f t="shared" si="0"/>
        <v/>
      </c>
      <c r="H74" s="555"/>
      <c r="I74" s="556" t="str">
        <f t="shared" si="1"/>
        <v/>
      </c>
      <c r="J74" s="555"/>
      <c r="K74" s="556" t="str">
        <f t="shared" si="2"/>
        <v/>
      </c>
      <c r="L74" s="555"/>
      <c r="M74" s="556" t="str">
        <f t="shared" si="3"/>
        <v/>
      </c>
      <c r="N74" s="555">
        <v>499</v>
      </c>
      <c r="O74" s="556">
        <f t="shared" si="4"/>
        <v>25.613794285814013</v>
      </c>
      <c r="P74" s="555">
        <v>3858</v>
      </c>
      <c r="Q74" s="556">
        <f t="shared" si="5"/>
        <v>198.03210091116324</v>
      </c>
      <c r="R74" s="555">
        <v>64391</v>
      </c>
      <c r="S74" s="556">
        <f t="shared" si="6"/>
        <v>3305.2060678514031</v>
      </c>
      <c r="T74" s="555"/>
      <c r="U74" s="556" t="str">
        <f t="shared" si="7"/>
        <v/>
      </c>
      <c r="V74" s="555">
        <v>2559</v>
      </c>
      <c r="W74" s="556">
        <f t="shared" si="8"/>
        <v>131.3541073695352</v>
      </c>
      <c r="X74" s="555"/>
      <c r="Y74" s="556" t="str">
        <f t="shared" si="9"/>
        <v/>
      </c>
      <c r="Z74" s="555"/>
      <c r="AA74" s="556" t="str">
        <f t="shared" si="10"/>
        <v/>
      </c>
      <c r="AB74" s="555"/>
      <c r="AC74" s="556" t="str">
        <f t="shared" si="11"/>
        <v/>
      </c>
      <c r="AD74" s="555">
        <v>2993</v>
      </c>
      <c r="AE74" s="556">
        <f t="shared" si="12"/>
        <v>153.63143546581432</v>
      </c>
      <c r="AF74" s="555"/>
      <c r="AG74" s="556" t="str">
        <f t="shared" si="13"/>
        <v/>
      </c>
      <c r="AH74" s="555"/>
      <c r="AI74" s="556" t="str">
        <f t="shared" si="14"/>
        <v/>
      </c>
      <c r="AJ74" s="555">
        <v>5344</v>
      </c>
      <c r="AK74" s="556">
        <f t="shared" si="15"/>
        <v>274.30885102883786</v>
      </c>
      <c r="AL74" s="555"/>
      <c r="AM74" s="556" t="str">
        <f t="shared" si="16"/>
        <v/>
      </c>
      <c r="AN74" s="555"/>
      <c r="AO74" s="556" t="str">
        <f t="shared" si="17"/>
        <v/>
      </c>
      <c r="AP74" s="555">
        <v>79644</v>
      </c>
      <c r="AQ74" s="556">
        <f t="shared" si="18"/>
        <v>4088.1463569125676</v>
      </c>
      <c r="AS74" s="556" t="str">
        <f t="shared" si="19"/>
        <v/>
      </c>
      <c r="AU74" s="556" t="str">
        <f t="shared" si="19"/>
        <v/>
      </c>
      <c r="AW74" s="556" t="str">
        <f t="shared" si="20"/>
        <v/>
      </c>
      <c r="AY74" s="556" t="str">
        <f t="shared" si="21"/>
        <v/>
      </c>
      <c r="BA74" s="556" t="str">
        <f t="shared" si="22"/>
        <v/>
      </c>
      <c r="BC74" s="556" t="str">
        <f t="shared" si="23"/>
        <v/>
      </c>
      <c r="BE74" s="556" t="str">
        <f t="shared" si="24"/>
        <v/>
      </c>
      <c r="BG74" s="556" t="str">
        <f t="shared" si="25"/>
        <v/>
      </c>
      <c r="BI74" s="556" t="str">
        <f t="shared" si="26"/>
        <v/>
      </c>
      <c r="BK74" s="556" t="str">
        <f t="shared" si="27"/>
        <v/>
      </c>
      <c r="BM74" s="556" t="str">
        <f t="shared" si="28"/>
        <v/>
      </c>
      <c r="BO74" s="556" t="str">
        <f t="shared" si="29"/>
        <v/>
      </c>
      <c r="BQ74" s="556" t="str">
        <f t="shared" si="30"/>
        <v/>
      </c>
      <c r="BS74" s="556" t="str">
        <f t="shared" si="31"/>
        <v/>
      </c>
      <c r="BU74" s="556" t="str">
        <f t="shared" si="32"/>
        <v/>
      </c>
      <c r="BW74" s="556" t="str">
        <f t="shared" si="33"/>
        <v/>
      </c>
      <c r="BY74" s="556" t="str">
        <f t="shared" si="34"/>
        <v/>
      </c>
      <c r="CA74" s="556" t="str">
        <f t="shared" si="35"/>
        <v/>
      </c>
      <c r="CC74" s="556" t="str">
        <f t="shared" si="36"/>
        <v/>
      </c>
      <c r="CE74" s="556" t="str">
        <f t="shared" si="37"/>
        <v/>
      </c>
    </row>
    <row r="75" spans="1:83">
      <c r="A75" s="547"/>
      <c r="B75" s="554">
        <v>15.03</v>
      </c>
      <c r="D75" s="555">
        <v>146122</v>
      </c>
      <c r="E75" s="556">
        <f t="shared" si="0"/>
        <v>9722.0226214238191</v>
      </c>
      <c r="F75" s="555"/>
      <c r="G75" s="556" t="str">
        <f t="shared" si="0"/>
        <v/>
      </c>
      <c r="H75" s="555"/>
      <c r="I75" s="556" t="str">
        <f t="shared" si="1"/>
        <v/>
      </c>
      <c r="J75" s="555"/>
      <c r="K75" s="556" t="str">
        <f t="shared" si="2"/>
        <v/>
      </c>
      <c r="L75" s="555"/>
      <c r="M75" s="556" t="str">
        <f t="shared" si="3"/>
        <v/>
      </c>
      <c r="N75" s="555">
        <v>10878</v>
      </c>
      <c r="O75" s="556">
        <f t="shared" si="4"/>
        <v>723.75249500998007</v>
      </c>
      <c r="P75" s="555"/>
      <c r="Q75" s="556" t="str">
        <f t="shared" si="5"/>
        <v/>
      </c>
      <c r="R75" s="555"/>
      <c r="S75" s="556" t="str">
        <f t="shared" si="6"/>
        <v/>
      </c>
      <c r="T75" s="555">
        <v>2109</v>
      </c>
      <c r="U75" s="556">
        <f t="shared" si="7"/>
        <v>140.31936127744513</v>
      </c>
      <c r="V75" s="555"/>
      <c r="W75" s="556" t="str">
        <f t="shared" si="8"/>
        <v/>
      </c>
      <c r="X75" s="555">
        <v>3909</v>
      </c>
      <c r="Y75" s="556">
        <f t="shared" si="9"/>
        <v>260.07984031936127</v>
      </c>
      <c r="Z75" s="555"/>
      <c r="AA75" s="556" t="str">
        <f t="shared" si="10"/>
        <v/>
      </c>
      <c r="AB75" s="555"/>
      <c r="AC75" s="556" t="str">
        <f t="shared" si="11"/>
        <v/>
      </c>
      <c r="AD75" s="555"/>
      <c r="AE75" s="556" t="str">
        <f t="shared" si="12"/>
        <v/>
      </c>
      <c r="AF75" s="555"/>
      <c r="AG75" s="556" t="str">
        <f t="shared" si="13"/>
        <v/>
      </c>
      <c r="AH75" s="555"/>
      <c r="AI75" s="556" t="str">
        <f t="shared" si="14"/>
        <v/>
      </c>
      <c r="AJ75" s="555">
        <v>45275</v>
      </c>
      <c r="AK75" s="556">
        <f t="shared" si="15"/>
        <v>3012.3087159015304</v>
      </c>
      <c r="AL75" s="555"/>
      <c r="AM75" s="556" t="str">
        <f t="shared" si="16"/>
        <v/>
      </c>
      <c r="AN75" s="555"/>
      <c r="AO75" s="556" t="str">
        <f t="shared" si="17"/>
        <v/>
      </c>
      <c r="AP75" s="555">
        <v>62171</v>
      </c>
      <c r="AQ75" s="556">
        <f t="shared" si="18"/>
        <v>4136.4604125083169</v>
      </c>
      <c r="AS75" s="556" t="str">
        <f t="shared" si="19"/>
        <v/>
      </c>
      <c r="AU75" s="556" t="str">
        <f t="shared" si="19"/>
        <v/>
      </c>
      <c r="AW75" s="556" t="str">
        <f t="shared" si="20"/>
        <v/>
      </c>
      <c r="AY75" s="556" t="str">
        <f t="shared" si="21"/>
        <v/>
      </c>
      <c r="BA75" s="556" t="str">
        <f t="shared" si="22"/>
        <v/>
      </c>
      <c r="BC75" s="556" t="str">
        <f t="shared" si="23"/>
        <v/>
      </c>
      <c r="BE75" s="556" t="str">
        <f t="shared" si="24"/>
        <v/>
      </c>
      <c r="BG75" s="556" t="str">
        <f t="shared" si="25"/>
        <v/>
      </c>
      <c r="BI75" s="556" t="str">
        <f t="shared" si="26"/>
        <v/>
      </c>
      <c r="BK75" s="556" t="str">
        <f t="shared" si="27"/>
        <v/>
      </c>
      <c r="BM75" s="556" t="str">
        <f t="shared" si="28"/>
        <v/>
      </c>
      <c r="BO75" s="556" t="str">
        <f t="shared" si="29"/>
        <v/>
      </c>
      <c r="BQ75" s="556" t="str">
        <f t="shared" si="30"/>
        <v/>
      </c>
      <c r="BS75" s="556" t="str">
        <f t="shared" si="31"/>
        <v/>
      </c>
      <c r="BU75" s="556" t="str">
        <f t="shared" si="32"/>
        <v/>
      </c>
      <c r="BW75" s="556" t="str">
        <f t="shared" si="33"/>
        <v/>
      </c>
      <c r="BY75" s="556" t="str">
        <f t="shared" si="34"/>
        <v/>
      </c>
      <c r="CA75" s="556" t="str">
        <f t="shared" si="35"/>
        <v/>
      </c>
      <c r="CC75" s="556" t="str">
        <f t="shared" si="36"/>
        <v/>
      </c>
      <c r="CE75" s="556" t="str">
        <f t="shared" si="37"/>
        <v/>
      </c>
    </row>
    <row r="76" spans="1:83">
      <c r="A76" s="547"/>
      <c r="B76" s="554">
        <v>7.17</v>
      </c>
      <c r="D76" s="555">
        <v>41000</v>
      </c>
      <c r="E76" s="556">
        <f t="shared" si="0"/>
        <v>5718.2705718270572</v>
      </c>
      <c r="F76" s="555"/>
      <c r="G76" s="556" t="str">
        <f t="shared" si="0"/>
        <v/>
      </c>
      <c r="H76" s="555">
        <v>46951</v>
      </c>
      <c r="I76" s="556">
        <f t="shared" si="1"/>
        <v>6548.2566248256626</v>
      </c>
      <c r="J76" s="555"/>
      <c r="K76" s="556" t="str">
        <f t="shared" si="2"/>
        <v/>
      </c>
      <c r="L76" s="555"/>
      <c r="M76" s="556" t="str">
        <f t="shared" si="3"/>
        <v/>
      </c>
      <c r="N76" s="555">
        <v>143</v>
      </c>
      <c r="O76" s="556">
        <f t="shared" si="4"/>
        <v>19.944211994421199</v>
      </c>
      <c r="P76" s="555">
        <v>289</v>
      </c>
      <c r="Q76" s="556">
        <f t="shared" si="5"/>
        <v>40.306834030683405</v>
      </c>
      <c r="R76" s="555"/>
      <c r="S76" s="556" t="str">
        <f t="shared" si="6"/>
        <v/>
      </c>
      <c r="T76" s="555"/>
      <c r="U76" s="556" t="str">
        <f t="shared" si="7"/>
        <v/>
      </c>
      <c r="V76" s="555">
        <v>10262</v>
      </c>
      <c r="W76" s="556">
        <f t="shared" si="8"/>
        <v>1431.2412831241284</v>
      </c>
      <c r="X76" s="555">
        <v>2400</v>
      </c>
      <c r="Y76" s="556">
        <f t="shared" si="9"/>
        <v>334.72803347280336</v>
      </c>
      <c r="Z76" s="555"/>
      <c r="AA76" s="556" t="str">
        <f t="shared" si="10"/>
        <v/>
      </c>
      <c r="AB76" s="555">
        <v>3299</v>
      </c>
      <c r="AC76" s="556">
        <f t="shared" si="11"/>
        <v>460.11157601115758</v>
      </c>
      <c r="AD76" s="555">
        <v>6731</v>
      </c>
      <c r="AE76" s="556">
        <f t="shared" si="12"/>
        <v>938.77266387726638</v>
      </c>
      <c r="AF76" s="555"/>
      <c r="AG76" s="556" t="str">
        <f t="shared" si="13"/>
        <v/>
      </c>
      <c r="AH76" s="555"/>
      <c r="AI76" s="556" t="str">
        <f t="shared" si="14"/>
        <v/>
      </c>
      <c r="AJ76" s="555">
        <v>3811</v>
      </c>
      <c r="AK76" s="556">
        <f t="shared" si="15"/>
        <v>531.52022315202237</v>
      </c>
      <c r="AL76" s="555"/>
      <c r="AM76" s="556" t="str">
        <f t="shared" si="16"/>
        <v/>
      </c>
      <c r="AN76" s="555"/>
      <c r="AO76" s="556" t="str">
        <f t="shared" si="17"/>
        <v/>
      </c>
      <c r="AP76" s="555">
        <v>73886</v>
      </c>
      <c r="AQ76" s="556">
        <f t="shared" si="18"/>
        <v>10304.881450488145</v>
      </c>
      <c r="AS76" s="556" t="str">
        <f t="shared" si="19"/>
        <v/>
      </c>
      <c r="AU76" s="556" t="str">
        <f t="shared" si="19"/>
        <v/>
      </c>
      <c r="AW76" s="556" t="str">
        <f t="shared" si="20"/>
        <v/>
      </c>
      <c r="AY76" s="556" t="str">
        <f t="shared" si="21"/>
        <v/>
      </c>
      <c r="BA76" s="556" t="str">
        <f t="shared" si="22"/>
        <v/>
      </c>
      <c r="BC76" s="556" t="str">
        <f t="shared" si="23"/>
        <v/>
      </c>
      <c r="BE76" s="556" t="str">
        <f t="shared" si="24"/>
        <v/>
      </c>
      <c r="BG76" s="556" t="str">
        <f t="shared" si="25"/>
        <v/>
      </c>
      <c r="BI76" s="556" t="str">
        <f t="shared" si="26"/>
        <v/>
      </c>
      <c r="BK76" s="556" t="str">
        <f t="shared" si="27"/>
        <v/>
      </c>
      <c r="BM76" s="556" t="str">
        <f t="shared" si="28"/>
        <v/>
      </c>
      <c r="BO76" s="556" t="str">
        <f t="shared" si="29"/>
        <v/>
      </c>
      <c r="BQ76" s="556" t="str">
        <f t="shared" si="30"/>
        <v/>
      </c>
      <c r="BS76" s="556" t="str">
        <f t="shared" si="31"/>
        <v/>
      </c>
      <c r="BU76" s="556" t="str">
        <f t="shared" si="32"/>
        <v/>
      </c>
      <c r="BW76" s="556" t="str">
        <f t="shared" si="33"/>
        <v/>
      </c>
      <c r="BY76" s="556" t="str">
        <f t="shared" si="34"/>
        <v/>
      </c>
      <c r="CA76" s="556" t="str">
        <f t="shared" si="35"/>
        <v/>
      </c>
      <c r="CC76" s="556" t="str">
        <f t="shared" si="36"/>
        <v/>
      </c>
      <c r="CE76" s="556" t="str">
        <f t="shared" si="37"/>
        <v/>
      </c>
    </row>
    <row r="77" spans="1:83">
      <c r="A77" s="547"/>
      <c r="B77" s="554">
        <v>31.3</v>
      </c>
      <c r="D77" s="555">
        <v>337218</v>
      </c>
      <c r="E77" s="556">
        <f t="shared" ref="E77:G140" si="38">IF(OR($B77=0,D77=0),"",D77/$B77)</f>
        <v>10773.738019169328</v>
      </c>
      <c r="F77" s="555"/>
      <c r="G77" s="556" t="str">
        <f t="shared" si="38"/>
        <v/>
      </c>
      <c r="H77" s="555"/>
      <c r="I77" s="556" t="str">
        <f t="shared" ref="I77:I140" si="39">IF(OR($B77=0,H77=0),"",H77/$B77)</f>
        <v/>
      </c>
      <c r="J77" s="555"/>
      <c r="K77" s="556" t="str">
        <f t="shared" ref="K77:K140" si="40">IF(OR($B77=0,J77=0),"",J77/$B77)</f>
        <v/>
      </c>
      <c r="L77" s="555"/>
      <c r="M77" s="556" t="str">
        <f t="shared" ref="M77:M140" si="41">IF(OR($B77=0,L77=0),"",L77/$B77)</f>
        <v/>
      </c>
      <c r="N77" s="555"/>
      <c r="O77" s="556" t="str">
        <f t="shared" ref="O77:O140" si="42">IF(OR($B77=0,N77=0),"",N77/$B77)</f>
        <v/>
      </c>
      <c r="P77" s="555"/>
      <c r="Q77" s="556" t="str">
        <f t="shared" ref="Q77:Q140" si="43">IF(OR($B77=0,P77=0),"",P77/$B77)</f>
        <v/>
      </c>
      <c r="R77" s="555">
        <v>171492</v>
      </c>
      <c r="S77" s="556">
        <f t="shared" ref="S77:S140" si="44">IF(OR($B77=0,R77=0),"",R77/$B77)</f>
        <v>5478.9776357827477</v>
      </c>
      <c r="T77" s="555">
        <v>3457</v>
      </c>
      <c r="U77" s="556">
        <f t="shared" ref="U77:U140" si="45">IF(OR($B77=0,T77=0),"",T77/$B77)</f>
        <v>110.44728434504792</v>
      </c>
      <c r="V77" s="555">
        <v>124</v>
      </c>
      <c r="W77" s="556">
        <f t="shared" ref="W77:W140" si="46">IF(OR($B77=0,V77=0),"",V77/$B77)</f>
        <v>3.9616613418530351</v>
      </c>
      <c r="X77" s="555"/>
      <c r="Y77" s="556" t="str">
        <f t="shared" ref="Y77:Y140" si="47">IF(OR($B77=0,X77=0),"",X77/$B77)</f>
        <v/>
      </c>
      <c r="Z77" s="555"/>
      <c r="AA77" s="556" t="str">
        <f t="shared" ref="AA77:AA140" si="48">IF(OR($B77=0,Z77=0),"",Z77/$B77)</f>
        <v/>
      </c>
      <c r="AB77" s="555"/>
      <c r="AC77" s="556" t="str">
        <f t="shared" ref="AC77:AC140" si="49">IF(OR($B77=0,AB77=0),"",AB77/$B77)</f>
        <v/>
      </c>
      <c r="AD77" s="555">
        <v>309</v>
      </c>
      <c r="AE77" s="556">
        <f t="shared" ref="AE77:AE140" si="50">IF(OR($B77=0,AD77=0),"",AD77/$B77)</f>
        <v>9.8722044728434497</v>
      </c>
      <c r="AF77" s="555"/>
      <c r="AG77" s="556" t="str">
        <f t="shared" ref="AG77:AG140" si="51">IF(OR($B77=0,AF77=0),"",AF77/$B77)</f>
        <v/>
      </c>
      <c r="AH77" s="555"/>
      <c r="AI77" s="556" t="str">
        <f t="shared" ref="AI77:AI140" si="52">IF(OR($B77=0,AH77=0),"",AH77/$B77)</f>
        <v/>
      </c>
      <c r="AJ77" s="555">
        <v>33495</v>
      </c>
      <c r="AK77" s="556">
        <f t="shared" ref="AK77:AK140" si="53">IF(OR($B77=0,AJ77=0),"",AJ77/$B77)</f>
        <v>1070.1277955271564</v>
      </c>
      <c r="AL77" s="555"/>
      <c r="AM77" s="556" t="str">
        <f t="shared" ref="AM77:AM140" si="54">IF(OR($B77=0,AL77=0),"",AL77/$B77)</f>
        <v/>
      </c>
      <c r="AN77" s="555">
        <v>137424</v>
      </c>
      <c r="AO77" s="556">
        <f t="shared" ref="AO77:AO140" si="55">IF(OR($B77=0,AN77=0),"",AN77/$B77)</f>
        <v>4390.5431309904152</v>
      </c>
      <c r="AP77" s="555">
        <v>346301</v>
      </c>
      <c r="AQ77" s="556">
        <f t="shared" ref="AQ77:AQ140" si="56">IF(OR($B77=0,AP77=0),"",AP77/$B77)</f>
        <v>11063.929712460063</v>
      </c>
      <c r="AS77" s="556" t="str">
        <f t="shared" ref="AS77:AU140" si="57">IF(OR($B77=0,AR77=0),"",AR77/$B77)</f>
        <v/>
      </c>
      <c r="AU77" s="556" t="str">
        <f t="shared" si="57"/>
        <v/>
      </c>
      <c r="AW77" s="556" t="str">
        <f t="shared" ref="AW77:AW140" si="58">IF(OR($B77=0,AV77=0),"",AV77/$B77)</f>
        <v/>
      </c>
      <c r="AY77" s="556" t="str">
        <f t="shared" ref="AY77:AY140" si="59">IF(OR($B77=0,AX77=0),"",AX77/$B77)</f>
        <v/>
      </c>
      <c r="BA77" s="556" t="str">
        <f t="shared" ref="BA77:BA140" si="60">IF(OR($B77=0,AZ77=0),"",AZ77/$B77)</f>
        <v/>
      </c>
      <c r="BC77" s="556" t="str">
        <f t="shared" ref="BC77:BC140" si="61">IF(OR($B77=0,BB77=0),"",BB77/$B77)</f>
        <v/>
      </c>
      <c r="BE77" s="556" t="str">
        <f t="shared" ref="BE77:BE140" si="62">IF(OR($B77=0,BD77=0),"",BD77/$B77)</f>
        <v/>
      </c>
      <c r="BG77" s="556" t="str">
        <f t="shared" ref="BG77:BG140" si="63">IF(OR($B77=0,BF77=0),"",BF77/$B77)</f>
        <v/>
      </c>
      <c r="BI77" s="556" t="str">
        <f t="shared" ref="BI77:BI140" si="64">IF(OR($B77=0,BH77=0),"",BH77/$B77)</f>
        <v/>
      </c>
      <c r="BK77" s="556" t="str">
        <f t="shared" ref="BK77:BK140" si="65">IF(OR($B77=0,BJ77=0),"",BJ77/$B77)</f>
        <v/>
      </c>
      <c r="BM77" s="556" t="str">
        <f t="shared" ref="BM77:BM140" si="66">IF(OR($B77=0,BL77=0),"",BL77/$B77)</f>
        <v/>
      </c>
      <c r="BO77" s="556" t="str">
        <f t="shared" ref="BO77:BO140" si="67">IF(OR($B77=0,BN77=0),"",BN77/$B77)</f>
        <v/>
      </c>
      <c r="BQ77" s="556" t="str">
        <f t="shared" ref="BQ77:BQ140" si="68">IF(OR($B77=0,BP77=0),"",BP77/$B77)</f>
        <v/>
      </c>
      <c r="BS77" s="556" t="str">
        <f t="shared" ref="BS77:BS140" si="69">IF(OR($B77=0,BR77=0),"",BR77/$B77)</f>
        <v/>
      </c>
      <c r="BU77" s="556" t="str">
        <f t="shared" ref="BU77:BU140" si="70">IF(OR($B77=0,BT77=0),"",BT77/$B77)</f>
        <v/>
      </c>
      <c r="BW77" s="556" t="str">
        <f t="shared" ref="BW77:BW140" si="71">IF(OR($B77=0,BV77=0),"",BV77/$B77)</f>
        <v/>
      </c>
      <c r="BY77" s="556" t="str">
        <f t="shared" ref="BY77:BY140" si="72">IF(OR($B77=0,BX77=0),"",BX77/$B77)</f>
        <v/>
      </c>
      <c r="CA77" s="556" t="str">
        <f t="shared" ref="CA77:CA140" si="73">IF(OR($B77=0,BZ77=0),"",BZ77/$B77)</f>
        <v/>
      </c>
      <c r="CC77" s="556" t="str">
        <f t="shared" ref="CC77:CC140" si="74">IF(OR($B77=0,CB77=0),"",CB77/$B77)</f>
        <v/>
      </c>
      <c r="CE77" s="556" t="str">
        <f t="shared" ref="CE77:CE140" si="75">IF(OR($B77=0,CD77=0),"",CD77/$B77)</f>
        <v/>
      </c>
    </row>
    <row r="78" spans="1:83">
      <c r="E78" s="556" t="str">
        <f t="shared" si="38"/>
        <v/>
      </c>
      <c r="G78" s="556" t="str">
        <f t="shared" si="38"/>
        <v/>
      </c>
      <c r="I78" s="556" t="str">
        <f t="shared" si="39"/>
        <v/>
      </c>
      <c r="K78" s="556" t="str">
        <f t="shared" si="40"/>
        <v/>
      </c>
      <c r="M78" s="556" t="str">
        <f t="shared" si="41"/>
        <v/>
      </c>
      <c r="O78" s="556" t="str">
        <f t="shared" si="42"/>
        <v/>
      </c>
      <c r="Q78" s="556" t="str">
        <f t="shared" si="43"/>
        <v/>
      </c>
      <c r="S78" s="556" t="str">
        <f t="shared" si="44"/>
        <v/>
      </c>
      <c r="U78" s="556" t="str">
        <f t="shared" si="45"/>
        <v/>
      </c>
      <c r="W78" s="556" t="str">
        <f t="shared" si="46"/>
        <v/>
      </c>
      <c r="Y78" s="556" t="str">
        <f t="shared" si="47"/>
        <v/>
      </c>
      <c r="Z78" s="542">
        <f>SUM(Z12:Z77)</f>
        <v>90680.420000000013</v>
      </c>
      <c r="AA78" s="542"/>
      <c r="AB78" s="542">
        <f t="shared" ref="AB78" si="76">SUM(AB12:AB77)</f>
        <v>25175</v>
      </c>
      <c r="AC78" s="542"/>
      <c r="AD78" s="561"/>
      <c r="AE78" s="556" t="str">
        <f t="shared" si="50"/>
        <v/>
      </c>
      <c r="AG78" s="556" t="str">
        <f t="shared" si="51"/>
        <v/>
      </c>
      <c r="AI78" s="556" t="str">
        <f t="shared" si="52"/>
        <v/>
      </c>
      <c r="AK78" s="556" t="str">
        <f t="shared" si="53"/>
        <v/>
      </c>
      <c r="AM78" s="556" t="str">
        <f t="shared" si="54"/>
        <v/>
      </c>
      <c r="AO78" s="556" t="str">
        <f t="shared" si="55"/>
        <v/>
      </c>
      <c r="AQ78" s="556" t="str">
        <f t="shared" si="56"/>
        <v/>
      </c>
      <c r="AS78" s="556" t="str">
        <f t="shared" si="57"/>
        <v/>
      </c>
      <c r="AU78" s="556" t="str">
        <f t="shared" si="57"/>
        <v/>
      </c>
      <c r="AW78" s="556" t="str">
        <f t="shared" si="58"/>
        <v/>
      </c>
      <c r="AY78" s="556" t="str">
        <f t="shared" si="59"/>
        <v/>
      </c>
      <c r="BA78" s="556" t="str">
        <f t="shared" si="60"/>
        <v/>
      </c>
      <c r="BC78" s="556" t="str">
        <f t="shared" si="61"/>
        <v/>
      </c>
      <c r="BE78" s="556" t="str">
        <f t="shared" si="62"/>
        <v/>
      </c>
      <c r="BG78" s="556" t="str">
        <f t="shared" si="63"/>
        <v/>
      </c>
      <c r="BI78" s="556" t="str">
        <f t="shared" si="64"/>
        <v/>
      </c>
      <c r="BK78" s="556" t="str">
        <f t="shared" si="65"/>
        <v/>
      </c>
      <c r="BM78" s="556" t="str">
        <f t="shared" si="66"/>
        <v/>
      </c>
      <c r="BO78" s="556" t="str">
        <f t="shared" si="67"/>
        <v/>
      </c>
      <c r="BQ78" s="556" t="str">
        <f t="shared" si="68"/>
        <v/>
      </c>
      <c r="BS78" s="556" t="str">
        <f t="shared" si="69"/>
        <v/>
      </c>
      <c r="BU78" s="556" t="str">
        <f t="shared" si="70"/>
        <v/>
      </c>
      <c r="BW78" s="556" t="str">
        <f t="shared" si="71"/>
        <v/>
      </c>
      <c r="BY78" s="556" t="str">
        <f t="shared" si="72"/>
        <v/>
      </c>
      <c r="CA78" s="556" t="str">
        <f t="shared" si="73"/>
        <v/>
      </c>
      <c r="CC78" s="556" t="str">
        <f t="shared" si="74"/>
        <v/>
      </c>
      <c r="CE78" s="556" t="str">
        <f t="shared" si="75"/>
        <v/>
      </c>
    </row>
    <row r="79" spans="1:83">
      <c r="B79" s="540">
        <f>SUM(B12:B78)</f>
        <v>977.66403575537345</v>
      </c>
      <c r="D79" s="542">
        <f>SUM(D12:D78)</f>
        <v>10057192.140000001</v>
      </c>
      <c r="E79" s="556">
        <f t="shared" si="38"/>
        <v>10286.961340691543</v>
      </c>
      <c r="G79" s="556" t="str">
        <f t="shared" si="38"/>
        <v/>
      </c>
      <c r="I79" s="556" t="str">
        <f t="shared" si="39"/>
        <v/>
      </c>
      <c r="K79" s="556" t="str">
        <f t="shared" si="40"/>
        <v/>
      </c>
      <c r="M79" s="556" t="str">
        <f t="shared" si="41"/>
        <v/>
      </c>
      <c r="N79" s="542">
        <f>SUM(N36:N78)</f>
        <v>93801.12</v>
      </c>
      <c r="O79" s="556">
        <f t="shared" si="42"/>
        <v>95.944124535097941</v>
      </c>
      <c r="Q79" s="556" t="str">
        <f t="shared" si="43"/>
        <v/>
      </c>
      <c r="R79" s="542">
        <f>SUM(R12:R78)</f>
        <v>4512877.8100000005</v>
      </c>
      <c r="S79" s="556">
        <f t="shared" si="44"/>
        <v>4615.980178214505</v>
      </c>
      <c r="U79" s="556" t="str">
        <f t="shared" si="45"/>
        <v/>
      </c>
      <c r="W79" s="556" t="str">
        <f t="shared" si="46"/>
        <v/>
      </c>
      <c r="Y79" s="556" t="str">
        <f t="shared" si="47"/>
        <v/>
      </c>
      <c r="Z79" s="542">
        <f>Z78/66</f>
        <v>1373.9457575757579</v>
      </c>
      <c r="AA79" s="556">
        <f t="shared" si="48"/>
        <v>1.405335276053399</v>
      </c>
      <c r="AB79" s="562">
        <f>AB78/66/30/365</f>
        <v>3.483464784834648E-2</v>
      </c>
      <c r="AC79" s="556">
        <f t="shared" si="49"/>
        <v>3.5630489180705264E-5</v>
      </c>
      <c r="AD79" s="561"/>
      <c r="AE79" s="556" t="str">
        <f t="shared" si="50"/>
        <v/>
      </c>
      <c r="AG79" s="556" t="str">
        <f t="shared" si="51"/>
        <v/>
      </c>
      <c r="AI79" s="556" t="str">
        <f t="shared" si="52"/>
        <v/>
      </c>
      <c r="AK79" s="556" t="str">
        <f t="shared" si="53"/>
        <v/>
      </c>
      <c r="AM79" s="556" t="str">
        <f t="shared" si="54"/>
        <v/>
      </c>
      <c r="AO79" s="556" t="str">
        <f t="shared" si="55"/>
        <v/>
      </c>
      <c r="AQ79" s="556" t="str">
        <f t="shared" si="56"/>
        <v/>
      </c>
      <c r="AS79" s="556" t="str">
        <f t="shared" si="57"/>
        <v/>
      </c>
      <c r="AU79" s="556" t="str">
        <f t="shared" si="57"/>
        <v/>
      </c>
      <c r="AW79" s="556" t="str">
        <f t="shared" si="58"/>
        <v/>
      </c>
      <c r="AY79" s="556" t="str">
        <f t="shared" si="59"/>
        <v/>
      </c>
      <c r="BA79" s="556" t="str">
        <f t="shared" si="60"/>
        <v/>
      </c>
      <c r="BC79" s="556" t="str">
        <f t="shared" si="61"/>
        <v/>
      </c>
      <c r="BE79" s="556" t="str">
        <f t="shared" si="62"/>
        <v/>
      </c>
      <c r="BG79" s="556" t="str">
        <f t="shared" si="63"/>
        <v/>
      </c>
      <c r="BI79" s="556" t="str">
        <f t="shared" si="64"/>
        <v/>
      </c>
      <c r="BK79" s="556" t="str">
        <f t="shared" si="65"/>
        <v/>
      </c>
      <c r="BM79" s="556" t="str">
        <f t="shared" si="66"/>
        <v/>
      </c>
      <c r="BO79" s="556" t="str">
        <f t="shared" si="67"/>
        <v/>
      </c>
      <c r="BQ79" s="556" t="str">
        <f t="shared" si="68"/>
        <v/>
      </c>
      <c r="BS79" s="556" t="str">
        <f t="shared" si="69"/>
        <v/>
      </c>
      <c r="BU79" s="556" t="str">
        <f t="shared" si="70"/>
        <v/>
      </c>
      <c r="BW79" s="556" t="str">
        <f t="shared" si="71"/>
        <v/>
      </c>
      <c r="BY79" s="556" t="str">
        <f t="shared" si="72"/>
        <v/>
      </c>
      <c r="CA79" s="556" t="str">
        <f t="shared" si="73"/>
        <v/>
      </c>
      <c r="CC79" s="556" t="str">
        <f t="shared" si="74"/>
        <v/>
      </c>
      <c r="CE79" s="556" t="str">
        <f t="shared" si="75"/>
        <v/>
      </c>
    </row>
    <row r="80" spans="1:83">
      <c r="E80" s="556" t="str">
        <f t="shared" si="38"/>
        <v/>
      </c>
      <c r="G80" s="556" t="str">
        <f t="shared" si="38"/>
        <v/>
      </c>
      <c r="I80" s="556" t="str">
        <f t="shared" si="39"/>
        <v/>
      </c>
      <c r="K80" s="556" t="str">
        <f t="shared" si="40"/>
        <v/>
      </c>
      <c r="M80" s="556" t="str">
        <f t="shared" si="41"/>
        <v/>
      </c>
      <c r="N80" s="542">
        <f>N79/66</f>
        <v>1421.2290909090909</v>
      </c>
      <c r="O80" s="556" t="str">
        <f t="shared" si="42"/>
        <v/>
      </c>
      <c r="Q80" s="556" t="str">
        <f t="shared" si="43"/>
        <v/>
      </c>
      <c r="R80" s="542">
        <f>R79/66</f>
        <v>68376.936515151523</v>
      </c>
      <c r="S80" s="556" t="str">
        <f t="shared" si="44"/>
        <v/>
      </c>
      <c r="U80" s="556" t="str">
        <f t="shared" si="45"/>
        <v/>
      </c>
      <c r="W80" s="556" t="str">
        <f t="shared" si="46"/>
        <v/>
      </c>
      <c r="Y80" s="556" t="str">
        <f t="shared" si="47"/>
        <v/>
      </c>
      <c r="Z80" s="542">
        <f>Z79/30</f>
        <v>45.798191919191929</v>
      </c>
      <c r="AA80" s="556" t="str">
        <f t="shared" si="48"/>
        <v/>
      </c>
      <c r="AC80" s="556" t="str">
        <f t="shared" si="49"/>
        <v/>
      </c>
      <c r="AE80" s="556" t="str">
        <f t="shared" si="50"/>
        <v/>
      </c>
      <c r="AG80" s="556" t="str">
        <f t="shared" si="51"/>
        <v/>
      </c>
      <c r="AI80" s="556" t="str">
        <f t="shared" si="52"/>
        <v/>
      </c>
      <c r="AK80" s="556" t="str">
        <f t="shared" si="53"/>
        <v/>
      </c>
      <c r="AM80" s="556" t="str">
        <f t="shared" si="54"/>
        <v/>
      </c>
      <c r="AO80" s="556" t="str">
        <f t="shared" si="55"/>
        <v/>
      </c>
      <c r="AQ80" s="556" t="str">
        <f t="shared" si="56"/>
        <v/>
      </c>
      <c r="AS80" s="556" t="str">
        <f t="shared" si="57"/>
        <v/>
      </c>
      <c r="AU80" s="556" t="str">
        <f t="shared" si="57"/>
        <v/>
      </c>
      <c r="AW80" s="556" t="str">
        <f t="shared" si="58"/>
        <v/>
      </c>
      <c r="AY80" s="556" t="str">
        <f t="shared" si="59"/>
        <v/>
      </c>
      <c r="BA80" s="556" t="str">
        <f t="shared" si="60"/>
        <v/>
      </c>
      <c r="BC80" s="556" t="str">
        <f t="shared" si="61"/>
        <v/>
      </c>
      <c r="BE80" s="556" t="str">
        <f t="shared" si="62"/>
        <v/>
      </c>
      <c r="BG80" s="556" t="str">
        <f t="shared" si="63"/>
        <v/>
      </c>
      <c r="BI80" s="556" t="str">
        <f t="shared" si="64"/>
        <v/>
      </c>
      <c r="BK80" s="556" t="str">
        <f t="shared" si="65"/>
        <v/>
      </c>
      <c r="BM80" s="556" t="str">
        <f t="shared" si="66"/>
        <v/>
      </c>
      <c r="BO80" s="556" t="str">
        <f t="shared" si="67"/>
        <v/>
      </c>
      <c r="BQ80" s="556" t="str">
        <f t="shared" si="68"/>
        <v/>
      </c>
      <c r="BS80" s="556" t="str">
        <f t="shared" si="69"/>
        <v/>
      </c>
      <c r="BU80" s="556" t="str">
        <f t="shared" si="70"/>
        <v/>
      </c>
      <c r="BW80" s="556" t="str">
        <f t="shared" si="71"/>
        <v/>
      </c>
      <c r="BY80" s="556" t="str">
        <f t="shared" si="72"/>
        <v/>
      </c>
      <c r="CA80" s="556" t="str">
        <f t="shared" si="73"/>
        <v/>
      </c>
      <c r="CC80" s="556" t="str">
        <f t="shared" si="74"/>
        <v/>
      </c>
      <c r="CE80" s="556" t="str">
        <f t="shared" si="75"/>
        <v/>
      </c>
    </row>
    <row r="81" spans="4:83">
      <c r="D81" s="542">
        <f>D79/66</f>
        <v>152381.6990909091</v>
      </c>
      <c r="E81" s="556" t="str">
        <f t="shared" si="38"/>
        <v/>
      </c>
      <c r="G81" s="556" t="str">
        <f t="shared" si="38"/>
        <v/>
      </c>
      <c r="I81" s="556" t="str">
        <f t="shared" si="39"/>
        <v/>
      </c>
      <c r="K81" s="556" t="str">
        <f t="shared" si="40"/>
        <v/>
      </c>
      <c r="M81" s="556" t="str">
        <f t="shared" si="41"/>
        <v/>
      </c>
      <c r="N81" s="542">
        <f>N80/30</f>
        <v>47.374303030303032</v>
      </c>
      <c r="O81" s="556" t="str">
        <f t="shared" si="42"/>
        <v/>
      </c>
      <c r="Q81" s="556" t="str">
        <f t="shared" si="43"/>
        <v/>
      </c>
      <c r="R81" s="542">
        <f>R80/30</f>
        <v>2279.2312171717176</v>
      </c>
      <c r="S81" s="556" t="str">
        <f t="shared" si="44"/>
        <v/>
      </c>
      <c r="U81" s="556" t="str">
        <f t="shared" si="45"/>
        <v/>
      </c>
      <c r="W81" s="556" t="str">
        <f t="shared" si="46"/>
        <v/>
      </c>
      <c r="Y81" s="556" t="str">
        <f t="shared" si="47"/>
        <v/>
      </c>
      <c r="Z81" s="562">
        <f>Z80/365</f>
        <v>0.125474498408745</v>
      </c>
      <c r="AA81" s="556" t="str">
        <f t="shared" si="48"/>
        <v/>
      </c>
      <c r="AC81" s="556" t="str">
        <f t="shared" si="49"/>
        <v/>
      </c>
      <c r="AE81" s="556" t="str">
        <f t="shared" si="50"/>
        <v/>
      </c>
      <c r="AG81" s="556" t="str">
        <f t="shared" si="51"/>
        <v/>
      </c>
      <c r="AI81" s="556" t="str">
        <f t="shared" si="52"/>
        <v/>
      </c>
      <c r="AK81" s="556" t="str">
        <f t="shared" si="53"/>
        <v/>
      </c>
      <c r="AM81" s="556" t="str">
        <f t="shared" si="54"/>
        <v/>
      </c>
      <c r="AO81" s="556" t="str">
        <f t="shared" si="55"/>
        <v/>
      </c>
      <c r="AQ81" s="556" t="str">
        <f t="shared" si="56"/>
        <v/>
      </c>
      <c r="AS81" s="556" t="str">
        <f t="shared" si="57"/>
        <v/>
      </c>
      <c r="AU81" s="556" t="str">
        <f t="shared" si="57"/>
        <v/>
      </c>
      <c r="AW81" s="556" t="str">
        <f t="shared" si="58"/>
        <v/>
      </c>
      <c r="AY81" s="556" t="str">
        <f t="shared" si="59"/>
        <v/>
      </c>
      <c r="BA81" s="556" t="str">
        <f t="shared" si="60"/>
        <v/>
      </c>
      <c r="BC81" s="556" t="str">
        <f t="shared" si="61"/>
        <v/>
      </c>
      <c r="BE81" s="556" t="str">
        <f t="shared" si="62"/>
        <v/>
      </c>
      <c r="BG81" s="556" t="str">
        <f t="shared" si="63"/>
        <v/>
      </c>
      <c r="BI81" s="556" t="str">
        <f t="shared" si="64"/>
        <v/>
      </c>
      <c r="BK81" s="556" t="str">
        <f t="shared" si="65"/>
        <v/>
      </c>
      <c r="BM81" s="556" t="str">
        <f t="shared" si="66"/>
        <v/>
      </c>
      <c r="BO81" s="556" t="str">
        <f t="shared" si="67"/>
        <v/>
      </c>
      <c r="BQ81" s="556" t="str">
        <f t="shared" si="68"/>
        <v/>
      </c>
      <c r="BS81" s="556" t="str">
        <f t="shared" si="69"/>
        <v/>
      </c>
      <c r="BU81" s="556" t="str">
        <f t="shared" si="70"/>
        <v/>
      </c>
      <c r="BW81" s="556" t="str">
        <f t="shared" si="71"/>
        <v/>
      </c>
      <c r="BY81" s="556" t="str">
        <f t="shared" si="72"/>
        <v/>
      </c>
      <c r="CA81" s="556" t="str">
        <f t="shared" si="73"/>
        <v/>
      </c>
      <c r="CC81" s="556" t="str">
        <f t="shared" si="74"/>
        <v/>
      </c>
      <c r="CE81" s="556" t="str">
        <f t="shared" si="75"/>
        <v/>
      </c>
    </row>
    <row r="82" spans="4:83">
      <c r="D82" s="542">
        <f>D81/30</f>
        <v>5079.3899696969702</v>
      </c>
      <c r="E82" s="556" t="str">
        <f t="shared" si="38"/>
        <v/>
      </c>
      <c r="G82" s="556" t="str">
        <f t="shared" si="38"/>
        <v/>
      </c>
      <c r="I82" s="556" t="str">
        <f t="shared" si="39"/>
        <v/>
      </c>
      <c r="K82" s="556" t="str">
        <f t="shared" si="40"/>
        <v/>
      </c>
      <c r="M82" s="556" t="str">
        <f t="shared" si="41"/>
        <v/>
      </c>
      <c r="N82" s="562">
        <f>N81/365</f>
        <v>0.1297926110419261</v>
      </c>
      <c r="O82" s="556" t="str">
        <f t="shared" si="42"/>
        <v/>
      </c>
      <c r="Q82" s="556" t="str">
        <f t="shared" si="43"/>
        <v/>
      </c>
      <c r="R82" s="562">
        <f>R81/365</f>
        <v>6.2444690881416918</v>
      </c>
      <c r="S82" s="556" t="str">
        <f t="shared" si="44"/>
        <v/>
      </c>
      <c r="U82" s="556" t="str">
        <f t="shared" si="45"/>
        <v/>
      </c>
      <c r="W82" s="556" t="str">
        <f t="shared" si="46"/>
        <v/>
      </c>
      <c r="Y82" s="556" t="str">
        <f t="shared" si="47"/>
        <v/>
      </c>
      <c r="AA82" s="556" t="str">
        <f t="shared" si="48"/>
        <v/>
      </c>
      <c r="AC82" s="556" t="str">
        <f t="shared" si="49"/>
        <v/>
      </c>
      <c r="AE82" s="556" t="str">
        <f t="shared" si="50"/>
        <v/>
      </c>
      <c r="AG82" s="556" t="str">
        <f t="shared" si="51"/>
        <v/>
      </c>
      <c r="AI82" s="556" t="str">
        <f t="shared" si="52"/>
        <v/>
      </c>
      <c r="AK82" s="556" t="str">
        <f t="shared" si="53"/>
        <v/>
      </c>
      <c r="AM82" s="556" t="str">
        <f t="shared" si="54"/>
        <v/>
      </c>
      <c r="AO82" s="556" t="str">
        <f t="shared" si="55"/>
        <v/>
      </c>
      <c r="AQ82" s="556" t="str">
        <f t="shared" si="56"/>
        <v/>
      </c>
      <c r="AS82" s="556" t="str">
        <f t="shared" si="57"/>
        <v/>
      </c>
      <c r="AU82" s="556" t="str">
        <f t="shared" si="57"/>
        <v/>
      </c>
      <c r="AW82" s="556" t="str">
        <f t="shared" si="58"/>
        <v/>
      </c>
      <c r="AY82" s="556" t="str">
        <f t="shared" si="59"/>
        <v/>
      </c>
      <c r="BA82" s="556" t="str">
        <f t="shared" si="60"/>
        <v/>
      </c>
      <c r="BC82" s="556" t="str">
        <f t="shared" si="61"/>
        <v/>
      </c>
      <c r="BE82" s="556" t="str">
        <f t="shared" si="62"/>
        <v/>
      </c>
      <c r="BG82" s="556" t="str">
        <f t="shared" si="63"/>
        <v/>
      </c>
      <c r="BI82" s="556" t="str">
        <f t="shared" si="64"/>
        <v/>
      </c>
      <c r="BK82" s="556" t="str">
        <f t="shared" si="65"/>
        <v/>
      </c>
      <c r="BM82" s="556" t="str">
        <f t="shared" si="66"/>
        <v/>
      </c>
      <c r="BO82" s="556" t="str">
        <f t="shared" si="67"/>
        <v/>
      </c>
      <c r="BQ82" s="556" t="str">
        <f t="shared" si="68"/>
        <v/>
      </c>
      <c r="BS82" s="556" t="str">
        <f t="shared" si="69"/>
        <v/>
      </c>
      <c r="BU82" s="556" t="str">
        <f t="shared" si="70"/>
        <v/>
      </c>
      <c r="BW82" s="556" t="str">
        <f t="shared" si="71"/>
        <v/>
      </c>
      <c r="BY82" s="556" t="str">
        <f t="shared" si="72"/>
        <v/>
      </c>
      <c r="CA82" s="556" t="str">
        <f t="shared" si="73"/>
        <v/>
      </c>
      <c r="CC82" s="556" t="str">
        <f t="shared" si="74"/>
        <v/>
      </c>
      <c r="CE82" s="556" t="str">
        <f t="shared" si="75"/>
        <v/>
      </c>
    </row>
    <row r="83" spans="4:83">
      <c r="D83" s="562">
        <f>D82/365</f>
        <v>13.916136903279371</v>
      </c>
      <c r="E83" s="556" t="str">
        <f t="shared" si="38"/>
        <v/>
      </c>
      <c r="G83" s="556" t="str">
        <f t="shared" si="38"/>
        <v/>
      </c>
      <c r="I83" s="556" t="str">
        <f t="shared" si="39"/>
        <v/>
      </c>
      <c r="K83" s="556" t="str">
        <f t="shared" si="40"/>
        <v/>
      </c>
      <c r="M83" s="556" t="str">
        <f t="shared" si="41"/>
        <v/>
      </c>
      <c r="O83" s="556" t="str">
        <f t="shared" si="42"/>
        <v/>
      </c>
      <c r="Q83" s="556" t="str">
        <f t="shared" si="43"/>
        <v/>
      </c>
      <c r="S83" s="556" t="str">
        <f t="shared" si="44"/>
        <v/>
      </c>
      <c r="U83" s="556" t="str">
        <f t="shared" si="45"/>
        <v/>
      </c>
      <c r="W83" s="556" t="str">
        <f t="shared" si="46"/>
        <v/>
      </c>
      <c r="Y83" s="556" t="str">
        <f t="shared" si="47"/>
        <v/>
      </c>
      <c r="Z83" s="542"/>
      <c r="AA83" s="556" t="str">
        <f t="shared" si="48"/>
        <v/>
      </c>
      <c r="AC83" s="556" t="str">
        <f t="shared" si="49"/>
        <v/>
      </c>
      <c r="AE83" s="556" t="str">
        <f t="shared" si="50"/>
        <v/>
      </c>
      <c r="AG83" s="556" t="str">
        <f t="shared" si="51"/>
        <v/>
      </c>
      <c r="AI83" s="556" t="str">
        <f t="shared" si="52"/>
        <v/>
      </c>
      <c r="AK83" s="556" t="str">
        <f t="shared" si="53"/>
        <v/>
      </c>
      <c r="AM83" s="556" t="str">
        <f t="shared" si="54"/>
        <v/>
      </c>
      <c r="AO83" s="556" t="str">
        <f t="shared" si="55"/>
        <v/>
      </c>
      <c r="AQ83" s="556" t="str">
        <f t="shared" si="56"/>
        <v/>
      </c>
      <c r="AS83" s="556" t="str">
        <f t="shared" si="57"/>
        <v/>
      </c>
      <c r="AU83" s="556" t="str">
        <f t="shared" si="57"/>
        <v/>
      </c>
      <c r="AW83" s="556" t="str">
        <f t="shared" si="58"/>
        <v/>
      </c>
      <c r="AY83" s="556" t="str">
        <f t="shared" si="59"/>
        <v/>
      </c>
      <c r="BA83" s="556" t="str">
        <f t="shared" si="60"/>
        <v/>
      </c>
      <c r="BC83" s="556" t="str">
        <f t="shared" si="61"/>
        <v/>
      </c>
      <c r="BE83" s="556" t="str">
        <f t="shared" si="62"/>
        <v/>
      </c>
      <c r="BG83" s="556" t="str">
        <f t="shared" si="63"/>
        <v/>
      </c>
      <c r="BI83" s="556" t="str">
        <f t="shared" si="64"/>
        <v/>
      </c>
      <c r="BK83" s="556" t="str">
        <f t="shared" si="65"/>
        <v/>
      </c>
      <c r="BM83" s="556" t="str">
        <f t="shared" si="66"/>
        <v/>
      </c>
      <c r="BO83" s="556" t="str">
        <f t="shared" si="67"/>
        <v/>
      </c>
      <c r="BQ83" s="556" t="str">
        <f t="shared" si="68"/>
        <v/>
      </c>
      <c r="BS83" s="556" t="str">
        <f t="shared" si="69"/>
        <v/>
      </c>
      <c r="BU83" s="556" t="str">
        <f t="shared" si="70"/>
        <v/>
      </c>
      <c r="BW83" s="556" t="str">
        <f t="shared" si="71"/>
        <v/>
      </c>
      <c r="BY83" s="556" t="str">
        <f t="shared" si="72"/>
        <v/>
      </c>
      <c r="CA83" s="556" t="str">
        <f t="shared" si="73"/>
        <v/>
      </c>
      <c r="CC83" s="556" t="str">
        <f t="shared" si="74"/>
        <v/>
      </c>
      <c r="CE83" s="556" t="str">
        <f t="shared" si="75"/>
        <v/>
      </c>
    </row>
    <row r="84" spans="4:83">
      <c r="E84" s="556" t="str">
        <f t="shared" si="38"/>
        <v/>
      </c>
      <c r="G84" s="556" t="str">
        <f t="shared" si="38"/>
        <v/>
      </c>
      <c r="I84" s="556" t="str">
        <f t="shared" si="39"/>
        <v/>
      </c>
      <c r="K84" s="556" t="str">
        <f t="shared" si="40"/>
        <v/>
      </c>
      <c r="M84" s="556" t="str">
        <f t="shared" si="41"/>
        <v/>
      </c>
      <c r="O84" s="556" t="str">
        <f t="shared" si="42"/>
        <v/>
      </c>
      <c r="P84" s="542">
        <f>SUM(P13:P83)</f>
        <v>103332.72</v>
      </c>
      <c r="Q84" s="556" t="str">
        <f t="shared" si="43"/>
        <v/>
      </c>
      <c r="S84" s="556" t="str">
        <f t="shared" si="44"/>
        <v/>
      </c>
      <c r="T84" s="542">
        <f>SUM(T12:T83)</f>
        <v>47418.2</v>
      </c>
      <c r="U84" s="542"/>
      <c r="V84" s="542">
        <f t="shared" ref="V84:X84" si="77">SUM(V12:V83)</f>
        <v>537676.79</v>
      </c>
      <c r="W84" s="542"/>
      <c r="X84" s="542">
        <f t="shared" si="77"/>
        <v>159367.59</v>
      </c>
      <c r="Y84" s="556" t="str">
        <f t="shared" si="47"/>
        <v/>
      </c>
      <c r="AA84" s="556" t="str">
        <f t="shared" si="48"/>
        <v/>
      </c>
      <c r="AC84" s="556" t="str">
        <f t="shared" si="49"/>
        <v/>
      </c>
      <c r="AE84" s="556" t="str">
        <f t="shared" si="50"/>
        <v/>
      </c>
      <c r="AG84" s="556" t="str">
        <f t="shared" si="51"/>
        <v/>
      </c>
      <c r="AI84" s="556" t="str">
        <f t="shared" si="52"/>
        <v/>
      </c>
      <c r="AK84" s="556" t="str">
        <f t="shared" si="53"/>
        <v/>
      </c>
      <c r="AM84" s="556" t="str">
        <f t="shared" si="54"/>
        <v/>
      </c>
      <c r="AO84" s="556" t="str">
        <f t="shared" si="55"/>
        <v/>
      </c>
      <c r="AQ84" s="556" t="str">
        <f t="shared" si="56"/>
        <v/>
      </c>
      <c r="AS84" s="556" t="str">
        <f t="shared" si="57"/>
        <v/>
      </c>
      <c r="AU84" s="556" t="str">
        <f t="shared" si="57"/>
        <v/>
      </c>
      <c r="AW84" s="556" t="str">
        <f t="shared" si="58"/>
        <v/>
      </c>
      <c r="AY84" s="556" t="str">
        <f t="shared" si="59"/>
        <v/>
      </c>
      <c r="BA84" s="556" t="str">
        <f t="shared" si="60"/>
        <v/>
      </c>
      <c r="BC84" s="556" t="str">
        <f t="shared" si="61"/>
        <v/>
      </c>
      <c r="BE84" s="556" t="str">
        <f t="shared" si="62"/>
        <v/>
      </c>
      <c r="BG84" s="556" t="str">
        <f t="shared" si="63"/>
        <v/>
      </c>
      <c r="BI84" s="556" t="str">
        <f t="shared" si="64"/>
        <v/>
      </c>
      <c r="BK84" s="556" t="str">
        <f t="shared" si="65"/>
        <v/>
      </c>
      <c r="BM84" s="556" t="str">
        <f t="shared" si="66"/>
        <v/>
      </c>
      <c r="BO84" s="556" t="str">
        <f t="shared" si="67"/>
        <v/>
      </c>
      <c r="BQ84" s="556" t="str">
        <f t="shared" si="68"/>
        <v/>
      </c>
      <c r="BS84" s="556" t="str">
        <f t="shared" si="69"/>
        <v/>
      </c>
      <c r="BU84" s="556" t="str">
        <f t="shared" si="70"/>
        <v/>
      </c>
      <c r="BW84" s="556" t="str">
        <f t="shared" si="71"/>
        <v/>
      </c>
      <c r="BY84" s="556" t="str">
        <f t="shared" si="72"/>
        <v/>
      </c>
      <c r="CA84" s="556" t="str">
        <f t="shared" si="73"/>
        <v/>
      </c>
      <c r="CC84" s="556" t="str">
        <f t="shared" si="74"/>
        <v/>
      </c>
      <c r="CE84" s="556" t="str">
        <f t="shared" si="75"/>
        <v/>
      </c>
    </row>
    <row r="85" spans="4:83">
      <c r="E85" s="556" t="str">
        <f t="shared" si="38"/>
        <v/>
      </c>
      <c r="G85" s="556" t="str">
        <f t="shared" si="38"/>
        <v/>
      </c>
      <c r="I85" s="556" t="str">
        <f t="shared" si="39"/>
        <v/>
      </c>
      <c r="K85" s="556" t="str">
        <f t="shared" si="40"/>
        <v/>
      </c>
      <c r="M85" s="556" t="str">
        <f t="shared" si="41"/>
        <v/>
      </c>
      <c r="O85" s="556" t="str">
        <f t="shared" si="42"/>
        <v/>
      </c>
      <c r="Q85" s="556" t="str">
        <f t="shared" si="43"/>
        <v/>
      </c>
      <c r="S85" s="556" t="str">
        <f t="shared" si="44"/>
        <v/>
      </c>
      <c r="U85" s="556" t="str">
        <f t="shared" si="45"/>
        <v/>
      </c>
      <c r="W85" s="556" t="str">
        <f t="shared" si="46"/>
        <v/>
      </c>
      <c r="Y85" s="556" t="str">
        <f t="shared" si="47"/>
        <v/>
      </c>
      <c r="AA85" s="556" t="str">
        <f t="shared" si="48"/>
        <v/>
      </c>
      <c r="AC85" s="556" t="str">
        <f t="shared" si="49"/>
        <v/>
      </c>
      <c r="AE85" s="556" t="str">
        <f t="shared" si="50"/>
        <v/>
      </c>
      <c r="AG85" s="556" t="str">
        <f t="shared" si="51"/>
        <v/>
      </c>
      <c r="AI85" s="556" t="str">
        <f t="shared" si="52"/>
        <v/>
      </c>
      <c r="AK85" s="556" t="str">
        <f t="shared" si="53"/>
        <v/>
      </c>
      <c r="AM85" s="556" t="str">
        <f t="shared" si="54"/>
        <v/>
      </c>
      <c r="AO85" s="556" t="str">
        <f t="shared" si="55"/>
        <v/>
      </c>
      <c r="AQ85" s="556" t="str">
        <f t="shared" si="56"/>
        <v/>
      </c>
      <c r="AS85" s="556" t="str">
        <f t="shared" si="57"/>
        <v/>
      </c>
      <c r="AU85" s="556" t="str">
        <f t="shared" si="57"/>
        <v/>
      </c>
      <c r="AW85" s="556" t="str">
        <f t="shared" si="58"/>
        <v/>
      </c>
      <c r="AY85" s="556" t="str">
        <f t="shared" si="59"/>
        <v/>
      </c>
      <c r="BA85" s="556" t="str">
        <f t="shared" si="60"/>
        <v/>
      </c>
      <c r="BC85" s="556" t="str">
        <f t="shared" si="61"/>
        <v/>
      </c>
      <c r="BE85" s="556" t="str">
        <f t="shared" si="62"/>
        <v/>
      </c>
      <c r="BG85" s="556" t="str">
        <f t="shared" si="63"/>
        <v/>
      </c>
      <c r="BI85" s="556" t="str">
        <f t="shared" si="64"/>
        <v/>
      </c>
      <c r="BK85" s="556" t="str">
        <f t="shared" si="65"/>
        <v/>
      </c>
      <c r="BM85" s="556" t="str">
        <f t="shared" si="66"/>
        <v/>
      </c>
      <c r="BO85" s="556" t="str">
        <f t="shared" si="67"/>
        <v/>
      </c>
      <c r="BQ85" s="556" t="str">
        <f t="shared" si="68"/>
        <v/>
      </c>
      <c r="BS85" s="556" t="str">
        <f t="shared" si="69"/>
        <v/>
      </c>
      <c r="BU85" s="556" t="str">
        <f t="shared" si="70"/>
        <v/>
      </c>
      <c r="BW85" s="556" t="str">
        <f t="shared" si="71"/>
        <v/>
      </c>
      <c r="BY85" s="556" t="str">
        <f t="shared" si="72"/>
        <v/>
      </c>
      <c r="CA85" s="556" t="str">
        <f t="shared" si="73"/>
        <v/>
      </c>
      <c r="CC85" s="556" t="str">
        <f t="shared" si="74"/>
        <v/>
      </c>
      <c r="CE85" s="556" t="str">
        <f t="shared" si="75"/>
        <v/>
      </c>
    </row>
    <row r="86" spans="4:83">
      <c r="E86" s="556" t="str">
        <f t="shared" si="38"/>
        <v/>
      </c>
      <c r="G86" s="556" t="str">
        <f t="shared" si="38"/>
        <v/>
      </c>
      <c r="I86" s="556" t="str">
        <f t="shared" si="39"/>
        <v/>
      </c>
      <c r="K86" s="556" t="str">
        <f t="shared" si="40"/>
        <v/>
      </c>
      <c r="M86" s="556" t="str">
        <f t="shared" si="41"/>
        <v/>
      </c>
      <c r="O86" s="556" t="str">
        <f t="shared" si="42"/>
        <v/>
      </c>
      <c r="Q86" s="556" t="str">
        <f t="shared" si="43"/>
        <v/>
      </c>
      <c r="S86" s="556" t="str">
        <f t="shared" si="44"/>
        <v/>
      </c>
      <c r="U86" s="556" t="str">
        <f t="shared" si="45"/>
        <v/>
      </c>
      <c r="W86" s="556" t="str">
        <f t="shared" si="46"/>
        <v/>
      </c>
      <c r="Y86" s="556" t="str">
        <f t="shared" si="47"/>
        <v/>
      </c>
      <c r="AA86" s="556" t="str">
        <f t="shared" si="48"/>
        <v/>
      </c>
      <c r="AC86" s="556" t="str">
        <f t="shared" si="49"/>
        <v/>
      </c>
      <c r="AE86" s="556" t="str">
        <f t="shared" si="50"/>
        <v/>
      </c>
      <c r="AG86" s="556" t="str">
        <f t="shared" si="51"/>
        <v/>
      </c>
      <c r="AI86" s="556" t="str">
        <f t="shared" si="52"/>
        <v/>
      </c>
      <c r="AK86" s="556" t="str">
        <f t="shared" si="53"/>
        <v/>
      </c>
      <c r="AM86" s="556" t="str">
        <f t="shared" si="54"/>
        <v/>
      </c>
      <c r="AO86" s="556" t="str">
        <f t="shared" si="55"/>
        <v/>
      </c>
      <c r="AQ86" s="556" t="str">
        <f t="shared" si="56"/>
        <v/>
      </c>
      <c r="AS86" s="556" t="str">
        <f t="shared" si="57"/>
        <v/>
      </c>
      <c r="AU86" s="556" t="str">
        <f t="shared" si="57"/>
        <v/>
      </c>
      <c r="AW86" s="556" t="str">
        <f t="shared" si="58"/>
        <v/>
      </c>
      <c r="AY86" s="556" t="str">
        <f t="shared" si="59"/>
        <v/>
      </c>
      <c r="BA86" s="556" t="str">
        <f t="shared" si="60"/>
        <v/>
      </c>
      <c r="BC86" s="556" t="str">
        <f t="shared" si="61"/>
        <v/>
      </c>
      <c r="BE86" s="556" t="str">
        <f t="shared" si="62"/>
        <v/>
      </c>
      <c r="BG86" s="556" t="str">
        <f t="shared" si="63"/>
        <v/>
      </c>
      <c r="BI86" s="556" t="str">
        <f t="shared" si="64"/>
        <v/>
      </c>
      <c r="BK86" s="556" t="str">
        <f t="shared" si="65"/>
        <v/>
      </c>
      <c r="BM86" s="556" t="str">
        <f t="shared" si="66"/>
        <v/>
      </c>
      <c r="BO86" s="556" t="str">
        <f t="shared" si="67"/>
        <v/>
      </c>
      <c r="BQ86" s="556" t="str">
        <f t="shared" si="68"/>
        <v/>
      </c>
      <c r="BS86" s="556" t="str">
        <f t="shared" si="69"/>
        <v/>
      </c>
      <c r="BU86" s="556" t="str">
        <f t="shared" si="70"/>
        <v/>
      </c>
      <c r="BW86" s="556" t="str">
        <f t="shared" si="71"/>
        <v/>
      </c>
      <c r="BY86" s="556" t="str">
        <f t="shared" si="72"/>
        <v/>
      </c>
      <c r="CA86" s="556" t="str">
        <f t="shared" si="73"/>
        <v/>
      </c>
      <c r="CC86" s="556" t="str">
        <f t="shared" si="74"/>
        <v/>
      </c>
      <c r="CE86" s="556" t="str">
        <f t="shared" si="75"/>
        <v/>
      </c>
    </row>
    <row r="87" spans="4:83">
      <c r="E87" s="556" t="str">
        <f t="shared" si="38"/>
        <v/>
      </c>
      <c r="G87" s="556" t="str">
        <f t="shared" si="38"/>
        <v/>
      </c>
      <c r="I87" s="556" t="str">
        <f t="shared" si="39"/>
        <v/>
      </c>
      <c r="K87" s="556" t="str">
        <f t="shared" si="40"/>
        <v/>
      </c>
      <c r="M87" s="556" t="str">
        <f t="shared" si="41"/>
        <v/>
      </c>
      <c r="O87" s="556" t="str">
        <f t="shared" si="42"/>
        <v/>
      </c>
      <c r="Q87" s="556" t="str">
        <f t="shared" si="43"/>
        <v/>
      </c>
      <c r="S87" s="556" t="str">
        <f t="shared" si="44"/>
        <v/>
      </c>
      <c r="U87" s="556" t="str">
        <f t="shared" si="45"/>
        <v/>
      </c>
      <c r="W87" s="556" t="str">
        <f t="shared" si="46"/>
        <v/>
      </c>
      <c r="Y87" s="556" t="str">
        <f t="shared" si="47"/>
        <v/>
      </c>
      <c r="AA87" s="556" t="str">
        <f t="shared" si="48"/>
        <v/>
      </c>
      <c r="AC87" s="556" t="str">
        <f t="shared" si="49"/>
        <v/>
      </c>
      <c r="AE87" s="556" t="str">
        <f t="shared" si="50"/>
        <v/>
      </c>
      <c r="AG87" s="556" t="str">
        <f t="shared" si="51"/>
        <v/>
      </c>
      <c r="AI87" s="556" t="str">
        <f t="shared" si="52"/>
        <v/>
      </c>
      <c r="AK87" s="556" t="str">
        <f t="shared" si="53"/>
        <v/>
      </c>
      <c r="AM87" s="556" t="str">
        <f t="shared" si="54"/>
        <v/>
      </c>
      <c r="AO87" s="556" t="str">
        <f t="shared" si="55"/>
        <v/>
      </c>
      <c r="AQ87" s="556" t="str">
        <f t="shared" si="56"/>
        <v/>
      </c>
      <c r="AS87" s="556" t="str">
        <f t="shared" si="57"/>
        <v/>
      </c>
      <c r="AU87" s="556" t="str">
        <f t="shared" si="57"/>
        <v/>
      </c>
      <c r="AW87" s="556" t="str">
        <f t="shared" si="58"/>
        <v/>
      </c>
      <c r="AY87" s="556" t="str">
        <f t="shared" si="59"/>
        <v/>
      </c>
      <c r="BA87" s="556" t="str">
        <f t="shared" si="60"/>
        <v/>
      </c>
      <c r="BC87" s="556" t="str">
        <f t="shared" si="61"/>
        <v/>
      </c>
      <c r="BE87" s="556" t="str">
        <f t="shared" si="62"/>
        <v/>
      </c>
      <c r="BG87" s="556" t="str">
        <f t="shared" si="63"/>
        <v/>
      </c>
      <c r="BI87" s="556" t="str">
        <f t="shared" si="64"/>
        <v/>
      </c>
      <c r="BK87" s="556" t="str">
        <f t="shared" si="65"/>
        <v/>
      </c>
      <c r="BM87" s="556" t="str">
        <f t="shared" si="66"/>
        <v/>
      </c>
      <c r="BO87" s="556" t="str">
        <f t="shared" si="67"/>
        <v/>
      </c>
      <c r="BQ87" s="556" t="str">
        <f t="shared" si="68"/>
        <v/>
      </c>
      <c r="BS87" s="556" t="str">
        <f t="shared" si="69"/>
        <v/>
      </c>
      <c r="BU87" s="556" t="str">
        <f t="shared" si="70"/>
        <v/>
      </c>
      <c r="BW87" s="556" t="str">
        <f t="shared" si="71"/>
        <v/>
      </c>
      <c r="BY87" s="556" t="str">
        <f t="shared" si="72"/>
        <v/>
      </c>
      <c r="CA87" s="556" t="str">
        <f t="shared" si="73"/>
        <v/>
      </c>
      <c r="CC87" s="556" t="str">
        <f t="shared" si="74"/>
        <v/>
      </c>
      <c r="CE87" s="556" t="str">
        <f t="shared" si="75"/>
        <v/>
      </c>
    </row>
    <row r="88" spans="4:83">
      <c r="E88" s="556" t="str">
        <f t="shared" si="38"/>
        <v/>
      </c>
      <c r="G88" s="556" t="str">
        <f t="shared" si="38"/>
        <v/>
      </c>
      <c r="I88" s="556" t="str">
        <f t="shared" si="39"/>
        <v/>
      </c>
      <c r="K88" s="556" t="str">
        <f t="shared" si="40"/>
        <v/>
      </c>
      <c r="M88" s="556" t="str">
        <f t="shared" si="41"/>
        <v/>
      </c>
      <c r="O88" s="556" t="str">
        <f t="shared" si="42"/>
        <v/>
      </c>
      <c r="Q88" s="556" t="str">
        <f t="shared" si="43"/>
        <v/>
      </c>
      <c r="S88" s="556" t="str">
        <f t="shared" si="44"/>
        <v/>
      </c>
      <c r="U88" s="556" t="str">
        <f t="shared" si="45"/>
        <v/>
      </c>
      <c r="W88" s="556" t="str">
        <f t="shared" si="46"/>
        <v/>
      </c>
      <c r="Y88" s="556" t="str">
        <f t="shared" si="47"/>
        <v/>
      </c>
      <c r="AA88" s="556" t="str">
        <f t="shared" si="48"/>
        <v/>
      </c>
      <c r="AC88" s="556" t="str">
        <f t="shared" si="49"/>
        <v/>
      </c>
      <c r="AE88" s="556" t="str">
        <f t="shared" si="50"/>
        <v/>
      </c>
      <c r="AG88" s="556" t="str">
        <f t="shared" si="51"/>
        <v/>
      </c>
      <c r="AI88" s="556" t="str">
        <f t="shared" si="52"/>
        <v/>
      </c>
      <c r="AK88" s="556" t="str">
        <f t="shared" si="53"/>
        <v/>
      </c>
      <c r="AM88" s="556" t="str">
        <f t="shared" si="54"/>
        <v/>
      </c>
      <c r="AO88" s="556" t="str">
        <f t="shared" si="55"/>
        <v/>
      </c>
      <c r="AQ88" s="556" t="str">
        <f t="shared" si="56"/>
        <v/>
      </c>
      <c r="AS88" s="556" t="str">
        <f t="shared" si="57"/>
        <v/>
      </c>
      <c r="AU88" s="556" t="str">
        <f t="shared" si="57"/>
        <v/>
      </c>
      <c r="AW88" s="556" t="str">
        <f t="shared" si="58"/>
        <v/>
      </c>
      <c r="AY88" s="556" t="str">
        <f t="shared" si="59"/>
        <v/>
      </c>
      <c r="BA88" s="556" t="str">
        <f t="shared" si="60"/>
        <v/>
      </c>
      <c r="BC88" s="556" t="str">
        <f t="shared" si="61"/>
        <v/>
      </c>
      <c r="BE88" s="556" t="str">
        <f t="shared" si="62"/>
        <v/>
      </c>
      <c r="BG88" s="556" t="str">
        <f t="shared" si="63"/>
        <v/>
      </c>
      <c r="BI88" s="556" t="str">
        <f t="shared" si="64"/>
        <v/>
      </c>
      <c r="BK88" s="556" t="str">
        <f t="shared" si="65"/>
        <v/>
      </c>
      <c r="BM88" s="556" t="str">
        <f t="shared" si="66"/>
        <v/>
      </c>
      <c r="BO88" s="556" t="str">
        <f t="shared" si="67"/>
        <v/>
      </c>
      <c r="BQ88" s="556" t="str">
        <f t="shared" si="68"/>
        <v/>
      </c>
      <c r="BS88" s="556" t="str">
        <f t="shared" si="69"/>
        <v/>
      </c>
      <c r="BU88" s="556" t="str">
        <f t="shared" si="70"/>
        <v/>
      </c>
      <c r="BW88" s="556" t="str">
        <f t="shared" si="71"/>
        <v/>
      </c>
      <c r="BY88" s="556" t="str">
        <f t="shared" si="72"/>
        <v/>
      </c>
      <c r="CA88" s="556" t="str">
        <f t="shared" si="73"/>
        <v/>
      </c>
      <c r="CC88" s="556" t="str">
        <f t="shared" si="74"/>
        <v/>
      </c>
      <c r="CE88" s="556" t="str">
        <f t="shared" si="75"/>
        <v/>
      </c>
    </row>
    <row r="89" spans="4:83">
      <c r="E89" s="556" t="str">
        <f t="shared" si="38"/>
        <v/>
      </c>
      <c r="G89" s="556" t="str">
        <f t="shared" si="38"/>
        <v/>
      </c>
      <c r="I89" s="556" t="str">
        <f t="shared" si="39"/>
        <v/>
      </c>
      <c r="K89" s="556" t="str">
        <f t="shared" si="40"/>
        <v/>
      </c>
      <c r="M89" s="556" t="str">
        <f t="shared" si="41"/>
        <v/>
      </c>
      <c r="O89" s="556" t="str">
        <f t="shared" si="42"/>
        <v/>
      </c>
      <c r="P89" s="542">
        <f>P84+T84+V84+X84</f>
        <v>847795.29999999993</v>
      </c>
      <c r="Q89" s="556" t="str">
        <f t="shared" si="43"/>
        <v/>
      </c>
      <c r="S89" s="556" t="str">
        <f t="shared" si="44"/>
        <v/>
      </c>
      <c r="U89" s="556" t="str">
        <f t="shared" si="45"/>
        <v/>
      </c>
      <c r="W89" s="556" t="str">
        <f t="shared" si="46"/>
        <v/>
      </c>
      <c r="Y89" s="556" t="str">
        <f t="shared" si="47"/>
        <v/>
      </c>
      <c r="AA89" s="556" t="str">
        <f t="shared" si="48"/>
        <v/>
      </c>
      <c r="AC89" s="556" t="str">
        <f t="shared" si="49"/>
        <v/>
      </c>
      <c r="AE89" s="556" t="str">
        <f t="shared" si="50"/>
        <v/>
      </c>
      <c r="AG89" s="556" t="str">
        <f t="shared" si="51"/>
        <v/>
      </c>
      <c r="AI89" s="556" t="str">
        <f t="shared" si="52"/>
        <v/>
      </c>
      <c r="AK89" s="556" t="str">
        <f t="shared" si="53"/>
        <v/>
      </c>
      <c r="AM89" s="556" t="str">
        <f t="shared" si="54"/>
        <v/>
      </c>
      <c r="AO89" s="556" t="str">
        <f t="shared" si="55"/>
        <v/>
      </c>
      <c r="AQ89" s="556" t="str">
        <f t="shared" si="56"/>
        <v/>
      </c>
      <c r="AS89" s="556" t="str">
        <f t="shared" si="57"/>
        <v/>
      </c>
      <c r="AU89" s="556" t="str">
        <f t="shared" si="57"/>
        <v/>
      </c>
      <c r="AW89" s="556" t="str">
        <f t="shared" si="58"/>
        <v/>
      </c>
      <c r="AY89" s="556" t="str">
        <f t="shared" si="59"/>
        <v/>
      </c>
      <c r="BA89" s="556" t="str">
        <f t="shared" si="60"/>
        <v/>
      </c>
      <c r="BC89" s="556" t="str">
        <f t="shared" si="61"/>
        <v/>
      </c>
      <c r="BE89" s="556" t="str">
        <f t="shared" si="62"/>
        <v/>
      </c>
      <c r="BG89" s="556" t="str">
        <f t="shared" si="63"/>
        <v/>
      </c>
      <c r="BI89" s="556" t="str">
        <f t="shared" si="64"/>
        <v/>
      </c>
      <c r="BK89" s="556" t="str">
        <f t="shared" si="65"/>
        <v/>
      </c>
      <c r="BM89" s="556" t="str">
        <f t="shared" si="66"/>
        <v/>
      </c>
      <c r="BO89" s="556" t="str">
        <f t="shared" si="67"/>
        <v/>
      </c>
      <c r="BQ89" s="556" t="str">
        <f t="shared" si="68"/>
        <v/>
      </c>
      <c r="BS89" s="556" t="str">
        <f t="shared" si="69"/>
        <v/>
      </c>
      <c r="BU89" s="556" t="str">
        <f t="shared" si="70"/>
        <v/>
      </c>
      <c r="BW89" s="556" t="str">
        <f t="shared" si="71"/>
        <v/>
      </c>
      <c r="BY89" s="556" t="str">
        <f t="shared" si="72"/>
        <v/>
      </c>
      <c r="CA89" s="556" t="str">
        <f t="shared" si="73"/>
        <v/>
      </c>
      <c r="CC89" s="556" t="str">
        <f t="shared" si="74"/>
        <v/>
      </c>
      <c r="CE89" s="556" t="str">
        <f t="shared" si="75"/>
        <v/>
      </c>
    </row>
    <row r="90" spans="4:83">
      <c r="E90" s="556" t="str">
        <f t="shared" si="38"/>
        <v/>
      </c>
      <c r="G90" s="556" t="str">
        <f t="shared" si="38"/>
        <v/>
      </c>
      <c r="I90" s="556" t="str">
        <f t="shared" si="39"/>
        <v/>
      </c>
      <c r="K90" s="556" t="str">
        <f t="shared" si="40"/>
        <v/>
      </c>
      <c r="M90" s="556" t="str">
        <f t="shared" si="41"/>
        <v/>
      </c>
      <c r="O90" s="556" t="str">
        <f t="shared" si="42"/>
        <v/>
      </c>
      <c r="P90" s="562">
        <f>P89/66/30/365</f>
        <v>1.1730943683409434</v>
      </c>
      <c r="Q90" s="556" t="str">
        <f t="shared" si="43"/>
        <v/>
      </c>
      <c r="S90" s="556" t="str">
        <f t="shared" si="44"/>
        <v/>
      </c>
      <c r="U90" s="556" t="str">
        <f t="shared" si="45"/>
        <v/>
      </c>
      <c r="W90" s="556" t="str">
        <f t="shared" si="46"/>
        <v/>
      </c>
      <c r="Y90" s="556" t="str">
        <f t="shared" si="47"/>
        <v/>
      </c>
      <c r="AA90" s="556" t="str">
        <f t="shared" si="48"/>
        <v/>
      </c>
      <c r="AC90" s="556" t="str">
        <f t="shared" si="49"/>
        <v/>
      </c>
      <c r="AE90" s="556" t="str">
        <f t="shared" si="50"/>
        <v/>
      </c>
      <c r="AG90" s="556" t="str">
        <f t="shared" si="51"/>
        <v/>
      </c>
      <c r="AI90" s="556" t="str">
        <f t="shared" si="52"/>
        <v/>
      </c>
      <c r="AK90" s="556" t="str">
        <f t="shared" si="53"/>
        <v/>
      </c>
      <c r="AM90" s="556" t="str">
        <f t="shared" si="54"/>
        <v/>
      </c>
      <c r="AO90" s="556" t="str">
        <f t="shared" si="55"/>
        <v/>
      </c>
      <c r="AQ90" s="556" t="str">
        <f t="shared" si="56"/>
        <v/>
      </c>
      <c r="AS90" s="556" t="str">
        <f t="shared" si="57"/>
        <v/>
      </c>
      <c r="AU90" s="556" t="str">
        <f t="shared" si="57"/>
        <v/>
      </c>
      <c r="AW90" s="556" t="str">
        <f t="shared" si="58"/>
        <v/>
      </c>
      <c r="AY90" s="556" t="str">
        <f t="shared" si="59"/>
        <v/>
      </c>
      <c r="BA90" s="556" t="str">
        <f t="shared" si="60"/>
        <v/>
      </c>
      <c r="BC90" s="556" t="str">
        <f t="shared" si="61"/>
        <v/>
      </c>
      <c r="BE90" s="556" t="str">
        <f t="shared" si="62"/>
        <v/>
      </c>
      <c r="BG90" s="556" t="str">
        <f t="shared" si="63"/>
        <v/>
      </c>
      <c r="BI90" s="556" t="str">
        <f t="shared" si="64"/>
        <v/>
      </c>
      <c r="BK90" s="556" t="str">
        <f t="shared" si="65"/>
        <v/>
      </c>
      <c r="BM90" s="556" t="str">
        <f t="shared" si="66"/>
        <v/>
      </c>
      <c r="BO90" s="556" t="str">
        <f t="shared" si="67"/>
        <v/>
      </c>
      <c r="BQ90" s="556" t="str">
        <f t="shared" si="68"/>
        <v/>
      </c>
      <c r="BS90" s="556" t="str">
        <f t="shared" si="69"/>
        <v/>
      </c>
      <c r="BU90" s="556" t="str">
        <f t="shared" si="70"/>
        <v/>
      </c>
      <c r="BW90" s="556" t="str">
        <f t="shared" si="71"/>
        <v/>
      </c>
      <c r="BY90" s="556" t="str">
        <f t="shared" si="72"/>
        <v/>
      </c>
      <c r="CA90" s="556" t="str">
        <f t="shared" si="73"/>
        <v/>
      </c>
      <c r="CC90" s="556" t="str">
        <f t="shared" si="74"/>
        <v/>
      </c>
      <c r="CE90" s="556" t="str">
        <f t="shared" si="75"/>
        <v/>
      </c>
    </row>
    <row r="91" spans="4:83">
      <c r="E91" s="556" t="str">
        <f t="shared" si="38"/>
        <v/>
      </c>
      <c r="G91" s="556" t="str">
        <f t="shared" si="38"/>
        <v/>
      </c>
      <c r="I91" s="556" t="str">
        <f t="shared" si="39"/>
        <v/>
      </c>
      <c r="K91" s="556" t="str">
        <f t="shared" si="40"/>
        <v/>
      </c>
      <c r="M91" s="556" t="str">
        <f t="shared" si="41"/>
        <v/>
      </c>
      <c r="O91" s="556" t="str">
        <f t="shared" si="42"/>
        <v/>
      </c>
      <c r="Q91" s="556" t="str">
        <f t="shared" si="43"/>
        <v/>
      </c>
      <c r="S91" s="556" t="str">
        <f t="shared" si="44"/>
        <v/>
      </c>
      <c r="U91" s="556" t="str">
        <f t="shared" si="45"/>
        <v/>
      </c>
      <c r="W91" s="556" t="str">
        <f t="shared" si="46"/>
        <v/>
      </c>
      <c r="Y91" s="556" t="str">
        <f t="shared" si="47"/>
        <v/>
      </c>
      <c r="AA91" s="556" t="str">
        <f t="shared" si="48"/>
        <v/>
      </c>
      <c r="AC91" s="556" t="str">
        <f t="shared" si="49"/>
        <v/>
      </c>
      <c r="AE91" s="556" t="str">
        <f t="shared" si="50"/>
        <v/>
      </c>
      <c r="AG91" s="556" t="str">
        <f t="shared" si="51"/>
        <v/>
      </c>
      <c r="AI91" s="556" t="str">
        <f t="shared" si="52"/>
        <v/>
      </c>
      <c r="AK91" s="556" t="str">
        <f t="shared" si="53"/>
        <v/>
      </c>
      <c r="AM91" s="556" t="str">
        <f t="shared" si="54"/>
        <v/>
      </c>
      <c r="AO91" s="556" t="str">
        <f t="shared" si="55"/>
        <v/>
      </c>
      <c r="AQ91" s="556" t="str">
        <f t="shared" si="56"/>
        <v/>
      </c>
      <c r="AS91" s="556" t="str">
        <f t="shared" si="57"/>
        <v/>
      </c>
      <c r="AU91" s="556" t="str">
        <f t="shared" si="57"/>
        <v/>
      </c>
      <c r="AW91" s="556" t="str">
        <f t="shared" si="58"/>
        <v/>
      </c>
      <c r="AY91" s="556" t="str">
        <f t="shared" si="59"/>
        <v/>
      </c>
      <c r="BA91" s="556" t="str">
        <f t="shared" si="60"/>
        <v/>
      </c>
      <c r="BC91" s="556" t="str">
        <f t="shared" si="61"/>
        <v/>
      </c>
      <c r="BE91" s="556" t="str">
        <f t="shared" si="62"/>
        <v/>
      </c>
      <c r="BG91" s="556" t="str">
        <f t="shared" si="63"/>
        <v/>
      </c>
      <c r="BI91" s="556" t="str">
        <f t="shared" si="64"/>
        <v/>
      </c>
      <c r="BK91" s="556" t="str">
        <f t="shared" si="65"/>
        <v/>
      </c>
      <c r="BM91" s="556" t="str">
        <f t="shared" si="66"/>
        <v/>
      </c>
      <c r="BO91" s="556" t="str">
        <f t="shared" si="67"/>
        <v/>
      </c>
      <c r="BQ91" s="556" t="str">
        <f t="shared" si="68"/>
        <v/>
      </c>
      <c r="BS91" s="556" t="str">
        <f t="shared" si="69"/>
        <v/>
      </c>
      <c r="BU91" s="556" t="str">
        <f t="shared" si="70"/>
        <v/>
      </c>
      <c r="BW91" s="556" t="str">
        <f t="shared" si="71"/>
        <v/>
      </c>
      <c r="BY91" s="556" t="str">
        <f t="shared" si="72"/>
        <v/>
      </c>
      <c r="CA91" s="556" t="str">
        <f t="shared" si="73"/>
        <v/>
      </c>
      <c r="CC91" s="556" t="str">
        <f t="shared" si="74"/>
        <v/>
      </c>
      <c r="CE91" s="556" t="str">
        <f t="shared" si="75"/>
        <v/>
      </c>
    </row>
    <row r="92" spans="4:83">
      <c r="E92" s="556" t="str">
        <f t="shared" si="38"/>
        <v/>
      </c>
      <c r="G92" s="556" t="str">
        <f t="shared" si="38"/>
        <v/>
      </c>
      <c r="I92" s="556" t="str">
        <f t="shared" si="39"/>
        <v/>
      </c>
      <c r="K92" s="556" t="str">
        <f t="shared" si="40"/>
        <v/>
      </c>
      <c r="M92" s="556" t="str">
        <f t="shared" si="41"/>
        <v/>
      </c>
      <c r="O92" s="556" t="str">
        <f t="shared" si="42"/>
        <v/>
      </c>
      <c r="Q92" s="556" t="str">
        <f t="shared" si="43"/>
        <v/>
      </c>
      <c r="S92" s="556" t="str">
        <f t="shared" si="44"/>
        <v/>
      </c>
      <c r="U92" s="556" t="str">
        <f t="shared" si="45"/>
        <v/>
      </c>
      <c r="W92" s="556" t="str">
        <f t="shared" si="46"/>
        <v/>
      </c>
      <c r="Y92" s="556" t="str">
        <f t="shared" si="47"/>
        <v/>
      </c>
      <c r="AA92" s="556" t="str">
        <f t="shared" si="48"/>
        <v/>
      </c>
      <c r="AC92" s="556" t="str">
        <f t="shared" si="49"/>
        <v/>
      </c>
      <c r="AE92" s="556" t="str">
        <f t="shared" si="50"/>
        <v/>
      </c>
      <c r="AG92" s="556" t="str">
        <f t="shared" si="51"/>
        <v/>
      </c>
      <c r="AI92" s="556" t="str">
        <f t="shared" si="52"/>
        <v/>
      </c>
      <c r="AK92" s="556" t="str">
        <f t="shared" si="53"/>
        <v/>
      </c>
      <c r="AM92" s="556" t="str">
        <f t="shared" si="54"/>
        <v/>
      </c>
      <c r="AO92" s="556" t="str">
        <f t="shared" si="55"/>
        <v/>
      </c>
      <c r="AQ92" s="556" t="str">
        <f t="shared" si="56"/>
        <v/>
      </c>
      <c r="AS92" s="556" t="str">
        <f t="shared" si="57"/>
        <v/>
      </c>
      <c r="AU92" s="556" t="str">
        <f t="shared" si="57"/>
        <v/>
      </c>
      <c r="AW92" s="556" t="str">
        <f t="shared" si="58"/>
        <v/>
      </c>
      <c r="AY92" s="556" t="str">
        <f t="shared" si="59"/>
        <v/>
      </c>
      <c r="BA92" s="556" t="str">
        <f t="shared" si="60"/>
        <v/>
      </c>
      <c r="BC92" s="556" t="str">
        <f t="shared" si="61"/>
        <v/>
      </c>
      <c r="BE92" s="556" t="str">
        <f t="shared" si="62"/>
        <v/>
      </c>
      <c r="BG92" s="556" t="str">
        <f t="shared" si="63"/>
        <v/>
      </c>
      <c r="BI92" s="556" t="str">
        <f t="shared" si="64"/>
        <v/>
      </c>
      <c r="BK92" s="556" t="str">
        <f t="shared" si="65"/>
        <v/>
      </c>
      <c r="BM92" s="556" t="str">
        <f t="shared" si="66"/>
        <v/>
      </c>
      <c r="BO92" s="556" t="str">
        <f t="shared" si="67"/>
        <v/>
      </c>
      <c r="BQ92" s="556" t="str">
        <f t="shared" si="68"/>
        <v/>
      </c>
      <c r="BS92" s="556" t="str">
        <f t="shared" si="69"/>
        <v/>
      </c>
      <c r="BU92" s="556" t="str">
        <f t="shared" si="70"/>
        <v/>
      </c>
      <c r="BW92" s="556" t="str">
        <f t="shared" si="71"/>
        <v/>
      </c>
      <c r="BY92" s="556" t="str">
        <f t="shared" si="72"/>
        <v/>
      </c>
      <c r="CA92" s="556" t="str">
        <f t="shared" si="73"/>
        <v/>
      </c>
      <c r="CC92" s="556" t="str">
        <f t="shared" si="74"/>
        <v/>
      </c>
      <c r="CE92" s="556" t="str">
        <f t="shared" si="75"/>
        <v/>
      </c>
    </row>
    <row r="93" spans="4:83">
      <c r="E93" s="556" t="str">
        <f t="shared" si="38"/>
        <v/>
      </c>
      <c r="G93" s="556" t="str">
        <f t="shared" si="38"/>
        <v/>
      </c>
      <c r="I93" s="556" t="str">
        <f t="shared" si="39"/>
        <v/>
      </c>
      <c r="K93" s="556" t="str">
        <f t="shared" si="40"/>
        <v/>
      </c>
      <c r="M93" s="556" t="str">
        <f t="shared" si="41"/>
        <v/>
      </c>
      <c r="O93" s="556" t="str">
        <f t="shared" si="42"/>
        <v/>
      </c>
      <c r="Q93" s="556" t="str">
        <f t="shared" si="43"/>
        <v/>
      </c>
      <c r="S93" s="556" t="str">
        <f t="shared" si="44"/>
        <v/>
      </c>
      <c r="U93" s="556" t="str">
        <f t="shared" si="45"/>
        <v/>
      </c>
      <c r="W93" s="556" t="str">
        <f t="shared" si="46"/>
        <v/>
      </c>
      <c r="Y93" s="556" t="str">
        <f t="shared" si="47"/>
        <v/>
      </c>
      <c r="AA93" s="556" t="str">
        <f t="shared" si="48"/>
        <v/>
      </c>
      <c r="AC93" s="556" t="str">
        <f t="shared" si="49"/>
        <v/>
      </c>
      <c r="AE93" s="556" t="str">
        <f t="shared" si="50"/>
        <v/>
      </c>
      <c r="AG93" s="556" t="str">
        <f t="shared" si="51"/>
        <v/>
      </c>
      <c r="AI93" s="556" t="str">
        <f t="shared" si="52"/>
        <v/>
      </c>
      <c r="AK93" s="556" t="str">
        <f t="shared" si="53"/>
        <v/>
      </c>
      <c r="AM93" s="556" t="str">
        <f t="shared" si="54"/>
        <v/>
      </c>
      <c r="AO93" s="556" t="str">
        <f t="shared" si="55"/>
        <v/>
      </c>
      <c r="AQ93" s="556" t="str">
        <f t="shared" si="56"/>
        <v/>
      </c>
      <c r="AS93" s="556" t="str">
        <f t="shared" si="57"/>
        <v/>
      </c>
      <c r="AU93" s="556" t="str">
        <f t="shared" si="57"/>
        <v/>
      </c>
      <c r="AW93" s="556" t="str">
        <f t="shared" si="58"/>
        <v/>
      </c>
      <c r="AY93" s="556" t="str">
        <f t="shared" si="59"/>
        <v/>
      </c>
      <c r="BA93" s="556" t="str">
        <f t="shared" si="60"/>
        <v/>
      </c>
      <c r="BC93" s="556" t="str">
        <f t="shared" si="61"/>
        <v/>
      </c>
      <c r="BE93" s="556" t="str">
        <f t="shared" si="62"/>
        <v/>
      </c>
      <c r="BG93" s="556" t="str">
        <f t="shared" si="63"/>
        <v/>
      </c>
      <c r="BI93" s="556" t="str">
        <f t="shared" si="64"/>
        <v/>
      </c>
      <c r="BK93" s="556" t="str">
        <f t="shared" si="65"/>
        <v/>
      </c>
      <c r="BM93" s="556" t="str">
        <f t="shared" si="66"/>
        <v/>
      </c>
      <c r="BO93" s="556" t="str">
        <f t="shared" si="67"/>
        <v/>
      </c>
      <c r="BQ93" s="556" t="str">
        <f t="shared" si="68"/>
        <v/>
      </c>
      <c r="BS93" s="556" t="str">
        <f t="shared" si="69"/>
        <v/>
      </c>
      <c r="BU93" s="556" t="str">
        <f t="shared" si="70"/>
        <v/>
      </c>
      <c r="BW93" s="556" t="str">
        <f t="shared" si="71"/>
        <v/>
      </c>
      <c r="BY93" s="556" t="str">
        <f t="shared" si="72"/>
        <v/>
      </c>
      <c r="CA93" s="556" t="str">
        <f t="shared" si="73"/>
        <v/>
      </c>
      <c r="CC93" s="556" t="str">
        <f t="shared" si="74"/>
        <v/>
      </c>
      <c r="CE93" s="556" t="str">
        <f t="shared" si="75"/>
        <v/>
      </c>
    </row>
    <row r="94" spans="4:83">
      <c r="E94" s="556" t="str">
        <f t="shared" si="38"/>
        <v/>
      </c>
      <c r="G94" s="556" t="str">
        <f t="shared" si="38"/>
        <v/>
      </c>
      <c r="I94" s="556" t="str">
        <f t="shared" si="39"/>
        <v/>
      </c>
      <c r="K94" s="556" t="str">
        <f t="shared" si="40"/>
        <v/>
      </c>
      <c r="M94" s="556" t="str">
        <f t="shared" si="41"/>
        <v/>
      </c>
      <c r="O94" s="556" t="str">
        <f t="shared" si="42"/>
        <v/>
      </c>
      <c r="Q94" s="556" t="str">
        <f t="shared" si="43"/>
        <v/>
      </c>
      <c r="S94" s="556" t="str">
        <f t="shared" si="44"/>
        <v/>
      </c>
      <c r="U94" s="556" t="str">
        <f t="shared" si="45"/>
        <v/>
      </c>
      <c r="W94" s="556" t="str">
        <f t="shared" si="46"/>
        <v/>
      </c>
      <c r="Y94" s="556" t="str">
        <f t="shared" si="47"/>
        <v/>
      </c>
      <c r="AA94" s="556" t="str">
        <f t="shared" si="48"/>
        <v/>
      </c>
      <c r="AC94" s="556" t="str">
        <f t="shared" si="49"/>
        <v/>
      </c>
      <c r="AE94" s="556" t="str">
        <f t="shared" si="50"/>
        <v/>
      </c>
      <c r="AG94" s="556" t="str">
        <f t="shared" si="51"/>
        <v/>
      </c>
      <c r="AI94" s="556" t="str">
        <f t="shared" si="52"/>
        <v/>
      </c>
      <c r="AK94" s="556" t="str">
        <f t="shared" si="53"/>
        <v/>
      </c>
      <c r="AM94" s="556" t="str">
        <f t="shared" si="54"/>
        <v/>
      </c>
      <c r="AO94" s="556" t="str">
        <f t="shared" si="55"/>
        <v/>
      </c>
      <c r="AQ94" s="556" t="str">
        <f t="shared" si="56"/>
        <v/>
      </c>
      <c r="AS94" s="556" t="str">
        <f t="shared" si="57"/>
        <v/>
      </c>
      <c r="AU94" s="556" t="str">
        <f t="shared" si="57"/>
        <v/>
      </c>
      <c r="AW94" s="556" t="str">
        <f t="shared" si="58"/>
        <v/>
      </c>
      <c r="AY94" s="556" t="str">
        <f t="shared" si="59"/>
        <v/>
      </c>
      <c r="BA94" s="556" t="str">
        <f t="shared" si="60"/>
        <v/>
      </c>
      <c r="BC94" s="556" t="str">
        <f t="shared" si="61"/>
        <v/>
      </c>
      <c r="BE94" s="556" t="str">
        <f t="shared" si="62"/>
        <v/>
      </c>
      <c r="BG94" s="556" t="str">
        <f t="shared" si="63"/>
        <v/>
      </c>
      <c r="BI94" s="556" t="str">
        <f t="shared" si="64"/>
        <v/>
      </c>
      <c r="BK94" s="556" t="str">
        <f t="shared" si="65"/>
        <v/>
      </c>
      <c r="BM94" s="556" t="str">
        <f t="shared" si="66"/>
        <v/>
      </c>
      <c r="BO94" s="556" t="str">
        <f t="shared" si="67"/>
        <v/>
      </c>
      <c r="BQ94" s="556" t="str">
        <f t="shared" si="68"/>
        <v/>
      </c>
      <c r="BS94" s="556" t="str">
        <f t="shared" si="69"/>
        <v/>
      </c>
      <c r="BU94" s="556" t="str">
        <f t="shared" si="70"/>
        <v/>
      </c>
      <c r="BW94" s="556" t="str">
        <f t="shared" si="71"/>
        <v/>
      </c>
      <c r="BY94" s="556" t="str">
        <f t="shared" si="72"/>
        <v/>
      </c>
      <c r="CA94" s="556" t="str">
        <f t="shared" si="73"/>
        <v/>
      </c>
      <c r="CC94" s="556" t="str">
        <f t="shared" si="74"/>
        <v/>
      </c>
      <c r="CE94" s="556" t="str">
        <f t="shared" si="75"/>
        <v/>
      </c>
    </row>
    <row r="95" spans="4:83">
      <c r="E95" s="556" t="str">
        <f t="shared" si="38"/>
        <v/>
      </c>
      <c r="G95" s="556" t="str">
        <f t="shared" si="38"/>
        <v/>
      </c>
      <c r="I95" s="556" t="str">
        <f t="shared" si="39"/>
        <v/>
      </c>
      <c r="K95" s="556" t="str">
        <f t="shared" si="40"/>
        <v/>
      </c>
      <c r="M95" s="556" t="str">
        <f t="shared" si="41"/>
        <v/>
      </c>
      <c r="O95" s="556" t="str">
        <f t="shared" si="42"/>
        <v/>
      </c>
      <c r="Q95" s="556" t="str">
        <f t="shared" si="43"/>
        <v/>
      </c>
      <c r="S95" s="556" t="str">
        <f t="shared" si="44"/>
        <v/>
      </c>
      <c r="U95" s="556" t="str">
        <f t="shared" si="45"/>
        <v/>
      </c>
      <c r="W95" s="556" t="str">
        <f t="shared" si="46"/>
        <v/>
      </c>
      <c r="Y95" s="556" t="str">
        <f t="shared" si="47"/>
        <v/>
      </c>
      <c r="AA95" s="556" t="str">
        <f t="shared" si="48"/>
        <v/>
      </c>
      <c r="AC95" s="556" t="str">
        <f t="shared" si="49"/>
        <v/>
      </c>
      <c r="AE95" s="556" t="str">
        <f t="shared" si="50"/>
        <v/>
      </c>
      <c r="AG95" s="556" t="str">
        <f t="shared" si="51"/>
        <v/>
      </c>
      <c r="AI95" s="556" t="str">
        <f t="shared" si="52"/>
        <v/>
      </c>
      <c r="AK95" s="556" t="str">
        <f t="shared" si="53"/>
        <v/>
      </c>
      <c r="AM95" s="556" t="str">
        <f t="shared" si="54"/>
        <v/>
      </c>
      <c r="AO95" s="556" t="str">
        <f t="shared" si="55"/>
        <v/>
      </c>
      <c r="AQ95" s="556" t="str">
        <f t="shared" si="56"/>
        <v/>
      </c>
      <c r="AS95" s="556" t="str">
        <f t="shared" si="57"/>
        <v/>
      </c>
      <c r="AU95" s="556" t="str">
        <f t="shared" si="57"/>
        <v/>
      </c>
      <c r="AW95" s="556" t="str">
        <f t="shared" si="58"/>
        <v/>
      </c>
      <c r="AY95" s="556" t="str">
        <f t="shared" si="59"/>
        <v/>
      </c>
      <c r="BA95" s="556" t="str">
        <f t="shared" si="60"/>
        <v/>
      </c>
      <c r="BC95" s="556" t="str">
        <f t="shared" si="61"/>
        <v/>
      </c>
      <c r="BE95" s="556" t="str">
        <f t="shared" si="62"/>
        <v/>
      </c>
      <c r="BG95" s="556" t="str">
        <f t="shared" si="63"/>
        <v/>
      </c>
      <c r="BI95" s="556" t="str">
        <f t="shared" si="64"/>
        <v/>
      </c>
      <c r="BK95" s="556" t="str">
        <f t="shared" si="65"/>
        <v/>
      </c>
      <c r="BM95" s="556" t="str">
        <f t="shared" si="66"/>
        <v/>
      </c>
      <c r="BO95" s="556" t="str">
        <f t="shared" si="67"/>
        <v/>
      </c>
      <c r="BQ95" s="556" t="str">
        <f t="shared" si="68"/>
        <v/>
      </c>
      <c r="BS95" s="556" t="str">
        <f t="shared" si="69"/>
        <v/>
      </c>
      <c r="BU95" s="556" t="str">
        <f t="shared" si="70"/>
        <v/>
      </c>
      <c r="BW95" s="556" t="str">
        <f t="shared" si="71"/>
        <v/>
      </c>
      <c r="BY95" s="556" t="str">
        <f t="shared" si="72"/>
        <v/>
      </c>
      <c r="CA95" s="556" t="str">
        <f t="shared" si="73"/>
        <v/>
      </c>
      <c r="CC95" s="556" t="str">
        <f t="shared" si="74"/>
        <v/>
      </c>
      <c r="CE95" s="556" t="str">
        <f t="shared" si="75"/>
        <v/>
      </c>
    </row>
    <row r="96" spans="4:83">
      <c r="E96" s="556" t="str">
        <f t="shared" si="38"/>
        <v/>
      </c>
      <c r="G96" s="556" t="str">
        <f t="shared" si="38"/>
        <v/>
      </c>
      <c r="I96" s="556" t="str">
        <f t="shared" si="39"/>
        <v/>
      </c>
      <c r="K96" s="556" t="str">
        <f t="shared" si="40"/>
        <v/>
      </c>
      <c r="M96" s="556" t="str">
        <f t="shared" si="41"/>
        <v/>
      </c>
      <c r="O96" s="556" t="str">
        <f t="shared" si="42"/>
        <v/>
      </c>
      <c r="Q96" s="556" t="str">
        <f t="shared" si="43"/>
        <v/>
      </c>
      <c r="S96" s="556" t="str">
        <f t="shared" si="44"/>
        <v/>
      </c>
      <c r="U96" s="556" t="str">
        <f t="shared" si="45"/>
        <v/>
      </c>
      <c r="W96" s="556" t="str">
        <f t="shared" si="46"/>
        <v/>
      </c>
      <c r="Y96" s="556" t="str">
        <f t="shared" si="47"/>
        <v/>
      </c>
      <c r="AA96" s="556" t="str">
        <f t="shared" si="48"/>
        <v/>
      </c>
      <c r="AC96" s="556" t="str">
        <f t="shared" si="49"/>
        <v/>
      </c>
      <c r="AE96" s="556" t="str">
        <f t="shared" si="50"/>
        <v/>
      </c>
      <c r="AG96" s="556" t="str">
        <f t="shared" si="51"/>
        <v/>
      </c>
      <c r="AI96" s="556" t="str">
        <f t="shared" si="52"/>
        <v/>
      </c>
      <c r="AK96" s="556" t="str">
        <f t="shared" si="53"/>
        <v/>
      </c>
      <c r="AM96" s="556" t="str">
        <f t="shared" si="54"/>
        <v/>
      </c>
      <c r="AO96" s="556" t="str">
        <f t="shared" si="55"/>
        <v/>
      </c>
      <c r="AQ96" s="556" t="str">
        <f t="shared" si="56"/>
        <v/>
      </c>
      <c r="AS96" s="556" t="str">
        <f t="shared" si="57"/>
        <v/>
      </c>
      <c r="AU96" s="556" t="str">
        <f t="shared" si="57"/>
        <v/>
      </c>
      <c r="AW96" s="556" t="str">
        <f t="shared" si="58"/>
        <v/>
      </c>
      <c r="AY96" s="556" t="str">
        <f t="shared" si="59"/>
        <v/>
      </c>
      <c r="BA96" s="556" t="str">
        <f t="shared" si="60"/>
        <v/>
      </c>
      <c r="BC96" s="556" t="str">
        <f t="shared" si="61"/>
        <v/>
      </c>
      <c r="BE96" s="556" t="str">
        <f t="shared" si="62"/>
        <v/>
      </c>
      <c r="BG96" s="556" t="str">
        <f t="shared" si="63"/>
        <v/>
      </c>
      <c r="BI96" s="556" t="str">
        <f t="shared" si="64"/>
        <v/>
      </c>
      <c r="BK96" s="556" t="str">
        <f t="shared" si="65"/>
        <v/>
      </c>
      <c r="BM96" s="556" t="str">
        <f t="shared" si="66"/>
        <v/>
      </c>
      <c r="BO96" s="556" t="str">
        <f t="shared" si="67"/>
        <v/>
      </c>
      <c r="BQ96" s="556" t="str">
        <f t="shared" si="68"/>
        <v/>
      </c>
      <c r="BS96" s="556" t="str">
        <f t="shared" si="69"/>
        <v/>
      </c>
      <c r="BU96" s="556" t="str">
        <f t="shared" si="70"/>
        <v/>
      </c>
      <c r="BW96" s="556" t="str">
        <f t="shared" si="71"/>
        <v/>
      </c>
      <c r="BY96" s="556" t="str">
        <f t="shared" si="72"/>
        <v/>
      </c>
      <c r="CA96" s="556" t="str">
        <f t="shared" si="73"/>
        <v/>
      </c>
      <c r="CC96" s="556" t="str">
        <f t="shared" si="74"/>
        <v/>
      </c>
      <c r="CE96" s="556" t="str">
        <f t="shared" si="75"/>
        <v/>
      </c>
    </row>
    <row r="97" spans="5:83">
      <c r="E97" s="556" t="str">
        <f t="shared" si="38"/>
        <v/>
      </c>
      <c r="G97" s="556" t="str">
        <f t="shared" si="38"/>
        <v/>
      </c>
      <c r="I97" s="556" t="str">
        <f t="shared" si="39"/>
        <v/>
      </c>
      <c r="K97" s="556" t="str">
        <f t="shared" si="40"/>
        <v/>
      </c>
      <c r="M97" s="556" t="str">
        <f t="shared" si="41"/>
        <v/>
      </c>
      <c r="O97" s="556" t="str">
        <f t="shared" si="42"/>
        <v/>
      </c>
      <c r="Q97" s="556" t="str">
        <f t="shared" si="43"/>
        <v/>
      </c>
      <c r="S97" s="556" t="str">
        <f t="shared" si="44"/>
        <v/>
      </c>
      <c r="U97" s="556" t="str">
        <f t="shared" si="45"/>
        <v/>
      </c>
      <c r="W97" s="556" t="str">
        <f t="shared" si="46"/>
        <v/>
      </c>
      <c r="Y97" s="556" t="str">
        <f t="shared" si="47"/>
        <v/>
      </c>
      <c r="AA97" s="556" t="str">
        <f t="shared" si="48"/>
        <v/>
      </c>
      <c r="AC97" s="556" t="str">
        <f t="shared" si="49"/>
        <v/>
      </c>
      <c r="AE97" s="556" t="str">
        <f t="shared" si="50"/>
        <v/>
      </c>
      <c r="AG97" s="556" t="str">
        <f t="shared" si="51"/>
        <v/>
      </c>
      <c r="AI97" s="556" t="str">
        <f t="shared" si="52"/>
        <v/>
      </c>
      <c r="AK97" s="556" t="str">
        <f t="shared" si="53"/>
        <v/>
      </c>
      <c r="AM97" s="556" t="str">
        <f t="shared" si="54"/>
        <v/>
      </c>
      <c r="AO97" s="556" t="str">
        <f t="shared" si="55"/>
        <v/>
      </c>
      <c r="AQ97" s="556" t="str">
        <f t="shared" si="56"/>
        <v/>
      </c>
      <c r="AS97" s="556" t="str">
        <f t="shared" si="57"/>
        <v/>
      </c>
      <c r="AU97" s="556" t="str">
        <f t="shared" si="57"/>
        <v/>
      </c>
      <c r="AW97" s="556" t="str">
        <f t="shared" si="58"/>
        <v/>
      </c>
      <c r="AY97" s="556" t="str">
        <f t="shared" si="59"/>
        <v/>
      </c>
      <c r="BA97" s="556" t="str">
        <f t="shared" si="60"/>
        <v/>
      </c>
      <c r="BC97" s="556" t="str">
        <f t="shared" si="61"/>
        <v/>
      </c>
      <c r="BE97" s="556" t="str">
        <f t="shared" si="62"/>
        <v/>
      </c>
      <c r="BG97" s="556" t="str">
        <f t="shared" si="63"/>
        <v/>
      </c>
      <c r="BI97" s="556" t="str">
        <f t="shared" si="64"/>
        <v/>
      </c>
      <c r="BK97" s="556" t="str">
        <f t="shared" si="65"/>
        <v/>
      </c>
      <c r="BM97" s="556" t="str">
        <f t="shared" si="66"/>
        <v/>
      </c>
      <c r="BO97" s="556" t="str">
        <f t="shared" si="67"/>
        <v/>
      </c>
      <c r="BQ97" s="556" t="str">
        <f t="shared" si="68"/>
        <v/>
      </c>
      <c r="BS97" s="556" t="str">
        <f t="shared" si="69"/>
        <v/>
      </c>
      <c r="BU97" s="556" t="str">
        <f t="shared" si="70"/>
        <v/>
      </c>
      <c r="BW97" s="556" t="str">
        <f t="shared" si="71"/>
        <v/>
      </c>
      <c r="BY97" s="556" t="str">
        <f t="shared" si="72"/>
        <v/>
      </c>
      <c r="CA97" s="556" t="str">
        <f t="shared" si="73"/>
        <v/>
      </c>
      <c r="CC97" s="556" t="str">
        <f t="shared" si="74"/>
        <v/>
      </c>
      <c r="CE97" s="556" t="str">
        <f t="shared" si="75"/>
        <v/>
      </c>
    </row>
    <row r="98" spans="5:83">
      <c r="E98" s="556" t="str">
        <f t="shared" si="38"/>
        <v/>
      </c>
      <c r="G98" s="556" t="str">
        <f t="shared" si="38"/>
        <v/>
      </c>
      <c r="I98" s="556" t="str">
        <f t="shared" si="39"/>
        <v/>
      </c>
      <c r="K98" s="556" t="str">
        <f t="shared" si="40"/>
        <v/>
      </c>
      <c r="M98" s="556" t="str">
        <f t="shared" si="41"/>
        <v/>
      </c>
      <c r="O98" s="556" t="str">
        <f t="shared" si="42"/>
        <v/>
      </c>
      <c r="Q98" s="556" t="str">
        <f t="shared" si="43"/>
        <v/>
      </c>
      <c r="S98" s="556" t="str">
        <f t="shared" si="44"/>
        <v/>
      </c>
      <c r="U98" s="556" t="str">
        <f t="shared" si="45"/>
        <v/>
      </c>
      <c r="W98" s="556" t="str">
        <f t="shared" si="46"/>
        <v/>
      </c>
      <c r="Y98" s="556" t="str">
        <f t="shared" si="47"/>
        <v/>
      </c>
      <c r="AA98" s="556" t="str">
        <f t="shared" si="48"/>
        <v/>
      </c>
      <c r="AC98" s="556" t="str">
        <f t="shared" si="49"/>
        <v/>
      </c>
      <c r="AE98" s="556" t="str">
        <f t="shared" si="50"/>
        <v/>
      </c>
      <c r="AG98" s="556" t="str">
        <f t="shared" si="51"/>
        <v/>
      </c>
      <c r="AI98" s="556" t="str">
        <f t="shared" si="52"/>
        <v/>
      </c>
      <c r="AK98" s="556" t="str">
        <f t="shared" si="53"/>
        <v/>
      </c>
      <c r="AM98" s="556" t="str">
        <f t="shared" si="54"/>
        <v/>
      </c>
      <c r="AO98" s="556" t="str">
        <f t="shared" si="55"/>
        <v/>
      </c>
      <c r="AQ98" s="556" t="str">
        <f t="shared" si="56"/>
        <v/>
      </c>
      <c r="AS98" s="556" t="str">
        <f t="shared" si="57"/>
        <v/>
      </c>
      <c r="AU98" s="556" t="str">
        <f t="shared" si="57"/>
        <v/>
      </c>
      <c r="AW98" s="556" t="str">
        <f t="shared" si="58"/>
        <v/>
      </c>
      <c r="AY98" s="556" t="str">
        <f t="shared" si="59"/>
        <v/>
      </c>
      <c r="BA98" s="556" t="str">
        <f t="shared" si="60"/>
        <v/>
      </c>
      <c r="BC98" s="556" t="str">
        <f t="shared" si="61"/>
        <v/>
      </c>
      <c r="BE98" s="556" t="str">
        <f t="shared" si="62"/>
        <v/>
      </c>
      <c r="BG98" s="556" t="str">
        <f t="shared" si="63"/>
        <v/>
      </c>
      <c r="BI98" s="556" t="str">
        <f t="shared" si="64"/>
        <v/>
      </c>
      <c r="BK98" s="556" t="str">
        <f t="shared" si="65"/>
        <v/>
      </c>
      <c r="BM98" s="556" t="str">
        <f t="shared" si="66"/>
        <v/>
      </c>
      <c r="BO98" s="556" t="str">
        <f t="shared" si="67"/>
        <v/>
      </c>
      <c r="BQ98" s="556" t="str">
        <f t="shared" si="68"/>
        <v/>
      </c>
      <c r="BS98" s="556" t="str">
        <f t="shared" si="69"/>
        <v/>
      </c>
      <c r="BU98" s="556" t="str">
        <f t="shared" si="70"/>
        <v/>
      </c>
      <c r="BW98" s="556" t="str">
        <f t="shared" si="71"/>
        <v/>
      </c>
      <c r="BY98" s="556" t="str">
        <f t="shared" si="72"/>
        <v/>
      </c>
      <c r="CA98" s="556" t="str">
        <f t="shared" si="73"/>
        <v/>
      </c>
      <c r="CC98" s="556" t="str">
        <f t="shared" si="74"/>
        <v/>
      </c>
      <c r="CE98" s="556" t="str">
        <f t="shared" si="75"/>
        <v/>
      </c>
    </row>
    <row r="99" spans="5:83">
      <c r="E99" s="556" t="str">
        <f t="shared" si="38"/>
        <v/>
      </c>
      <c r="G99" s="556" t="str">
        <f t="shared" si="38"/>
        <v/>
      </c>
      <c r="I99" s="556" t="str">
        <f t="shared" si="39"/>
        <v/>
      </c>
      <c r="K99" s="556" t="str">
        <f t="shared" si="40"/>
        <v/>
      </c>
      <c r="M99" s="556" t="str">
        <f t="shared" si="41"/>
        <v/>
      </c>
      <c r="O99" s="556" t="str">
        <f t="shared" si="42"/>
        <v/>
      </c>
      <c r="Q99" s="556" t="str">
        <f t="shared" si="43"/>
        <v/>
      </c>
      <c r="S99" s="556" t="str">
        <f t="shared" si="44"/>
        <v/>
      </c>
      <c r="U99" s="556" t="str">
        <f t="shared" si="45"/>
        <v/>
      </c>
      <c r="W99" s="556" t="str">
        <f t="shared" si="46"/>
        <v/>
      </c>
      <c r="Y99" s="556" t="str">
        <f t="shared" si="47"/>
        <v/>
      </c>
      <c r="AA99" s="556" t="str">
        <f t="shared" si="48"/>
        <v/>
      </c>
      <c r="AC99" s="556" t="str">
        <f t="shared" si="49"/>
        <v/>
      </c>
      <c r="AE99" s="556" t="str">
        <f t="shared" si="50"/>
        <v/>
      </c>
      <c r="AG99" s="556" t="str">
        <f t="shared" si="51"/>
        <v/>
      </c>
      <c r="AI99" s="556" t="str">
        <f t="shared" si="52"/>
        <v/>
      </c>
      <c r="AK99" s="556" t="str">
        <f t="shared" si="53"/>
        <v/>
      </c>
      <c r="AM99" s="556" t="str">
        <f t="shared" si="54"/>
        <v/>
      </c>
      <c r="AO99" s="556" t="str">
        <f t="shared" si="55"/>
        <v/>
      </c>
      <c r="AQ99" s="556" t="str">
        <f t="shared" si="56"/>
        <v/>
      </c>
      <c r="AS99" s="556" t="str">
        <f t="shared" si="57"/>
        <v/>
      </c>
      <c r="AU99" s="556" t="str">
        <f t="shared" si="57"/>
        <v/>
      </c>
      <c r="AW99" s="556" t="str">
        <f t="shared" si="58"/>
        <v/>
      </c>
      <c r="AY99" s="556" t="str">
        <f t="shared" si="59"/>
        <v/>
      </c>
      <c r="BA99" s="556" t="str">
        <f t="shared" si="60"/>
        <v/>
      </c>
      <c r="BC99" s="556" t="str">
        <f t="shared" si="61"/>
        <v/>
      </c>
      <c r="BE99" s="556" t="str">
        <f t="shared" si="62"/>
        <v/>
      </c>
      <c r="BG99" s="556" t="str">
        <f t="shared" si="63"/>
        <v/>
      </c>
      <c r="BI99" s="556" t="str">
        <f t="shared" si="64"/>
        <v/>
      </c>
      <c r="BK99" s="556" t="str">
        <f t="shared" si="65"/>
        <v/>
      </c>
      <c r="BM99" s="556" t="str">
        <f t="shared" si="66"/>
        <v/>
      </c>
      <c r="BO99" s="556" t="str">
        <f t="shared" si="67"/>
        <v/>
      </c>
      <c r="BQ99" s="556" t="str">
        <f t="shared" si="68"/>
        <v/>
      </c>
      <c r="BS99" s="556" t="str">
        <f t="shared" si="69"/>
        <v/>
      </c>
      <c r="BU99" s="556" t="str">
        <f t="shared" si="70"/>
        <v/>
      </c>
      <c r="BW99" s="556" t="str">
        <f t="shared" si="71"/>
        <v/>
      </c>
      <c r="BY99" s="556" t="str">
        <f t="shared" si="72"/>
        <v/>
      </c>
      <c r="CA99" s="556" t="str">
        <f t="shared" si="73"/>
        <v/>
      </c>
      <c r="CC99" s="556" t="str">
        <f t="shared" si="74"/>
        <v/>
      </c>
      <c r="CE99" s="556" t="str">
        <f t="shared" si="75"/>
        <v/>
      </c>
    </row>
    <row r="100" spans="5:83">
      <c r="E100" s="556" t="str">
        <f t="shared" si="38"/>
        <v/>
      </c>
      <c r="G100" s="556" t="str">
        <f t="shared" si="38"/>
        <v/>
      </c>
      <c r="I100" s="556" t="str">
        <f t="shared" si="39"/>
        <v/>
      </c>
      <c r="K100" s="556" t="str">
        <f t="shared" si="40"/>
        <v/>
      </c>
      <c r="M100" s="556" t="str">
        <f t="shared" si="41"/>
        <v/>
      </c>
      <c r="O100" s="556" t="str">
        <f t="shared" si="42"/>
        <v/>
      </c>
      <c r="Q100" s="556" t="str">
        <f t="shared" si="43"/>
        <v/>
      </c>
      <c r="S100" s="556" t="str">
        <f t="shared" si="44"/>
        <v/>
      </c>
      <c r="U100" s="556" t="str">
        <f t="shared" si="45"/>
        <v/>
      </c>
      <c r="W100" s="556" t="str">
        <f t="shared" si="46"/>
        <v/>
      </c>
      <c r="Y100" s="556" t="str">
        <f t="shared" si="47"/>
        <v/>
      </c>
      <c r="AA100" s="556" t="str">
        <f t="shared" si="48"/>
        <v/>
      </c>
      <c r="AC100" s="556" t="str">
        <f t="shared" si="49"/>
        <v/>
      </c>
      <c r="AE100" s="556" t="str">
        <f t="shared" si="50"/>
        <v/>
      </c>
      <c r="AG100" s="556" t="str">
        <f t="shared" si="51"/>
        <v/>
      </c>
      <c r="AI100" s="556" t="str">
        <f t="shared" si="52"/>
        <v/>
      </c>
      <c r="AK100" s="556" t="str">
        <f t="shared" si="53"/>
        <v/>
      </c>
      <c r="AM100" s="556" t="str">
        <f t="shared" si="54"/>
        <v/>
      </c>
      <c r="AO100" s="556" t="str">
        <f t="shared" si="55"/>
        <v/>
      </c>
      <c r="AQ100" s="556" t="str">
        <f t="shared" si="56"/>
        <v/>
      </c>
      <c r="AS100" s="556" t="str">
        <f t="shared" si="57"/>
        <v/>
      </c>
      <c r="AU100" s="556" t="str">
        <f t="shared" si="57"/>
        <v/>
      </c>
      <c r="AW100" s="556" t="str">
        <f t="shared" si="58"/>
        <v/>
      </c>
      <c r="AY100" s="556" t="str">
        <f t="shared" si="59"/>
        <v/>
      </c>
      <c r="BA100" s="556" t="str">
        <f t="shared" si="60"/>
        <v/>
      </c>
      <c r="BC100" s="556" t="str">
        <f t="shared" si="61"/>
        <v/>
      </c>
      <c r="BE100" s="556" t="str">
        <f t="shared" si="62"/>
        <v/>
      </c>
      <c r="BG100" s="556" t="str">
        <f t="shared" si="63"/>
        <v/>
      </c>
      <c r="BI100" s="556" t="str">
        <f t="shared" si="64"/>
        <v/>
      </c>
      <c r="BK100" s="556" t="str">
        <f t="shared" si="65"/>
        <v/>
      </c>
      <c r="BM100" s="556" t="str">
        <f t="shared" si="66"/>
        <v/>
      </c>
      <c r="BO100" s="556" t="str">
        <f t="shared" si="67"/>
        <v/>
      </c>
      <c r="BQ100" s="556" t="str">
        <f t="shared" si="68"/>
        <v/>
      </c>
      <c r="BS100" s="556" t="str">
        <f t="shared" si="69"/>
        <v/>
      </c>
      <c r="BU100" s="556" t="str">
        <f t="shared" si="70"/>
        <v/>
      </c>
      <c r="BW100" s="556" t="str">
        <f t="shared" si="71"/>
        <v/>
      </c>
      <c r="BY100" s="556" t="str">
        <f t="shared" si="72"/>
        <v/>
      </c>
      <c r="CA100" s="556" t="str">
        <f t="shared" si="73"/>
        <v/>
      </c>
      <c r="CC100" s="556" t="str">
        <f t="shared" si="74"/>
        <v/>
      </c>
      <c r="CE100" s="556" t="str">
        <f t="shared" si="75"/>
        <v/>
      </c>
    </row>
    <row r="101" spans="5:83">
      <c r="E101" s="556" t="str">
        <f t="shared" si="38"/>
        <v/>
      </c>
      <c r="G101" s="556" t="str">
        <f t="shared" si="38"/>
        <v/>
      </c>
      <c r="I101" s="556" t="str">
        <f t="shared" si="39"/>
        <v/>
      </c>
      <c r="K101" s="556" t="str">
        <f t="shared" si="40"/>
        <v/>
      </c>
      <c r="M101" s="556" t="str">
        <f t="shared" si="41"/>
        <v/>
      </c>
      <c r="O101" s="556" t="str">
        <f t="shared" si="42"/>
        <v/>
      </c>
      <c r="Q101" s="556" t="str">
        <f t="shared" si="43"/>
        <v/>
      </c>
      <c r="S101" s="556" t="str">
        <f t="shared" si="44"/>
        <v/>
      </c>
      <c r="U101" s="556" t="str">
        <f t="shared" si="45"/>
        <v/>
      </c>
      <c r="W101" s="556" t="str">
        <f t="shared" si="46"/>
        <v/>
      </c>
      <c r="Y101" s="556" t="str">
        <f t="shared" si="47"/>
        <v/>
      </c>
      <c r="AA101" s="556" t="str">
        <f t="shared" si="48"/>
        <v/>
      </c>
      <c r="AC101" s="556" t="str">
        <f t="shared" si="49"/>
        <v/>
      </c>
      <c r="AE101" s="556" t="str">
        <f t="shared" si="50"/>
        <v/>
      </c>
      <c r="AG101" s="556" t="str">
        <f t="shared" si="51"/>
        <v/>
      </c>
      <c r="AI101" s="556" t="str">
        <f t="shared" si="52"/>
        <v/>
      </c>
      <c r="AK101" s="556" t="str">
        <f t="shared" si="53"/>
        <v/>
      </c>
      <c r="AM101" s="556" t="str">
        <f t="shared" si="54"/>
        <v/>
      </c>
      <c r="AO101" s="556" t="str">
        <f t="shared" si="55"/>
        <v/>
      </c>
      <c r="AQ101" s="556" t="str">
        <f t="shared" si="56"/>
        <v/>
      </c>
      <c r="AS101" s="556" t="str">
        <f t="shared" si="57"/>
        <v/>
      </c>
      <c r="AU101" s="556" t="str">
        <f t="shared" si="57"/>
        <v/>
      </c>
      <c r="AW101" s="556" t="str">
        <f t="shared" si="58"/>
        <v/>
      </c>
      <c r="AY101" s="556" t="str">
        <f t="shared" si="59"/>
        <v/>
      </c>
      <c r="BA101" s="556" t="str">
        <f t="shared" si="60"/>
        <v/>
      </c>
      <c r="BC101" s="556" t="str">
        <f t="shared" si="61"/>
        <v/>
      </c>
      <c r="BE101" s="556" t="str">
        <f t="shared" si="62"/>
        <v/>
      </c>
      <c r="BG101" s="556" t="str">
        <f t="shared" si="63"/>
        <v/>
      </c>
      <c r="BI101" s="556" t="str">
        <f t="shared" si="64"/>
        <v/>
      </c>
      <c r="BK101" s="556" t="str">
        <f t="shared" si="65"/>
        <v/>
      </c>
      <c r="BM101" s="556" t="str">
        <f t="shared" si="66"/>
        <v/>
      </c>
      <c r="BO101" s="556" t="str">
        <f t="shared" si="67"/>
        <v/>
      </c>
      <c r="BQ101" s="556" t="str">
        <f t="shared" si="68"/>
        <v/>
      </c>
      <c r="BS101" s="556" t="str">
        <f t="shared" si="69"/>
        <v/>
      </c>
      <c r="BU101" s="556" t="str">
        <f t="shared" si="70"/>
        <v/>
      </c>
      <c r="BW101" s="556" t="str">
        <f t="shared" si="71"/>
        <v/>
      </c>
      <c r="BY101" s="556" t="str">
        <f t="shared" si="72"/>
        <v/>
      </c>
      <c r="CA101" s="556" t="str">
        <f t="shared" si="73"/>
        <v/>
      </c>
      <c r="CC101" s="556" t="str">
        <f t="shared" si="74"/>
        <v/>
      </c>
      <c r="CE101" s="556" t="str">
        <f t="shared" si="75"/>
        <v/>
      </c>
    </row>
    <row r="102" spans="5:83">
      <c r="E102" s="556" t="str">
        <f t="shared" si="38"/>
        <v/>
      </c>
      <c r="G102" s="556" t="str">
        <f t="shared" si="38"/>
        <v/>
      </c>
      <c r="I102" s="556" t="str">
        <f t="shared" si="39"/>
        <v/>
      </c>
      <c r="K102" s="556" t="str">
        <f t="shared" si="40"/>
        <v/>
      </c>
      <c r="M102" s="556" t="str">
        <f t="shared" si="41"/>
        <v/>
      </c>
      <c r="O102" s="556" t="str">
        <f t="shared" si="42"/>
        <v/>
      </c>
      <c r="Q102" s="556" t="str">
        <f t="shared" si="43"/>
        <v/>
      </c>
      <c r="S102" s="556" t="str">
        <f t="shared" si="44"/>
        <v/>
      </c>
      <c r="U102" s="556" t="str">
        <f t="shared" si="45"/>
        <v/>
      </c>
      <c r="W102" s="556" t="str">
        <f t="shared" si="46"/>
        <v/>
      </c>
      <c r="Y102" s="556" t="str">
        <f t="shared" si="47"/>
        <v/>
      </c>
      <c r="AA102" s="556" t="str">
        <f t="shared" si="48"/>
        <v/>
      </c>
      <c r="AC102" s="556" t="str">
        <f t="shared" si="49"/>
        <v/>
      </c>
      <c r="AE102" s="556" t="str">
        <f t="shared" si="50"/>
        <v/>
      </c>
      <c r="AG102" s="556" t="str">
        <f t="shared" si="51"/>
        <v/>
      </c>
      <c r="AI102" s="556" t="str">
        <f t="shared" si="52"/>
        <v/>
      </c>
      <c r="AK102" s="556" t="str">
        <f t="shared" si="53"/>
        <v/>
      </c>
      <c r="AM102" s="556" t="str">
        <f t="shared" si="54"/>
        <v/>
      </c>
      <c r="AO102" s="556" t="str">
        <f t="shared" si="55"/>
        <v/>
      </c>
      <c r="AQ102" s="556" t="str">
        <f t="shared" si="56"/>
        <v/>
      </c>
      <c r="AS102" s="556" t="str">
        <f t="shared" si="57"/>
        <v/>
      </c>
      <c r="AU102" s="556" t="str">
        <f t="shared" si="57"/>
        <v/>
      </c>
      <c r="AW102" s="556" t="str">
        <f t="shared" si="58"/>
        <v/>
      </c>
      <c r="AY102" s="556" t="str">
        <f t="shared" si="59"/>
        <v/>
      </c>
      <c r="BA102" s="556" t="str">
        <f t="shared" si="60"/>
        <v/>
      </c>
      <c r="BC102" s="556" t="str">
        <f t="shared" si="61"/>
        <v/>
      </c>
      <c r="BE102" s="556" t="str">
        <f t="shared" si="62"/>
        <v/>
      </c>
      <c r="BG102" s="556" t="str">
        <f t="shared" si="63"/>
        <v/>
      </c>
      <c r="BI102" s="556" t="str">
        <f t="shared" si="64"/>
        <v/>
      </c>
      <c r="BK102" s="556" t="str">
        <f t="shared" si="65"/>
        <v/>
      </c>
      <c r="BM102" s="556" t="str">
        <f t="shared" si="66"/>
        <v/>
      </c>
      <c r="BO102" s="556" t="str">
        <f t="shared" si="67"/>
        <v/>
      </c>
      <c r="BQ102" s="556" t="str">
        <f t="shared" si="68"/>
        <v/>
      </c>
      <c r="BS102" s="556" t="str">
        <f t="shared" si="69"/>
        <v/>
      </c>
      <c r="BU102" s="556" t="str">
        <f t="shared" si="70"/>
        <v/>
      </c>
      <c r="BW102" s="556" t="str">
        <f t="shared" si="71"/>
        <v/>
      </c>
      <c r="BY102" s="556" t="str">
        <f t="shared" si="72"/>
        <v/>
      </c>
      <c r="CA102" s="556" t="str">
        <f t="shared" si="73"/>
        <v/>
      </c>
      <c r="CC102" s="556" t="str">
        <f t="shared" si="74"/>
        <v/>
      </c>
      <c r="CE102" s="556" t="str">
        <f t="shared" si="75"/>
        <v/>
      </c>
    </row>
    <row r="103" spans="5:83">
      <c r="E103" s="556" t="str">
        <f t="shared" si="38"/>
        <v/>
      </c>
      <c r="G103" s="556" t="str">
        <f t="shared" si="38"/>
        <v/>
      </c>
      <c r="I103" s="556" t="str">
        <f t="shared" si="39"/>
        <v/>
      </c>
      <c r="K103" s="556" t="str">
        <f t="shared" si="40"/>
        <v/>
      </c>
      <c r="M103" s="556" t="str">
        <f t="shared" si="41"/>
        <v/>
      </c>
      <c r="O103" s="556" t="str">
        <f t="shared" si="42"/>
        <v/>
      </c>
      <c r="Q103" s="556" t="str">
        <f t="shared" si="43"/>
        <v/>
      </c>
      <c r="S103" s="556" t="str">
        <f t="shared" si="44"/>
        <v/>
      </c>
      <c r="U103" s="556" t="str">
        <f t="shared" si="45"/>
        <v/>
      </c>
      <c r="W103" s="556" t="str">
        <f t="shared" si="46"/>
        <v/>
      </c>
      <c r="Y103" s="556" t="str">
        <f t="shared" si="47"/>
        <v/>
      </c>
      <c r="AA103" s="556" t="str">
        <f t="shared" si="48"/>
        <v/>
      </c>
      <c r="AC103" s="556" t="str">
        <f t="shared" si="49"/>
        <v/>
      </c>
      <c r="AE103" s="556" t="str">
        <f t="shared" si="50"/>
        <v/>
      </c>
      <c r="AG103" s="556" t="str">
        <f t="shared" si="51"/>
        <v/>
      </c>
      <c r="AI103" s="556" t="str">
        <f t="shared" si="52"/>
        <v/>
      </c>
      <c r="AK103" s="556" t="str">
        <f t="shared" si="53"/>
        <v/>
      </c>
      <c r="AM103" s="556" t="str">
        <f t="shared" si="54"/>
        <v/>
      </c>
      <c r="AO103" s="556" t="str">
        <f t="shared" si="55"/>
        <v/>
      </c>
      <c r="AQ103" s="556" t="str">
        <f t="shared" si="56"/>
        <v/>
      </c>
      <c r="AS103" s="556" t="str">
        <f t="shared" si="57"/>
        <v/>
      </c>
      <c r="AU103" s="556" t="str">
        <f t="shared" si="57"/>
        <v/>
      </c>
      <c r="AW103" s="556" t="str">
        <f t="shared" si="58"/>
        <v/>
      </c>
      <c r="AY103" s="556" t="str">
        <f t="shared" si="59"/>
        <v/>
      </c>
      <c r="BA103" s="556" t="str">
        <f t="shared" si="60"/>
        <v/>
      </c>
      <c r="BC103" s="556" t="str">
        <f t="shared" si="61"/>
        <v/>
      </c>
      <c r="BE103" s="556" t="str">
        <f t="shared" si="62"/>
        <v/>
      </c>
      <c r="BG103" s="556" t="str">
        <f t="shared" si="63"/>
        <v/>
      </c>
      <c r="BI103" s="556" t="str">
        <f t="shared" si="64"/>
        <v/>
      </c>
      <c r="BK103" s="556" t="str">
        <f t="shared" si="65"/>
        <v/>
      </c>
      <c r="BM103" s="556" t="str">
        <f t="shared" si="66"/>
        <v/>
      </c>
      <c r="BO103" s="556" t="str">
        <f t="shared" si="67"/>
        <v/>
      </c>
      <c r="BQ103" s="556" t="str">
        <f t="shared" si="68"/>
        <v/>
      </c>
      <c r="BS103" s="556" t="str">
        <f t="shared" si="69"/>
        <v/>
      </c>
      <c r="BU103" s="556" t="str">
        <f t="shared" si="70"/>
        <v/>
      </c>
      <c r="BW103" s="556" t="str">
        <f t="shared" si="71"/>
        <v/>
      </c>
      <c r="BY103" s="556" t="str">
        <f t="shared" si="72"/>
        <v/>
      </c>
      <c r="CA103" s="556" t="str">
        <f t="shared" si="73"/>
        <v/>
      </c>
      <c r="CC103" s="556" t="str">
        <f t="shared" si="74"/>
        <v/>
      </c>
      <c r="CE103" s="556" t="str">
        <f t="shared" si="75"/>
        <v/>
      </c>
    </row>
    <row r="104" spans="5:83">
      <c r="E104" s="556" t="str">
        <f t="shared" si="38"/>
        <v/>
      </c>
      <c r="G104" s="556" t="str">
        <f t="shared" si="38"/>
        <v/>
      </c>
      <c r="I104" s="556" t="str">
        <f t="shared" si="39"/>
        <v/>
      </c>
      <c r="K104" s="556" t="str">
        <f t="shared" si="40"/>
        <v/>
      </c>
      <c r="M104" s="556" t="str">
        <f t="shared" si="41"/>
        <v/>
      </c>
      <c r="O104" s="556" t="str">
        <f t="shared" si="42"/>
        <v/>
      </c>
      <c r="Q104" s="556" t="str">
        <f t="shared" si="43"/>
        <v/>
      </c>
      <c r="S104" s="556" t="str">
        <f t="shared" si="44"/>
        <v/>
      </c>
      <c r="U104" s="556" t="str">
        <f t="shared" si="45"/>
        <v/>
      </c>
      <c r="W104" s="556" t="str">
        <f t="shared" si="46"/>
        <v/>
      </c>
      <c r="Y104" s="556" t="str">
        <f t="shared" si="47"/>
        <v/>
      </c>
      <c r="AA104" s="556" t="str">
        <f t="shared" si="48"/>
        <v/>
      </c>
      <c r="AC104" s="556" t="str">
        <f t="shared" si="49"/>
        <v/>
      </c>
      <c r="AE104" s="556" t="str">
        <f t="shared" si="50"/>
        <v/>
      </c>
      <c r="AG104" s="556" t="str">
        <f t="shared" si="51"/>
        <v/>
      </c>
      <c r="AI104" s="556" t="str">
        <f t="shared" si="52"/>
        <v/>
      </c>
      <c r="AK104" s="556" t="str">
        <f t="shared" si="53"/>
        <v/>
      </c>
      <c r="AM104" s="556" t="str">
        <f t="shared" si="54"/>
        <v/>
      </c>
      <c r="AO104" s="556" t="str">
        <f t="shared" si="55"/>
        <v/>
      </c>
      <c r="AQ104" s="556" t="str">
        <f t="shared" si="56"/>
        <v/>
      </c>
      <c r="AS104" s="556" t="str">
        <f t="shared" si="57"/>
        <v/>
      </c>
      <c r="AU104" s="556" t="str">
        <f t="shared" si="57"/>
        <v/>
      </c>
      <c r="AW104" s="556" t="str">
        <f t="shared" si="58"/>
        <v/>
      </c>
      <c r="AY104" s="556" t="str">
        <f t="shared" si="59"/>
        <v/>
      </c>
      <c r="BA104" s="556" t="str">
        <f t="shared" si="60"/>
        <v/>
      </c>
      <c r="BC104" s="556" t="str">
        <f t="shared" si="61"/>
        <v/>
      </c>
      <c r="BE104" s="556" t="str">
        <f t="shared" si="62"/>
        <v/>
      </c>
      <c r="BG104" s="556" t="str">
        <f t="shared" si="63"/>
        <v/>
      </c>
      <c r="BI104" s="556" t="str">
        <f t="shared" si="64"/>
        <v/>
      </c>
      <c r="BK104" s="556" t="str">
        <f t="shared" si="65"/>
        <v/>
      </c>
      <c r="BM104" s="556" t="str">
        <f t="shared" si="66"/>
        <v/>
      </c>
      <c r="BO104" s="556" t="str">
        <f t="shared" si="67"/>
        <v/>
      </c>
      <c r="BQ104" s="556" t="str">
        <f t="shared" si="68"/>
        <v/>
      </c>
      <c r="BS104" s="556" t="str">
        <f t="shared" si="69"/>
        <v/>
      </c>
      <c r="BU104" s="556" t="str">
        <f t="shared" si="70"/>
        <v/>
      </c>
      <c r="BW104" s="556" t="str">
        <f t="shared" si="71"/>
        <v/>
      </c>
      <c r="BY104" s="556" t="str">
        <f t="shared" si="72"/>
        <v/>
      </c>
      <c r="CA104" s="556" t="str">
        <f t="shared" si="73"/>
        <v/>
      </c>
      <c r="CC104" s="556" t="str">
        <f t="shared" si="74"/>
        <v/>
      </c>
      <c r="CE104" s="556" t="str">
        <f t="shared" si="75"/>
        <v/>
      </c>
    </row>
    <row r="105" spans="5:83">
      <c r="E105" s="556" t="str">
        <f t="shared" si="38"/>
        <v/>
      </c>
      <c r="G105" s="556" t="str">
        <f t="shared" si="38"/>
        <v/>
      </c>
      <c r="I105" s="556" t="str">
        <f t="shared" si="39"/>
        <v/>
      </c>
      <c r="K105" s="556" t="str">
        <f t="shared" si="40"/>
        <v/>
      </c>
      <c r="M105" s="556" t="str">
        <f t="shared" si="41"/>
        <v/>
      </c>
      <c r="O105" s="556" t="str">
        <f t="shared" si="42"/>
        <v/>
      </c>
      <c r="Q105" s="556" t="str">
        <f t="shared" si="43"/>
        <v/>
      </c>
      <c r="S105" s="556" t="str">
        <f t="shared" si="44"/>
        <v/>
      </c>
      <c r="U105" s="556" t="str">
        <f t="shared" si="45"/>
        <v/>
      </c>
      <c r="W105" s="556" t="str">
        <f t="shared" si="46"/>
        <v/>
      </c>
      <c r="Y105" s="556" t="str">
        <f t="shared" si="47"/>
        <v/>
      </c>
      <c r="AA105" s="556" t="str">
        <f t="shared" si="48"/>
        <v/>
      </c>
      <c r="AC105" s="556" t="str">
        <f t="shared" si="49"/>
        <v/>
      </c>
      <c r="AE105" s="556" t="str">
        <f t="shared" si="50"/>
        <v/>
      </c>
      <c r="AG105" s="556" t="str">
        <f t="shared" si="51"/>
        <v/>
      </c>
      <c r="AI105" s="556" t="str">
        <f t="shared" si="52"/>
        <v/>
      </c>
      <c r="AK105" s="556" t="str">
        <f t="shared" si="53"/>
        <v/>
      </c>
      <c r="AM105" s="556" t="str">
        <f t="shared" si="54"/>
        <v/>
      </c>
      <c r="AO105" s="556" t="str">
        <f t="shared" si="55"/>
        <v/>
      </c>
      <c r="AQ105" s="556" t="str">
        <f t="shared" si="56"/>
        <v/>
      </c>
      <c r="AS105" s="556" t="str">
        <f t="shared" si="57"/>
        <v/>
      </c>
      <c r="AU105" s="556" t="str">
        <f t="shared" si="57"/>
        <v/>
      </c>
      <c r="AW105" s="556" t="str">
        <f t="shared" si="58"/>
        <v/>
      </c>
      <c r="AY105" s="556" t="str">
        <f t="shared" si="59"/>
        <v/>
      </c>
      <c r="BA105" s="556" t="str">
        <f t="shared" si="60"/>
        <v/>
      </c>
      <c r="BC105" s="556" t="str">
        <f t="shared" si="61"/>
        <v/>
      </c>
      <c r="BE105" s="556" t="str">
        <f t="shared" si="62"/>
        <v/>
      </c>
      <c r="BG105" s="556" t="str">
        <f t="shared" si="63"/>
        <v/>
      </c>
      <c r="BI105" s="556" t="str">
        <f t="shared" si="64"/>
        <v/>
      </c>
      <c r="BK105" s="556" t="str">
        <f t="shared" si="65"/>
        <v/>
      </c>
      <c r="BM105" s="556" t="str">
        <f t="shared" si="66"/>
        <v/>
      </c>
      <c r="BO105" s="556" t="str">
        <f t="shared" si="67"/>
        <v/>
      </c>
      <c r="BQ105" s="556" t="str">
        <f t="shared" si="68"/>
        <v/>
      </c>
      <c r="BS105" s="556" t="str">
        <f t="shared" si="69"/>
        <v/>
      </c>
      <c r="BU105" s="556" t="str">
        <f t="shared" si="70"/>
        <v/>
      </c>
      <c r="BW105" s="556" t="str">
        <f t="shared" si="71"/>
        <v/>
      </c>
      <c r="BY105" s="556" t="str">
        <f t="shared" si="72"/>
        <v/>
      </c>
      <c r="CA105" s="556" t="str">
        <f t="shared" si="73"/>
        <v/>
      </c>
      <c r="CC105" s="556" t="str">
        <f t="shared" si="74"/>
        <v/>
      </c>
      <c r="CE105" s="556" t="str">
        <f t="shared" si="75"/>
        <v/>
      </c>
    </row>
    <row r="106" spans="5:83">
      <c r="E106" s="556" t="str">
        <f t="shared" si="38"/>
        <v/>
      </c>
      <c r="G106" s="556" t="str">
        <f t="shared" si="38"/>
        <v/>
      </c>
      <c r="I106" s="556" t="str">
        <f t="shared" si="39"/>
        <v/>
      </c>
      <c r="K106" s="556" t="str">
        <f t="shared" si="40"/>
        <v/>
      </c>
      <c r="M106" s="556" t="str">
        <f t="shared" si="41"/>
        <v/>
      </c>
      <c r="O106" s="556" t="str">
        <f t="shared" si="42"/>
        <v/>
      </c>
      <c r="Q106" s="556" t="str">
        <f t="shared" si="43"/>
        <v/>
      </c>
      <c r="S106" s="556" t="str">
        <f t="shared" si="44"/>
        <v/>
      </c>
      <c r="U106" s="556" t="str">
        <f t="shared" si="45"/>
        <v/>
      </c>
      <c r="W106" s="556" t="str">
        <f t="shared" si="46"/>
        <v/>
      </c>
      <c r="Y106" s="556" t="str">
        <f t="shared" si="47"/>
        <v/>
      </c>
      <c r="AA106" s="556" t="str">
        <f t="shared" si="48"/>
        <v/>
      </c>
      <c r="AC106" s="556" t="str">
        <f t="shared" si="49"/>
        <v/>
      </c>
      <c r="AE106" s="556" t="str">
        <f t="shared" si="50"/>
        <v/>
      </c>
      <c r="AG106" s="556" t="str">
        <f t="shared" si="51"/>
        <v/>
      </c>
      <c r="AI106" s="556" t="str">
        <f t="shared" si="52"/>
        <v/>
      </c>
      <c r="AK106" s="556" t="str">
        <f t="shared" si="53"/>
        <v/>
      </c>
      <c r="AM106" s="556" t="str">
        <f t="shared" si="54"/>
        <v/>
      </c>
      <c r="AO106" s="556" t="str">
        <f t="shared" si="55"/>
        <v/>
      </c>
      <c r="AQ106" s="556" t="str">
        <f t="shared" si="56"/>
        <v/>
      </c>
      <c r="AS106" s="556" t="str">
        <f t="shared" si="57"/>
        <v/>
      </c>
      <c r="AU106" s="556" t="str">
        <f t="shared" si="57"/>
        <v/>
      </c>
      <c r="AW106" s="556" t="str">
        <f t="shared" si="58"/>
        <v/>
      </c>
      <c r="AY106" s="556" t="str">
        <f t="shared" si="59"/>
        <v/>
      </c>
      <c r="BA106" s="556" t="str">
        <f t="shared" si="60"/>
        <v/>
      </c>
      <c r="BC106" s="556" t="str">
        <f t="shared" si="61"/>
        <v/>
      </c>
      <c r="BE106" s="556" t="str">
        <f t="shared" si="62"/>
        <v/>
      </c>
      <c r="BG106" s="556" t="str">
        <f t="shared" si="63"/>
        <v/>
      </c>
      <c r="BI106" s="556" t="str">
        <f t="shared" si="64"/>
        <v/>
      </c>
      <c r="BK106" s="556" t="str">
        <f t="shared" si="65"/>
        <v/>
      </c>
      <c r="BM106" s="556" t="str">
        <f t="shared" si="66"/>
        <v/>
      </c>
      <c r="BO106" s="556" t="str">
        <f t="shared" si="67"/>
        <v/>
      </c>
      <c r="BQ106" s="556" t="str">
        <f t="shared" si="68"/>
        <v/>
      </c>
      <c r="BS106" s="556" t="str">
        <f t="shared" si="69"/>
        <v/>
      </c>
      <c r="BU106" s="556" t="str">
        <f t="shared" si="70"/>
        <v/>
      </c>
      <c r="BW106" s="556" t="str">
        <f t="shared" si="71"/>
        <v/>
      </c>
      <c r="BY106" s="556" t="str">
        <f t="shared" si="72"/>
        <v/>
      </c>
      <c r="CA106" s="556" t="str">
        <f t="shared" si="73"/>
        <v/>
      </c>
      <c r="CC106" s="556" t="str">
        <f t="shared" si="74"/>
        <v/>
      </c>
      <c r="CE106" s="556" t="str">
        <f t="shared" si="75"/>
        <v/>
      </c>
    </row>
    <row r="107" spans="5:83">
      <c r="E107" s="556" t="str">
        <f t="shared" si="38"/>
        <v/>
      </c>
      <c r="G107" s="556" t="str">
        <f t="shared" si="38"/>
        <v/>
      </c>
      <c r="I107" s="556" t="str">
        <f t="shared" si="39"/>
        <v/>
      </c>
      <c r="K107" s="556" t="str">
        <f t="shared" si="40"/>
        <v/>
      </c>
      <c r="M107" s="556" t="str">
        <f t="shared" si="41"/>
        <v/>
      </c>
      <c r="O107" s="556" t="str">
        <f t="shared" si="42"/>
        <v/>
      </c>
      <c r="Q107" s="556" t="str">
        <f t="shared" si="43"/>
        <v/>
      </c>
      <c r="S107" s="556" t="str">
        <f t="shared" si="44"/>
        <v/>
      </c>
      <c r="U107" s="556" t="str">
        <f t="shared" si="45"/>
        <v/>
      </c>
      <c r="W107" s="556" t="str">
        <f t="shared" si="46"/>
        <v/>
      </c>
      <c r="Y107" s="556" t="str">
        <f t="shared" si="47"/>
        <v/>
      </c>
      <c r="AA107" s="556" t="str">
        <f t="shared" si="48"/>
        <v/>
      </c>
      <c r="AC107" s="556" t="str">
        <f t="shared" si="49"/>
        <v/>
      </c>
      <c r="AE107" s="556" t="str">
        <f t="shared" si="50"/>
        <v/>
      </c>
      <c r="AG107" s="556" t="str">
        <f t="shared" si="51"/>
        <v/>
      </c>
      <c r="AI107" s="556" t="str">
        <f t="shared" si="52"/>
        <v/>
      </c>
      <c r="AK107" s="556" t="str">
        <f t="shared" si="53"/>
        <v/>
      </c>
      <c r="AM107" s="556" t="str">
        <f t="shared" si="54"/>
        <v/>
      </c>
      <c r="AO107" s="556" t="str">
        <f t="shared" si="55"/>
        <v/>
      </c>
      <c r="AQ107" s="556" t="str">
        <f t="shared" si="56"/>
        <v/>
      </c>
      <c r="AS107" s="556" t="str">
        <f t="shared" si="57"/>
        <v/>
      </c>
      <c r="AU107" s="556" t="str">
        <f t="shared" si="57"/>
        <v/>
      </c>
      <c r="AW107" s="556" t="str">
        <f t="shared" si="58"/>
        <v/>
      </c>
      <c r="AY107" s="556" t="str">
        <f t="shared" si="59"/>
        <v/>
      </c>
      <c r="BA107" s="556" t="str">
        <f t="shared" si="60"/>
        <v/>
      </c>
      <c r="BC107" s="556" t="str">
        <f t="shared" si="61"/>
        <v/>
      </c>
      <c r="BE107" s="556" t="str">
        <f t="shared" si="62"/>
        <v/>
      </c>
      <c r="BG107" s="556" t="str">
        <f t="shared" si="63"/>
        <v/>
      </c>
      <c r="BI107" s="556" t="str">
        <f t="shared" si="64"/>
        <v/>
      </c>
      <c r="BK107" s="556" t="str">
        <f t="shared" si="65"/>
        <v/>
      </c>
      <c r="BM107" s="556" t="str">
        <f t="shared" si="66"/>
        <v/>
      </c>
      <c r="BO107" s="556" t="str">
        <f t="shared" si="67"/>
        <v/>
      </c>
      <c r="BQ107" s="556" t="str">
        <f t="shared" si="68"/>
        <v/>
      </c>
      <c r="BS107" s="556" t="str">
        <f t="shared" si="69"/>
        <v/>
      </c>
      <c r="BU107" s="556" t="str">
        <f t="shared" si="70"/>
        <v/>
      </c>
      <c r="BW107" s="556" t="str">
        <f t="shared" si="71"/>
        <v/>
      </c>
      <c r="BY107" s="556" t="str">
        <f t="shared" si="72"/>
        <v/>
      </c>
      <c r="CA107" s="556" t="str">
        <f t="shared" si="73"/>
        <v/>
      </c>
      <c r="CC107" s="556" t="str">
        <f t="shared" si="74"/>
        <v/>
      </c>
      <c r="CE107" s="556" t="str">
        <f t="shared" si="75"/>
        <v/>
      </c>
    </row>
    <row r="108" spans="5:83">
      <c r="E108" s="556" t="str">
        <f t="shared" si="38"/>
        <v/>
      </c>
      <c r="G108" s="556" t="str">
        <f t="shared" si="38"/>
        <v/>
      </c>
      <c r="I108" s="556" t="str">
        <f t="shared" si="39"/>
        <v/>
      </c>
      <c r="K108" s="556" t="str">
        <f t="shared" si="40"/>
        <v/>
      </c>
      <c r="M108" s="556" t="str">
        <f t="shared" si="41"/>
        <v/>
      </c>
      <c r="O108" s="556" t="str">
        <f t="shared" si="42"/>
        <v/>
      </c>
      <c r="Q108" s="556" t="str">
        <f t="shared" si="43"/>
        <v/>
      </c>
      <c r="S108" s="556" t="str">
        <f t="shared" si="44"/>
        <v/>
      </c>
      <c r="U108" s="556" t="str">
        <f t="shared" si="45"/>
        <v/>
      </c>
      <c r="W108" s="556" t="str">
        <f t="shared" si="46"/>
        <v/>
      </c>
      <c r="Y108" s="556" t="str">
        <f t="shared" si="47"/>
        <v/>
      </c>
      <c r="AA108" s="556" t="str">
        <f t="shared" si="48"/>
        <v/>
      </c>
      <c r="AC108" s="556" t="str">
        <f t="shared" si="49"/>
        <v/>
      </c>
      <c r="AE108" s="556" t="str">
        <f t="shared" si="50"/>
        <v/>
      </c>
      <c r="AG108" s="556" t="str">
        <f t="shared" si="51"/>
        <v/>
      </c>
      <c r="AI108" s="556" t="str">
        <f t="shared" si="52"/>
        <v/>
      </c>
      <c r="AK108" s="556" t="str">
        <f t="shared" si="53"/>
        <v/>
      </c>
      <c r="AM108" s="556" t="str">
        <f t="shared" si="54"/>
        <v/>
      </c>
      <c r="AO108" s="556" t="str">
        <f t="shared" si="55"/>
        <v/>
      </c>
      <c r="AQ108" s="556" t="str">
        <f t="shared" si="56"/>
        <v/>
      </c>
      <c r="AS108" s="556" t="str">
        <f t="shared" si="57"/>
        <v/>
      </c>
      <c r="AU108" s="556" t="str">
        <f t="shared" si="57"/>
        <v/>
      </c>
      <c r="AW108" s="556" t="str">
        <f t="shared" si="58"/>
        <v/>
      </c>
      <c r="AY108" s="556" t="str">
        <f t="shared" si="59"/>
        <v/>
      </c>
      <c r="BA108" s="556" t="str">
        <f t="shared" si="60"/>
        <v/>
      </c>
      <c r="BC108" s="556" t="str">
        <f t="shared" si="61"/>
        <v/>
      </c>
      <c r="BE108" s="556" t="str">
        <f t="shared" si="62"/>
        <v/>
      </c>
      <c r="BG108" s="556" t="str">
        <f t="shared" si="63"/>
        <v/>
      </c>
      <c r="BI108" s="556" t="str">
        <f t="shared" si="64"/>
        <v/>
      </c>
      <c r="BK108" s="556" t="str">
        <f t="shared" si="65"/>
        <v/>
      </c>
      <c r="BM108" s="556" t="str">
        <f t="shared" si="66"/>
        <v/>
      </c>
      <c r="BO108" s="556" t="str">
        <f t="shared" si="67"/>
        <v/>
      </c>
      <c r="BQ108" s="556" t="str">
        <f t="shared" si="68"/>
        <v/>
      </c>
      <c r="BS108" s="556" t="str">
        <f t="shared" si="69"/>
        <v/>
      </c>
      <c r="BU108" s="556" t="str">
        <f t="shared" si="70"/>
        <v/>
      </c>
      <c r="BW108" s="556" t="str">
        <f t="shared" si="71"/>
        <v/>
      </c>
      <c r="BY108" s="556" t="str">
        <f t="shared" si="72"/>
        <v/>
      </c>
      <c r="CA108" s="556" t="str">
        <f t="shared" si="73"/>
        <v/>
      </c>
      <c r="CC108" s="556" t="str">
        <f t="shared" si="74"/>
        <v/>
      </c>
      <c r="CE108" s="556" t="str">
        <f t="shared" si="75"/>
        <v/>
      </c>
    </row>
    <row r="109" spans="5:83">
      <c r="E109" s="556" t="str">
        <f t="shared" si="38"/>
        <v/>
      </c>
      <c r="G109" s="556" t="str">
        <f t="shared" si="38"/>
        <v/>
      </c>
      <c r="I109" s="556" t="str">
        <f t="shared" si="39"/>
        <v/>
      </c>
      <c r="K109" s="556" t="str">
        <f t="shared" si="40"/>
        <v/>
      </c>
      <c r="M109" s="556" t="str">
        <f t="shared" si="41"/>
        <v/>
      </c>
      <c r="O109" s="556" t="str">
        <f t="shared" si="42"/>
        <v/>
      </c>
      <c r="Q109" s="556" t="str">
        <f t="shared" si="43"/>
        <v/>
      </c>
      <c r="S109" s="556" t="str">
        <f t="shared" si="44"/>
        <v/>
      </c>
      <c r="U109" s="556" t="str">
        <f t="shared" si="45"/>
        <v/>
      </c>
      <c r="W109" s="556" t="str">
        <f t="shared" si="46"/>
        <v/>
      </c>
      <c r="Y109" s="556" t="str">
        <f t="shared" si="47"/>
        <v/>
      </c>
      <c r="AA109" s="556" t="str">
        <f t="shared" si="48"/>
        <v/>
      </c>
      <c r="AC109" s="556" t="str">
        <f t="shared" si="49"/>
        <v/>
      </c>
      <c r="AE109" s="556" t="str">
        <f t="shared" si="50"/>
        <v/>
      </c>
      <c r="AG109" s="556" t="str">
        <f t="shared" si="51"/>
        <v/>
      </c>
      <c r="AI109" s="556" t="str">
        <f t="shared" si="52"/>
        <v/>
      </c>
      <c r="AK109" s="556" t="str">
        <f t="shared" si="53"/>
        <v/>
      </c>
      <c r="AM109" s="556" t="str">
        <f t="shared" si="54"/>
        <v/>
      </c>
      <c r="AO109" s="556" t="str">
        <f t="shared" si="55"/>
        <v/>
      </c>
      <c r="AQ109" s="556" t="str">
        <f t="shared" si="56"/>
        <v/>
      </c>
      <c r="AS109" s="556" t="str">
        <f t="shared" si="57"/>
        <v/>
      </c>
      <c r="AU109" s="556" t="str">
        <f t="shared" si="57"/>
        <v/>
      </c>
      <c r="AW109" s="556" t="str">
        <f t="shared" si="58"/>
        <v/>
      </c>
      <c r="AY109" s="556" t="str">
        <f t="shared" si="59"/>
        <v/>
      </c>
      <c r="BA109" s="556" t="str">
        <f t="shared" si="60"/>
        <v/>
      </c>
      <c r="BC109" s="556" t="str">
        <f t="shared" si="61"/>
        <v/>
      </c>
      <c r="BE109" s="556" t="str">
        <f t="shared" si="62"/>
        <v/>
      </c>
      <c r="BG109" s="556" t="str">
        <f t="shared" si="63"/>
        <v/>
      </c>
      <c r="BI109" s="556" t="str">
        <f t="shared" si="64"/>
        <v/>
      </c>
      <c r="BK109" s="556" t="str">
        <f t="shared" si="65"/>
        <v/>
      </c>
      <c r="BM109" s="556" t="str">
        <f t="shared" si="66"/>
        <v/>
      </c>
      <c r="BO109" s="556" t="str">
        <f t="shared" si="67"/>
        <v/>
      </c>
      <c r="BQ109" s="556" t="str">
        <f t="shared" si="68"/>
        <v/>
      </c>
      <c r="BS109" s="556" t="str">
        <f t="shared" si="69"/>
        <v/>
      </c>
      <c r="BU109" s="556" t="str">
        <f t="shared" si="70"/>
        <v/>
      </c>
      <c r="BW109" s="556" t="str">
        <f t="shared" si="71"/>
        <v/>
      </c>
      <c r="BY109" s="556" t="str">
        <f t="shared" si="72"/>
        <v/>
      </c>
      <c r="CA109" s="556" t="str">
        <f t="shared" si="73"/>
        <v/>
      </c>
      <c r="CC109" s="556" t="str">
        <f t="shared" si="74"/>
        <v/>
      </c>
      <c r="CE109" s="556" t="str">
        <f t="shared" si="75"/>
        <v/>
      </c>
    </row>
    <row r="110" spans="5:83">
      <c r="E110" s="556" t="str">
        <f t="shared" si="38"/>
        <v/>
      </c>
      <c r="G110" s="556" t="str">
        <f t="shared" si="38"/>
        <v/>
      </c>
      <c r="I110" s="556" t="str">
        <f t="shared" si="39"/>
        <v/>
      </c>
      <c r="K110" s="556" t="str">
        <f t="shared" si="40"/>
        <v/>
      </c>
      <c r="M110" s="556" t="str">
        <f t="shared" si="41"/>
        <v/>
      </c>
      <c r="O110" s="556" t="str">
        <f t="shared" si="42"/>
        <v/>
      </c>
      <c r="Q110" s="556" t="str">
        <f t="shared" si="43"/>
        <v/>
      </c>
      <c r="S110" s="556" t="str">
        <f t="shared" si="44"/>
        <v/>
      </c>
      <c r="U110" s="556" t="str">
        <f t="shared" si="45"/>
        <v/>
      </c>
      <c r="W110" s="556" t="str">
        <f t="shared" si="46"/>
        <v/>
      </c>
      <c r="Y110" s="556" t="str">
        <f t="shared" si="47"/>
        <v/>
      </c>
      <c r="AA110" s="556" t="str">
        <f t="shared" si="48"/>
        <v/>
      </c>
      <c r="AC110" s="556" t="str">
        <f t="shared" si="49"/>
        <v/>
      </c>
      <c r="AE110" s="556" t="str">
        <f t="shared" si="50"/>
        <v/>
      </c>
      <c r="AG110" s="556" t="str">
        <f t="shared" si="51"/>
        <v/>
      </c>
      <c r="AI110" s="556" t="str">
        <f t="shared" si="52"/>
        <v/>
      </c>
      <c r="AK110" s="556" t="str">
        <f t="shared" si="53"/>
        <v/>
      </c>
      <c r="AM110" s="556" t="str">
        <f t="shared" si="54"/>
        <v/>
      </c>
      <c r="AO110" s="556" t="str">
        <f t="shared" si="55"/>
        <v/>
      </c>
      <c r="AQ110" s="556" t="str">
        <f t="shared" si="56"/>
        <v/>
      </c>
      <c r="AS110" s="556" t="str">
        <f t="shared" si="57"/>
        <v/>
      </c>
      <c r="AU110" s="556" t="str">
        <f t="shared" si="57"/>
        <v/>
      </c>
      <c r="AW110" s="556" t="str">
        <f t="shared" si="58"/>
        <v/>
      </c>
      <c r="AY110" s="556" t="str">
        <f t="shared" si="59"/>
        <v/>
      </c>
      <c r="BA110" s="556" t="str">
        <f t="shared" si="60"/>
        <v/>
      </c>
      <c r="BC110" s="556" t="str">
        <f t="shared" si="61"/>
        <v/>
      </c>
      <c r="BE110" s="556" t="str">
        <f t="shared" si="62"/>
        <v/>
      </c>
      <c r="BG110" s="556" t="str">
        <f t="shared" si="63"/>
        <v/>
      </c>
      <c r="BI110" s="556" t="str">
        <f t="shared" si="64"/>
        <v/>
      </c>
      <c r="BK110" s="556" t="str">
        <f t="shared" si="65"/>
        <v/>
      </c>
      <c r="BM110" s="556" t="str">
        <f t="shared" si="66"/>
        <v/>
      </c>
      <c r="BO110" s="556" t="str">
        <f t="shared" si="67"/>
        <v/>
      </c>
      <c r="BQ110" s="556" t="str">
        <f t="shared" si="68"/>
        <v/>
      </c>
      <c r="BS110" s="556" t="str">
        <f t="shared" si="69"/>
        <v/>
      </c>
      <c r="BU110" s="556" t="str">
        <f t="shared" si="70"/>
        <v/>
      </c>
      <c r="BW110" s="556" t="str">
        <f t="shared" si="71"/>
        <v/>
      </c>
      <c r="BY110" s="556" t="str">
        <f t="shared" si="72"/>
        <v/>
      </c>
      <c r="CA110" s="556" t="str">
        <f t="shared" si="73"/>
        <v/>
      </c>
      <c r="CC110" s="556" t="str">
        <f t="shared" si="74"/>
        <v/>
      </c>
      <c r="CE110" s="556" t="str">
        <f t="shared" si="75"/>
        <v/>
      </c>
    </row>
    <row r="111" spans="5:83">
      <c r="E111" s="556" t="str">
        <f t="shared" si="38"/>
        <v/>
      </c>
      <c r="G111" s="556" t="str">
        <f t="shared" si="38"/>
        <v/>
      </c>
      <c r="I111" s="556" t="str">
        <f t="shared" si="39"/>
        <v/>
      </c>
      <c r="K111" s="556" t="str">
        <f t="shared" si="40"/>
        <v/>
      </c>
      <c r="M111" s="556" t="str">
        <f t="shared" si="41"/>
        <v/>
      </c>
      <c r="O111" s="556" t="str">
        <f t="shared" si="42"/>
        <v/>
      </c>
      <c r="Q111" s="556" t="str">
        <f t="shared" si="43"/>
        <v/>
      </c>
      <c r="S111" s="556" t="str">
        <f t="shared" si="44"/>
        <v/>
      </c>
      <c r="U111" s="556" t="str">
        <f t="shared" si="45"/>
        <v/>
      </c>
      <c r="W111" s="556" t="str">
        <f t="shared" si="46"/>
        <v/>
      </c>
      <c r="Y111" s="556" t="str">
        <f t="shared" si="47"/>
        <v/>
      </c>
      <c r="AA111" s="556" t="str">
        <f t="shared" si="48"/>
        <v/>
      </c>
      <c r="AC111" s="556" t="str">
        <f t="shared" si="49"/>
        <v/>
      </c>
      <c r="AE111" s="556" t="str">
        <f t="shared" si="50"/>
        <v/>
      </c>
      <c r="AG111" s="556" t="str">
        <f t="shared" si="51"/>
        <v/>
      </c>
      <c r="AI111" s="556" t="str">
        <f t="shared" si="52"/>
        <v/>
      </c>
      <c r="AK111" s="556" t="str">
        <f t="shared" si="53"/>
        <v/>
      </c>
      <c r="AM111" s="556" t="str">
        <f t="shared" si="54"/>
        <v/>
      </c>
      <c r="AO111" s="556" t="str">
        <f t="shared" si="55"/>
        <v/>
      </c>
      <c r="AQ111" s="556" t="str">
        <f t="shared" si="56"/>
        <v/>
      </c>
      <c r="AS111" s="556" t="str">
        <f t="shared" si="57"/>
        <v/>
      </c>
      <c r="AU111" s="556" t="str">
        <f t="shared" si="57"/>
        <v/>
      </c>
      <c r="AW111" s="556" t="str">
        <f t="shared" si="58"/>
        <v/>
      </c>
      <c r="AY111" s="556" t="str">
        <f t="shared" si="59"/>
        <v/>
      </c>
      <c r="BA111" s="556" t="str">
        <f t="shared" si="60"/>
        <v/>
      </c>
      <c r="BC111" s="556" t="str">
        <f t="shared" si="61"/>
        <v/>
      </c>
      <c r="BE111" s="556" t="str">
        <f t="shared" si="62"/>
        <v/>
      </c>
      <c r="BG111" s="556" t="str">
        <f t="shared" si="63"/>
        <v/>
      </c>
      <c r="BI111" s="556" t="str">
        <f t="shared" si="64"/>
        <v/>
      </c>
      <c r="BK111" s="556" t="str">
        <f t="shared" si="65"/>
        <v/>
      </c>
      <c r="BM111" s="556" t="str">
        <f t="shared" si="66"/>
        <v/>
      </c>
      <c r="BO111" s="556" t="str">
        <f t="shared" si="67"/>
        <v/>
      </c>
      <c r="BQ111" s="556" t="str">
        <f t="shared" si="68"/>
        <v/>
      </c>
      <c r="BS111" s="556" t="str">
        <f t="shared" si="69"/>
        <v/>
      </c>
      <c r="BU111" s="556" t="str">
        <f t="shared" si="70"/>
        <v/>
      </c>
      <c r="BW111" s="556" t="str">
        <f t="shared" si="71"/>
        <v/>
      </c>
      <c r="BY111" s="556" t="str">
        <f t="shared" si="72"/>
        <v/>
      </c>
      <c r="CA111" s="556" t="str">
        <f t="shared" si="73"/>
        <v/>
      </c>
      <c r="CC111" s="556" t="str">
        <f t="shared" si="74"/>
        <v/>
      </c>
      <c r="CE111" s="556" t="str">
        <f t="shared" si="75"/>
        <v/>
      </c>
    </row>
    <row r="112" spans="5:83">
      <c r="E112" s="556" t="str">
        <f t="shared" si="38"/>
        <v/>
      </c>
      <c r="G112" s="556" t="str">
        <f t="shared" si="38"/>
        <v/>
      </c>
      <c r="I112" s="556" t="str">
        <f t="shared" si="39"/>
        <v/>
      </c>
      <c r="K112" s="556" t="str">
        <f t="shared" si="40"/>
        <v/>
      </c>
      <c r="M112" s="556" t="str">
        <f t="shared" si="41"/>
        <v/>
      </c>
      <c r="O112" s="556" t="str">
        <f t="shared" si="42"/>
        <v/>
      </c>
      <c r="Q112" s="556" t="str">
        <f t="shared" si="43"/>
        <v/>
      </c>
      <c r="S112" s="556" t="str">
        <f t="shared" si="44"/>
        <v/>
      </c>
      <c r="U112" s="556" t="str">
        <f t="shared" si="45"/>
        <v/>
      </c>
      <c r="W112" s="556" t="str">
        <f t="shared" si="46"/>
        <v/>
      </c>
      <c r="Y112" s="556" t="str">
        <f t="shared" si="47"/>
        <v/>
      </c>
      <c r="AA112" s="556" t="str">
        <f t="shared" si="48"/>
        <v/>
      </c>
      <c r="AC112" s="556" t="str">
        <f t="shared" si="49"/>
        <v/>
      </c>
      <c r="AE112" s="556" t="str">
        <f t="shared" si="50"/>
        <v/>
      </c>
      <c r="AG112" s="556" t="str">
        <f t="shared" si="51"/>
        <v/>
      </c>
      <c r="AI112" s="556" t="str">
        <f t="shared" si="52"/>
        <v/>
      </c>
      <c r="AK112" s="556" t="str">
        <f t="shared" si="53"/>
        <v/>
      </c>
      <c r="AM112" s="556" t="str">
        <f t="shared" si="54"/>
        <v/>
      </c>
      <c r="AO112" s="556" t="str">
        <f t="shared" si="55"/>
        <v/>
      </c>
      <c r="AQ112" s="556" t="str">
        <f t="shared" si="56"/>
        <v/>
      </c>
      <c r="AS112" s="556" t="str">
        <f t="shared" si="57"/>
        <v/>
      </c>
      <c r="AU112" s="556" t="str">
        <f t="shared" si="57"/>
        <v/>
      </c>
      <c r="AW112" s="556" t="str">
        <f t="shared" si="58"/>
        <v/>
      </c>
      <c r="AY112" s="556" t="str">
        <f t="shared" si="59"/>
        <v/>
      </c>
      <c r="BA112" s="556" t="str">
        <f t="shared" si="60"/>
        <v/>
      </c>
      <c r="BC112" s="556" t="str">
        <f t="shared" si="61"/>
        <v/>
      </c>
      <c r="BE112" s="556" t="str">
        <f t="shared" si="62"/>
        <v/>
      </c>
      <c r="BG112" s="556" t="str">
        <f t="shared" si="63"/>
        <v/>
      </c>
      <c r="BI112" s="556" t="str">
        <f t="shared" si="64"/>
        <v/>
      </c>
      <c r="BK112" s="556" t="str">
        <f t="shared" si="65"/>
        <v/>
      </c>
      <c r="BM112" s="556" t="str">
        <f t="shared" si="66"/>
        <v/>
      </c>
      <c r="BO112" s="556" t="str">
        <f t="shared" si="67"/>
        <v/>
      </c>
      <c r="BQ112" s="556" t="str">
        <f t="shared" si="68"/>
        <v/>
      </c>
      <c r="BS112" s="556" t="str">
        <f t="shared" si="69"/>
        <v/>
      </c>
      <c r="BU112" s="556" t="str">
        <f t="shared" si="70"/>
        <v/>
      </c>
      <c r="BW112" s="556" t="str">
        <f t="shared" si="71"/>
        <v/>
      </c>
      <c r="BY112" s="556" t="str">
        <f t="shared" si="72"/>
        <v/>
      </c>
      <c r="CA112" s="556" t="str">
        <f t="shared" si="73"/>
        <v/>
      </c>
      <c r="CC112" s="556" t="str">
        <f t="shared" si="74"/>
        <v/>
      </c>
      <c r="CE112" s="556" t="str">
        <f t="shared" si="75"/>
        <v/>
      </c>
    </row>
    <row r="113" spans="5:83">
      <c r="E113" s="556" t="str">
        <f t="shared" si="38"/>
        <v/>
      </c>
      <c r="G113" s="556" t="str">
        <f t="shared" si="38"/>
        <v/>
      </c>
      <c r="I113" s="556" t="str">
        <f t="shared" si="39"/>
        <v/>
      </c>
      <c r="K113" s="556" t="str">
        <f t="shared" si="40"/>
        <v/>
      </c>
      <c r="M113" s="556" t="str">
        <f t="shared" si="41"/>
        <v/>
      </c>
      <c r="O113" s="556" t="str">
        <f t="shared" si="42"/>
        <v/>
      </c>
      <c r="Q113" s="556" t="str">
        <f t="shared" si="43"/>
        <v/>
      </c>
      <c r="S113" s="556" t="str">
        <f t="shared" si="44"/>
        <v/>
      </c>
      <c r="U113" s="556" t="str">
        <f t="shared" si="45"/>
        <v/>
      </c>
      <c r="W113" s="556" t="str">
        <f t="shared" si="46"/>
        <v/>
      </c>
      <c r="Y113" s="556" t="str">
        <f t="shared" si="47"/>
        <v/>
      </c>
      <c r="AA113" s="556" t="str">
        <f t="shared" si="48"/>
        <v/>
      </c>
      <c r="AC113" s="556" t="str">
        <f t="shared" si="49"/>
        <v/>
      </c>
      <c r="AE113" s="556" t="str">
        <f t="shared" si="50"/>
        <v/>
      </c>
      <c r="AG113" s="556" t="str">
        <f t="shared" si="51"/>
        <v/>
      </c>
      <c r="AI113" s="556" t="str">
        <f t="shared" si="52"/>
        <v/>
      </c>
      <c r="AK113" s="556" t="str">
        <f t="shared" si="53"/>
        <v/>
      </c>
      <c r="AM113" s="556" t="str">
        <f t="shared" si="54"/>
        <v/>
      </c>
      <c r="AO113" s="556" t="str">
        <f t="shared" si="55"/>
        <v/>
      </c>
      <c r="AQ113" s="556" t="str">
        <f t="shared" si="56"/>
        <v/>
      </c>
      <c r="AS113" s="556" t="str">
        <f t="shared" si="57"/>
        <v/>
      </c>
      <c r="AU113" s="556" t="str">
        <f t="shared" si="57"/>
        <v/>
      </c>
      <c r="AW113" s="556" t="str">
        <f t="shared" si="58"/>
        <v/>
      </c>
      <c r="AY113" s="556" t="str">
        <f t="shared" si="59"/>
        <v/>
      </c>
      <c r="BA113" s="556" t="str">
        <f t="shared" si="60"/>
        <v/>
      </c>
      <c r="BC113" s="556" t="str">
        <f t="shared" si="61"/>
        <v/>
      </c>
      <c r="BE113" s="556" t="str">
        <f t="shared" si="62"/>
        <v/>
      </c>
      <c r="BG113" s="556" t="str">
        <f t="shared" si="63"/>
        <v/>
      </c>
      <c r="BI113" s="556" t="str">
        <f t="shared" si="64"/>
        <v/>
      </c>
      <c r="BK113" s="556" t="str">
        <f t="shared" si="65"/>
        <v/>
      </c>
      <c r="BM113" s="556" t="str">
        <f t="shared" si="66"/>
        <v/>
      </c>
      <c r="BO113" s="556" t="str">
        <f t="shared" si="67"/>
        <v/>
      </c>
      <c r="BQ113" s="556" t="str">
        <f t="shared" si="68"/>
        <v/>
      </c>
      <c r="BS113" s="556" t="str">
        <f t="shared" si="69"/>
        <v/>
      </c>
      <c r="BU113" s="556" t="str">
        <f t="shared" si="70"/>
        <v/>
      </c>
      <c r="BW113" s="556" t="str">
        <f t="shared" si="71"/>
        <v/>
      </c>
      <c r="BY113" s="556" t="str">
        <f t="shared" si="72"/>
        <v/>
      </c>
      <c r="CA113" s="556" t="str">
        <f t="shared" si="73"/>
        <v/>
      </c>
      <c r="CC113" s="556" t="str">
        <f t="shared" si="74"/>
        <v/>
      </c>
      <c r="CE113" s="556" t="str">
        <f t="shared" si="75"/>
        <v/>
      </c>
    </row>
    <row r="114" spans="5:83">
      <c r="E114" s="556" t="str">
        <f t="shared" si="38"/>
        <v/>
      </c>
      <c r="G114" s="556" t="str">
        <f t="shared" si="38"/>
        <v/>
      </c>
      <c r="I114" s="556" t="str">
        <f t="shared" si="39"/>
        <v/>
      </c>
      <c r="K114" s="556" t="str">
        <f t="shared" si="40"/>
        <v/>
      </c>
      <c r="M114" s="556" t="str">
        <f t="shared" si="41"/>
        <v/>
      </c>
      <c r="O114" s="556" t="str">
        <f t="shared" si="42"/>
        <v/>
      </c>
      <c r="Q114" s="556" t="str">
        <f t="shared" si="43"/>
        <v/>
      </c>
      <c r="S114" s="556" t="str">
        <f t="shared" si="44"/>
        <v/>
      </c>
      <c r="U114" s="556" t="str">
        <f t="shared" si="45"/>
        <v/>
      </c>
      <c r="W114" s="556" t="str">
        <f t="shared" si="46"/>
        <v/>
      </c>
      <c r="Y114" s="556" t="str">
        <f t="shared" si="47"/>
        <v/>
      </c>
      <c r="AA114" s="556" t="str">
        <f t="shared" si="48"/>
        <v/>
      </c>
      <c r="AC114" s="556" t="str">
        <f t="shared" si="49"/>
        <v/>
      </c>
      <c r="AE114" s="556" t="str">
        <f t="shared" si="50"/>
        <v/>
      </c>
      <c r="AG114" s="556" t="str">
        <f t="shared" si="51"/>
        <v/>
      </c>
      <c r="AI114" s="556" t="str">
        <f t="shared" si="52"/>
        <v/>
      </c>
      <c r="AK114" s="556" t="str">
        <f t="shared" si="53"/>
        <v/>
      </c>
      <c r="AM114" s="556" t="str">
        <f t="shared" si="54"/>
        <v/>
      </c>
      <c r="AO114" s="556" t="str">
        <f t="shared" si="55"/>
        <v/>
      </c>
      <c r="AQ114" s="556" t="str">
        <f t="shared" si="56"/>
        <v/>
      </c>
      <c r="AS114" s="556" t="str">
        <f t="shared" si="57"/>
        <v/>
      </c>
      <c r="AU114" s="556" t="str">
        <f t="shared" si="57"/>
        <v/>
      </c>
      <c r="AW114" s="556" t="str">
        <f t="shared" si="58"/>
        <v/>
      </c>
      <c r="AY114" s="556" t="str">
        <f t="shared" si="59"/>
        <v/>
      </c>
      <c r="BA114" s="556" t="str">
        <f t="shared" si="60"/>
        <v/>
      </c>
      <c r="BC114" s="556" t="str">
        <f t="shared" si="61"/>
        <v/>
      </c>
      <c r="BE114" s="556" t="str">
        <f t="shared" si="62"/>
        <v/>
      </c>
      <c r="BG114" s="556" t="str">
        <f t="shared" si="63"/>
        <v/>
      </c>
      <c r="BI114" s="556" t="str">
        <f t="shared" si="64"/>
        <v/>
      </c>
      <c r="BK114" s="556" t="str">
        <f t="shared" si="65"/>
        <v/>
      </c>
      <c r="BM114" s="556" t="str">
        <f t="shared" si="66"/>
        <v/>
      </c>
      <c r="BO114" s="556" t="str">
        <f t="shared" si="67"/>
        <v/>
      </c>
      <c r="BQ114" s="556" t="str">
        <f t="shared" si="68"/>
        <v/>
      </c>
      <c r="BS114" s="556" t="str">
        <f t="shared" si="69"/>
        <v/>
      </c>
      <c r="BU114" s="556" t="str">
        <f t="shared" si="70"/>
        <v/>
      </c>
      <c r="BW114" s="556" t="str">
        <f t="shared" si="71"/>
        <v/>
      </c>
      <c r="BY114" s="556" t="str">
        <f t="shared" si="72"/>
        <v/>
      </c>
      <c r="CA114" s="556" t="str">
        <f t="shared" si="73"/>
        <v/>
      </c>
      <c r="CC114" s="556" t="str">
        <f t="shared" si="74"/>
        <v/>
      </c>
      <c r="CE114" s="556" t="str">
        <f t="shared" si="75"/>
        <v/>
      </c>
    </row>
    <row r="115" spans="5:83">
      <c r="E115" s="556" t="str">
        <f t="shared" si="38"/>
        <v/>
      </c>
      <c r="G115" s="556" t="str">
        <f t="shared" si="38"/>
        <v/>
      </c>
      <c r="I115" s="556" t="str">
        <f t="shared" si="39"/>
        <v/>
      </c>
      <c r="K115" s="556" t="str">
        <f t="shared" si="40"/>
        <v/>
      </c>
      <c r="M115" s="556" t="str">
        <f t="shared" si="41"/>
        <v/>
      </c>
      <c r="O115" s="556" t="str">
        <f t="shared" si="42"/>
        <v/>
      </c>
      <c r="Q115" s="556" t="str">
        <f t="shared" si="43"/>
        <v/>
      </c>
      <c r="S115" s="556" t="str">
        <f t="shared" si="44"/>
        <v/>
      </c>
      <c r="U115" s="556" t="str">
        <f t="shared" si="45"/>
        <v/>
      </c>
      <c r="W115" s="556" t="str">
        <f t="shared" si="46"/>
        <v/>
      </c>
      <c r="Y115" s="556" t="str">
        <f t="shared" si="47"/>
        <v/>
      </c>
      <c r="AA115" s="556" t="str">
        <f t="shared" si="48"/>
        <v/>
      </c>
      <c r="AC115" s="556" t="str">
        <f t="shared" si="49"/>
        <v/>
      </c>
      <c r="AE115" s="556" t="str">
        <f t="shared" si="50"/>
        <v/>
      </c>
      <c r="AG115" s="556" t="str">
        <f t="shared" si="51"/>
        <v/>
      </c>
      <c r="AI115" s="556" t="str">
        <f t="shared" si="52"/>
        <v/>
      </c>
      <c r="AK115" s="556" t="str">
        <f t="shared" si="53"/>
        <v/>
      </c>
      <c r="AM115" s="556" t="str">
        <f t="shared" si="54"/>
        <v/>
      </c>
      <c r="AO115" s="556" t="str">
        <f t="shared" si="55"/>
        <v/>
      </c>
      <c r="AQ115" s="556" t="str">
        <f t="shared" si="56"/>
        <v/>
      </c>
      <c r="AS115" s="556" t="str">
        <f t="shared" si="57"/>
        <v/>
      </c>
      <c r="AU115" s="556" t="str">
        <f t="shared" si="57"/>
        <v/>
      </c>
      <c r="AW115" s="556" t="str">
        <f t="shared" si="58"/>
        <v/>
      </c>
      <c r="AY115" s="556" t="str">
        <f t="shared" si="59"/>
        <v/>
      </c>
      <c r="BA115" s="556" t="str">
        <f t="shared" si="60"/>
        <v/>
      </c>
      <c r="BC115" s="556" t="str">
        <f t="shared" si="61"/>
        <v/>
      </c>
      <c r="BE115" s="556" t="str">
        <f t="shared" si="62"/>
        <v/>
      </c>
      <c r="BG115" s="556" t="str">
        <f t="shared" si="63"/>
        <v/>
      </c>
      <c r="BI115" s="556" t="str">
        <f t="shared" si="64"/>
        <v/>
      </c>
      <c r="BK115" s="556" t="str">
        <f t="shared" si="65"/>
        <v/>
      </c>
      <c r="BM115" s="556" t="str">
        <f t="shared" si="66"/>
        <v/>
      </c>
      <c r="BO115" s="556" t="str">
        <f t="shared" si="67"/>
        <v/>
      </c>
      <c r="BQ115" s="556" t="str">
        <f t="shared" si="68"/>
        <v/>
      </c>
      <c r="BS115" s="556" t="str">
        <f t="shared" si="69"/>
        <v/>
      </c>
      <c r="BU115" s="556" t="str">
        <f t="shared" si="70"/>
        <v/>
      </c>
      <c r="BW115" s="556" t="str">
        <f t="shared" si="71"/>
        <v/>
      </c>
      <c r="BY115" s="556" t="str">
        <f t="shared" si="72"/>
        <v/>
      </c>
      <c r="CA115" s="556" t="str">
        <f t="shared" si="73"/>
        <v/>
      </c>
      <c r="CC115" s="556" t="str">
        <f t="shared" si="74"/>
        <v/>
      </c>
      <c r="CE115" s="556" t="str">
        <f t="shared" si="75"/>
        <v/>
      </c>
    </row>
    <row r="116" spans="5:83">
      <c r="E116" s="556" t="str">
        <f t="shared" si="38"/>
        <v/>
      </c>
      <c r="G116" s="556" t="str">
        <f t="shared" si="38"/>
        <v/>
      </c>
      <c r="I116" s="556" t="str">
        <f t="shared" si="39"/>
        <v/>
      </c>
      <c r="K116" s="556" t="str">
        <f t="shared" si="40"/>
        <v/>
      </c>
      <c r="M116" s="556" t="str">
        <f t="shared" si="41"/>
        <v/>
      </c>
      <c r="O116" s="556" t="str">
        <f t="shared" si="42"/>
        <v/>
      </c>
      <c r="Q116" s="556" t="str">
        <f t="shared" si="43"/>
        <v/>
      </c>
      <c r="S116" s="556" t="str">
        <f t="shared" si="44"/>
        <v/>
      </c>
      <c r="U116" s="556" t="str">
        <f t="shared" si="45"/>
        <v/>
      </c>
      <c r="W116" s="556" t="str">
        <f t="shared" si="46"/>
        <v/>
      </c>
      <c r="Y116" s="556" t="str">
        <f t="shared" si="47"/>
        <v/>
      </c>
      <c r="AA116" s="556" t="str">
        <f t="shared" si="48"/>
        <v/>
      </c>
      <c r="AC116" s="556" t="str">
        <f t="shared" si="49"/>
        <v/>
      </c>
      <c r="AE116" s="556" t="str">
        <f t="shared" si="50"/>
        <v/>
      </c>
      <c r="AG116" s="556" t="str">
        <f t="shared" si="51"/>
        <v/>
      </c>
      <c r="AI116" s="556" t="str">
        <f t="shared" si="52"/>
        <v/>
      </c>
      <c r="AK116" s="556" t="str">
        <f t="shared" si="53"/>
        <v/>
      </c>
      <c r="AM116" s="556" t="str">
        <f t="shared" si="54"/>
        <v/>
      </c>
      <c r="AO116" s="556" t="str">
        <f t="shared" si="55"/>
        <v/>
      </c>
      <c r="AQ116" s="556" t="str">
        <f t="shared" si="56"/>
        <v/>
      </c>
      <c r="AS116" s="556" t="str">
        <f t="shared" si="57"/>
        <v/>
      </c>
      <c r="AU116" s="556" t="str">
        <f t="shared" si="57"/>
        <v/>
      </c>
      <c r="AW116" s="556" t="str">
        <f t="shared" si="58"/>
        <v/>
      </c>
      <c r="AY116" s="556" t="str">
        <f t="shared" si="59"/>
        <v/>
      </c>
      <c r="BA116" s="556" t="str">
        <f t="shared" si="60"/>
        <v/>
      </c>
      <c r="BC116" s="556" t="str">
        <f t="shared" si="61"/>
        <v/>
      </c>
      <c r="BE116" s="556" t="str">
        <f t="shared" si="62"/>
        <v/>
      </c>
      <c r="BG116" s="556" t="str">
        <f t="shared" si="63"/>
        <v/>
      </c>
      <c r="BI116" s="556" t="str">
        <f t="shared" si="64"/>
        <v/>
      </c>
      <c r="BK116" s="556" t="str">
        <f t="shared" si="65"/>
        <v/>
      </c>
      <c r="BM116" s="556" t="str">
        <f t="shared" si="66"/>
        <v/>
      </c>
      <c r="BO116" s="556" t="str">
        <f t="shared" si="67"/>
        <v/>
      </c>
      <c r="BQ116" s="556" t="str">
        <f t="shared" si="68"/>
        <v/>
      </c>
      <c r="BS116" s="556" t="str">
        <f t="shared" si="69"/>
        <v/>
      </c>
      <c r="BU116" s="556" t="str">
        <f t="shared" si="70"/>
        <v/>
      </c>
      <c r="BW116" s="556" t="str">
        <f t="shared" si="71"/>
        <v/>
      </c>
      <c r="BY116" s="556" t="str">
        <f t="shared" si="72"/>
        <v/>
      </c>
      <c r="CA116" s="556" t="str">
        <f t="shared" si="73"/>
        <v/>
      </c>
      <c r="CC116" s="556" t="str">
        <f t="shared" si="74"/>
        <v/>
      </c>
      <c r="CE116" s="556" t="str">
        <f t="shared" si="75"/>
        <v/>
      </c>
    </row>
    <row r="117" spans="5:83">
      <c r="E117" s="556" t="str">
        <f t="shared" si="38"/>
        <v/>
      </c>
      <c r="G117" s="556" t="str">
        <f t="shared" si="38"/>
        <v/>
      </c>
      <c r="I117" s="556" t="str">
        <f t="shared" si="39"/>
        <v/>
      </c>
      <c r="K117" s="556" t="str">
        <f t="shared" si="40"/>
        <v/>
      </c>
      <c r="M117" s="556" t="str">
        <f t="shared" si="41"/>
        <v/>
      </c>
      <c r="O117" s="556" t="str">
        <f t="shared" si="42"/>
        <v/>
      </c>
      <c r="Q117" s="556" t="str">
        <f t="shared" si="43"/>
        <v/>
      </c>
      <c r="S117" s="556" t="str">
        <f t="shared" si="44"/>
        <v/>
      </c>
      <c r="U117" s="556" t="str">
        <f t="shared" si="45"/>
        <v/>
      </c>
      <c r="W117" s="556" t="str">
        <f t="shared" si="46"/>
        <v/>
      </c>
      <c r="Y117" s="556" t="str">
        <f t="shared" si="47"/>
        <v/>
      </c>
      <c r="AA117" s="556" t="str">
        <f t="shared" si="48"/>
        <v/>
      </c>
      <c r="AC117" s="556" t="str">
        <f t="shared" si="49"/>
        <v/>
      </c>
      <c r="AE117" s="556" t="str">
        <f t="shared" si="50"/>
        <v/>
      </c>
      <c r="AG117" s="556" t="str">
        <f t="shared" si="51"/>
        <v/>
      </c>
      <c r="AI117" s="556" t="str">
        <f t="shared" si="52"/>
        <v/>
      </c>
      <c r="AK117" s="556" t="str">
        <f t="shared" si="53"/>
        <v/>
      </c>
      <c r="AM117" s="556" t="str">
        <f t="shared" si="54"/>
        <v/>
      </c>
      <c r="AO117" s="556" t="str">
        <f t="shared" si="55"/>
        <v/>
      </c>
      <c r="AQ117" s="556" t="str">
        <f t="shared" si="56"/>
        <v/>
      </c>
      <c r="AS117" s="556" t="str">
        <f t="shared" si="57"/>
        <v/>
      </c>
      <c r="AU117" s="556" t="str">
        <f t="shared" si="57"/>
        <v/>
      </c>
      <c r="AW117" s="556" t="str">
        <f t="shared" si="58"/>
        <v/>
      </c>
      <c r="AY117" s="556" t="str">
        <f t="shared" si="59"/>
        <v/>
      </c>
      <c r="BA117" s="556" t="str">
        <f t="shared" si="60"/>
        <v/>
      </c>
      <c r="BC117" s="556" t="str">
        <f t="shared" si="61"/>
        <v/>
      </c>
      <c r="BE117" s="556" t="str">
        <f t="shared" si="62"/>
        <v/>
      </c>
      <c r="BG117" s="556" t="str">
        <f t="shared" si="63"/>
        <v/>
      </c>
      <c r="BI117" s="556" t="str">
        <f t="shared" si="64"/>
        <v/>
      </c>
      <c r="BK117" s="556" t="str">
        <f t="shared" si="65"/>
        <v/>
      </c>
      <c r="BM117" s="556" t="str">
        <f t="shared" si="66"/>
        <v/>
      </c>
      <c r="BO117" s="556" t="str">
        <f t="shared" si="67"/>
        <v/>
      </c>
      <c r="BQ117" s="556" t="str">
        <f t="shared" si="68"/>
        <v/>
      </c>
      <c r="BS117" s="556" t="str">
        <f t="shared" si="69"/>
        <v/>
      </c>
      <c r="BU117" s="556" t="str">
        <f t="shared" si="70"/>
        <v/>
      </c>
      <c r="BW117" s="556" t="str">
        <f t="shared" si="71"/>
        <v/>
      </c>
      <c r="BY117" s="556" t="str">
        <f t="shared" si="72"/>
        <v/>
      </c>
      <c r="CA117" s="556" t="str">
        <f t="shared" si="73"/>
        <v/>
      </c>
      <c r="CC117" s="556" t="str">
        <f t="shared" si="74"/>
        <v/>
      </c>
      <c r="CE117" s="556" t="str">
        <f t="shared" si="75"/>
        <v/>
      </c>
    </row>
    <row r="118" spans="5:83">
      <c r="E118" s="556" t="str">
        <f t="shared" si="38"/>
        <v/>
      </c>
      <c r="G118" s="556" t="str">
        <f t="shared" si="38"/>
        <v/>
      </c>
      <c r="I118" s="556" t="str">
        <f t="shared" si="39"/>
        <v/>
      </c>
      <c r="K118" s="556" t="str">
        <f t="shared" si="40"/>
        <v/>
      </c>
      <c r="M118" s="556" t="str">
        <f t="shared" si="41"/>
        <v/>
      </c>
      <c r="O118" s="556" t="str">
        <f t="shared" si="42"/>
        <v/>
      </c>
      <c r="Q118" s="556" t="str">
        <f t="shared" si="43"/>
        <v/>
      </c>
      <c r="S118" s="556" t="str">
        <f t="shared" si="44"/>
        <v/>
      </c>
      <c r="U118" s="556" t="str">
        <f t="shared" si="45"/>
        <v/>
      </c>
      <c r="W118" s="556" t="str">
        <f t="shared" si="46"/>
        <v/>
      </c>
      <c r="Y118" s="556" t="str">
        <f t="shared" si="47"/>
        <v/>
      </c>
      <c r="AA118" s="556" t="str">
        <f t="shared" si="48"/>
        <v/>
      </c>
      <c r="AC118" s="556" t="str">
        <f t="shared" si="49"/>
        <v/>
      </c>
      <c r="AE118" s="556" t="str">
        <f t="shared" si="50"/>
        <v/>
      </c>
      <c r="AG118" s="556" t="str">
        <f t="shared" si="51"/>
        <v/>
      </c>
      <c r="AI118" s="556" t="str">
        <f t="shared" si="52"/>
        <v/>
      </c>
      <c r="AK118" s="556" t="str">
        <f t="shared" si="53"/>
        <v/>
      </c>
      <c r="AM118" s="556" t="str">
        <f t="shared" si="54"/>
        <v/>
      </c>
      <c r="AO118" s="556" t="str">
        <f t="shared" si="55"/>
        <v/>
      </c>
      <c r="AQ118" s="556" t="str">
        <f t="shared" si="56"/>
        <v/>
      </c>
      <c r="AS118" s="556" t="str">
        <f t="shared" si="57"/>
        <v/>
      </c>
      <c r="AU118" s="556" t="str">
        <f t="shared" si="57"/>
        <v/>
      </c>
      <c r="AW118" s="556" t="str">
        <f t="shared" si="58"/>
        <v/>
      </c>
      <c r="AY118" s="556" t="str">
        <f t="shared" si="59"/>
        <v/>
      </c>
      <c r="BA118" s="556" t="str">
        <f t="shared" si="60"/>
        <v/>
      </c>
      <c r="BC118" s="556" t="str">
        <f t="shared" si="61"/>
        <v/>
      </c>
      <c r="BE118" s="556" t="str">
        <f t="shared" si="62"/>
        <v/>
      </c>
      <c r="BG118" s="556" t="str">
        <f t="shared" si="63"/>
        <v/>
      </c>
      <c r="BI118" s="556" t="str">
        <f t="shared" si="64"/>
        <v/>
      </c>
      <c r="BK118" s="556" t="str">
        <f t="shared" si="65"/>
        <v/>
      </c>
      <c r="BM118" s="556" t="str">
        <f t="shared" si="66"/>
        <v/>
      </c>
      <c r="BO118" s="556" t="str">
        <f t="shared" si="67"/>
        <v/>
      </c>
      <c r="BQ118" s="556" t="str">
        <f t="shared" si="68"/>
        <v/>
      </c>
      <c r="BS118" s="556" t="str">
        <f t="shared" si="69"/>
        <v/>
      </c>
      <c r="BU118" s="556" t="str">
        <f t="shared" si="70"/>
        <v/>
      </c>
      <c r="BW118" s="556" t="str">
        <f t="shared" si="71"/>
        <v/>
      </c>
      <c r="BY118" s="556" t="str">
        <f t="shared" si="72"/>
        <v/>
      </c>
      <c r="CA118" s="556" t="str">
        <f t="shared" si="73"/>
        <v/>
      </c>
      <c r="CC118" s="556" t="str">
        <f t="shared" si="74"/>
        <v/>
      </c>
      <c r="CE118" s="556" t="str">
        <f t="shared" si="75"/>
        <v/>
      </c>
    </row>
    <row r="119" spans="5:83">
      <c r="E119" s="556" t="str">
        <f t="shared" si="38"/>
        <v/>
      </c>
      <c r="G119" s="556" t="str">
        <f t="shared" si="38"/>
        <v/>
      </c>
      <c r="I119" s="556" t="str">
        <f t="shared" si="39"/>
        <v/>
      </c>
      <c r="K119" s="556" t="str">
        <f t="shared" si="40"/>
        <v/>
      </c>
      <c r="M119" s="556" t="str">
        <f t="shared" si="41"/>
        <v/>
      </c>
      <c r="O119" s="556" t="str">
        <f t="shared" si="42"/>
        <v/>
      </c>
      <c r="Q119" s="556" t="str">
        <f t="shared" si="43"/>
        <v/>
      </c>
      <c r="S119" s="556" t="str">
        <f t="shared" si="44"/>
        <v/>
      </c>
      <c r="U119" s="556" t="str">
        <f t="shared" si="45"/>
        <v/>
      </c>
      <c r="W119" s="556" t="str">
        <f t="shared" si="46"/>
        <v/>
      </c>
      <c r="Y119" s="556" t="str">
        <f t="shared" si="47"/>
        <v/>
      </c>
      <c r="AA119" s="556" t="str">
        <f t="shared" si="48"/>
        <v/>
      </c>
      <c r="AC119" s="556" t="str">
        <f t="shared" si="49"/>
        <v/>
      </c>
      <c r="AE119" s="556" t="str">
        <f t="shared" si="50"/>
        <v/>
      </c>
      <c r="AG119" s="556" t="str">
        <f t="shared" si="51"/>
        <v/>
      </c>
      <c r="AI119" s="556" t="str">
        <f t="shared" si="52"/>
        <v/>
      </c>
      <c r="AK119" s="556" t="str">
        <f t="shared" si="53"/>
        <v/>
      </c>
      <c r="AM119" s="556" t="str">
        <f t="shared" si="54"/>
        <v/>
      </c>
      <c r="AO119" s="556" t="str">
        <f t="shared" si="55"/>
        <v/>
      </c>
      <c r="AQ119" s="556" t="str">
        <f t="shared" si="56"/>
        <v/>
      </c>
      <c r="AS119" s="556" t="str">
        <f t="shared" si="57"/>
        <v/>
      </c>
      <c r="AU119" s="556" t="str">
        <f t="shared" si="57"/>
        <v/>
      </c>
      <c r="AW119" s="556" t="str">
        <f t="shared" si="58"/>
        <v/>
      </c>
      <c r="AY119" s="556" t="str">
        <f t="shared" si="59"/>
        <v/>
      </c>
      <c r="BA119" s="556" t="str">
        <f t="shared" si="60"/>
        <v/>
      </c>
      <c r="BC119" s="556" t="str">
        <f t="shared" si="61"/>
        <v/>
      </c>
      <c r="BE119" s="556" t="str">
        <f t="shared" si="62"/>
        <v/>
      </c>
      <c r="BG119" s="556" t="str">
        <f t="shared" si="63"/>
        <v/>
      </c>
      <c r="BI119" s="556" t="str">
        <f t="shared" si="64"/>
        <v/>
      </c>
      <c r="BK119" s="556" t="str">
        <f t="shared" si="65"/>
        <v/>
      </c>
      <c r="BM119" s="556" t="str">
        <f t="shared" si="66"/>
        <v/>
      </c>
      <c r="BO119" s="556" t="str">
        <f t="shared" si="67"/>
        <v/>
      </c>
      <c r="BQ119" s="556" t="str">
        <f t="shared" si="68"/>
        <v/>
      </c>
      <c r="BS119" s="556" t="str">
        <f t="shared" si="69"/>
        <v/>
      </c>
      <c r="BU119" s="556" t="str">
        <f t="shared" si="70"/>
        <v/>
      </c>
      <c r="BW119" s="556" t="str">
        <f t="shared" si="71"/>
        <v/>
      </c>
      <c r="BY119" s="556" t="str">
        <f t="shared" si="72"/>
        <v/>
      </c>
      <c r="CA119" s="556" t="str">
        <f t="shared" si="73"/>
        <v/>
      </c>
      <c r="CC119" s="556" t="str">
        <f t="shared" si="74"/>
        <v/>
      </c>
      <c r="CE119" s="556" t="str">
        <f t="shared" si="75"/>
        <v/>
      </c>
    </row>
    <row r="120" spans="5:83">
      <c r="E120" s="556" t="str">
        <f t="shared" si="38"/>
        <v/>
      </c>
      <c r="G120" s="556" t="str">
        <f t="shared" si="38"/>
        <v/>
      </c>
      <c r="I120" s="556" t="str">
        <f t="shared" si="39"/>
        <v/>
      </c>
      <c r="K120" s="556" t="str">
        <f t="shared" si="40"/>
        <v/>
      </c>
      <c r="M120" s="556" t="str">
        <f t="shared" si="41"/>
        <v/>
      </c>
      <c r="O120" s="556" t="str">
        <f t="shared" si="42"/>
        <v/>
      </c>
      <c r="Q120" s="556" t="str">
        <f t="shared" si="43"/>
        <v/>
      </c>
      <c r="S120" s="556" t="str">
        <f t="shared" si="44"/>
        <v/>
      </c>
      <c r="U120" s="556" t="str">
        <f t="shared" si="45"/>
        <v/>
      </c>
      <c r="W120" s="556" t="str">
        <f t="shared" si="46"/>
        <v/>
      </c>
      <c r="Y120" s="556" t="str">
        <f t="shared" si="47"/>
        <v/>
      </c>
      <c r="AA120" s="556" t="str">
        <f t="shared" si="48"/>
        <v/>
      </c>
      <c r="AC120" s="556" t="str">
        <f t="shared" si="49"/>
        <v/>
      </c>
      <c r="AE120" s="556" t="str">
        <f t="shared" si="50"/>
        <v/>
      </c>
      <c r="AG120" s="556" t="str">
        <f t="shared" si="51"/>
        <v/>
      </c>
      <c r="AI120" s="556" t="str">
        <f t="shared" si="52"/>
        <v/>
      </c>
      <c r="AK120" s="556" t="str">
        <f t="shared" si="53"/>
        <v/>
      </c>
      <c r="AM120" s="556" t="str">
        <f t="shared" si="54"/>
        <v/>
      </c>
      <c r="AO120" s="556" t="str">
        <f t="shared" si="55"/>
        <v/>
      </c>
      <c r="AQ120" s="556" t="str">
        <f t="shared" si="56"/>
        <v/>
      </c>
      <c r="AS120" s="556" t="str">
        <f t="shared" si="57"/>
        <v/>
      </c>
      <c r="AU120" s="556" t="str">
        <f t="shared" si="57"/>
        <v/>
      </c>
      <c r="AW120" s="556" t="str">
        <f t="shared" si="58"/>
        <v/>
      </c>
      <c r="AY120" s="556" t="str">
        <f t="shared" si="59"/>
        <v/>
      </c>
      <c r="BA120" s="556" t="str">
        <f t="shared" si="60"/>
        <v/>
      </c>
      <c r="BC120" s="556" t="str">
        <f t="shared" si="61"/>
        <v/>
      </c>
      <c r="BE120" s="556" t="str">
        <f t="shared" si="62"/>
        <v/>
      </c>
      <c r="BG120" s="556" t="str">
        <f t="shared" si="63"/>
        <v/>
      </c>
      <c r="BI120" s="556" t="str">
        <f t="shared" si="64"/>
        <v/>
      </c>
      <c r="BK120" s="556" t="str">
        <f t="shared" si="65"/>
        <v/>
      </c>
      <c r="BM120" s="556" t="str">
        <f t="shared" si="66"/>
        <v/>
      </c>
      <c r="BO120" s="556" t="str">
        <f t="shared" si="67"/>
        <v/>
      </c>
      <c r="BQ120" s="556" t="str">
        <f t="shared" si="68"/>
        <v/>
      </c>
      <c r="BS120" s="556" t="str">
        <f t="shared" si="69"/>
        <v/>
      </c>
      <c r="BU120" s="556" t="str">
        <f t="shared" si="70"/>
        <v/>
      </c>
      <c r="BW120" s="556" t="str">
        <f t="shared" si="71"/>
        <v/>
      </c>
      <c r="BY120" s="556" t="str">
        <f t="shared" si="72"/>
        <v/>
      </c>
      <c r="CA120" s="556" t="str">
        <f t="shared" si="73"/>
        <v/>
      </c>
      <c r="CC120" s="556" t="str">
        <f t="shared" si="74"/>
        <v/>
      </c>
      <c r="CE120" s="556" t="str">
        <f t="shared" si="75"/>
        <v/>
      </c>
    </row>
    <row r="121" spans="5:83">
      <c r="E121" s="556" t="str">
        <f t="shared" si="38"/>
        <v/>
      </c>
      <c r="G121" s="556" t="str">
        <f t="shared" si="38"/>
        <v/>
      </c>
      <c r="I121" s="556" t="str">
        <f t="shared" si="39"/>
        <v/>
      </c>
      <c r="K121" s="556" t="str">
        <f t="shared" si="40"/>
        <v/>
      </c>
      <c r="M121" s="556" t="str">
        <f t="shared" si="41"/>
        <v/>
      </c>
      <c r="O121" s="556" t="str">
        <f t="shared" si="42"/>
        <v/>
      </c>
      <c r="Q121" s="556" t="str">
        <f t="shared" si="43"/>
        <v/>
      </c>
      <c r="S121" s="556" t="str">
        <f t="shared" si="44"/>
        <v/>
      </c>
      <c r="U121" s="556" t="str">
        <f t="shared" si="45"/>
        <v/>
      </c>
      <c r="W121" s="556" t="str">
        <f t="shared" si="46"/>
        <v/>
      </c>
      <c r="Y121" s="556" t="str">
        <f t="shared" si="47"/>
        <v/>
      </c>
      <c r="AA121" s="556" t="str">
        <f t="shared" si="48"/>
        <v/>
      </c>
      <c r="AC121" s="556" t="str">
        <f t="shared" si="49"/>
        <v/>
      </c>
      <c r="AE121" s="556" t="str">
        <f t="shared" si="50"/>
        <v/>
      </c>
      <c r="AG121" s="556" t="str">
        <f t="shared" si="51"/>
        <v/>
      </c>
      <c r="AI121" s="556" t="str">
        <f t="shared" si="52"/>
        <v/>
      </c>
      <c r="AK121" s="556" t="str">
        <f t="shared" si="53"/>
        <v/>
      </c>
      <c r="AM121" s="556" t="str">
        <f t="shared" si="54"/>
        <v/>
      </c>
      <c r="AO121" s="556" t="str">
        <f t="shared" si="55"/>
        <v/>
      </c>
      <c r="AQ121" s="556" t="str">
        <f t="shared" si="56"/>
        <v/>
      </c>
      <c r="AS121" s="556" t="str">
        <f t="shared" si="57"/>
        <v/>
      </c>
      <c r="AU121" s="556" t="str">
        <f t="shared" si="57"/>
        <v/>
      </c>
      <c r="AW121" s="556" t="str">
        <f t="shared" si="58"/>
        <v/>
      </c>
      <c r="AY121" s="556" t="str">
        <f t="shared" si="59"/>
        <v/>
      </c>
      <c r="BA121" s="556" t="str">
        <f t="shared" si="60"/>
        <v/>
      </c>
      <c r="BC121" s="556" t="str">
        <f t="shared" si="61"/>
        <v/>
      </c>
      <c r="BE121" s="556" t="str">
        <f t="shared" si="62"/>
        <v/>
      </c>
      <c r="BG121" s="556" t="str">
        <f t="shared" si="63"/>
        <v/>
      </c>
      <c r="BI121" s="556" t="str">
        <f t="shared" si="64"/>
        <v/>
      </c>
      <c r="BK121" s="556" t="str">
        <f t="shared" si="65"/>
        <v/>
      </c>
      <c r="BM121" s="556" t="str">
        <f t="shared" si="66"/>
        <v/>
      </c>
      <c r="BO121" s="556" t="str">
        <f t="shared" si="67"/>
        <v/>
      </c>
      <c r="BQ121" s="556" t="str">
        <f t="shared" si="68"/>
        <v/>
      </c>
      <c r="BS121" s="556" t="str">
        <f t="shared" si="69"/>
        <v/>
      </c>
      <c r="BU121" s="556" t="str">
        <f t="shared" si="70"/>
        <v/>
      </c>
      <c r="BW121" s="556" t="str">
        <f t="shared" si="71"/>
        <v/>
      </c>
      <c r="BY121" s="556" t="str">
        <f t="shared" si="72"/>
        <v/>
      </c>
      <c r="CA121" s="556" t="str">
        <f t="shared" si="73"/>
        <v/>
      </c>
      <c r="CC121" s="556" t="str">
        <f t="shared" si="74"/>
        <v/>
      </c>
      <c r="CE121" s="556" t="str">
        <f t="shared" si="75"/>
        <v/>
      </c>
    </row>
    <row r="122" spans="5:83">
      <c r="E122" s="556" t="str">
        <f t="shared" si="38"/>
        <v/>
      </c>
      <c r="G122" s="556" t="str">
        <f t="shared" si="38"/>
        <v/>
      </c>
      <c r="I122" s="556" t="str">
        <f t="shared" si="39"/>
        <v/>
      </c>
      <c r="K122" s="556" t="str">
        <f t="shared" si="40"/>
        <v/>
      </c>
      <c r="M122" s="556" t="str">
        <f t="shared" si="41"/>
        <v/>
      </c>
      <c r="O122" s="556" t="str">
        <f t="shared" si="42"/>
        <v/>
      </c>
      <c r="Q122" s="556" t="str">
        <f t="shared" si="43"/>
        <v/>
      </c>
      <c r="S122" s="556" t="str">
        <f t="shared" si="44"/>
        <v/>
      </c>
      <c r="U122" s="556" t="str">
        <f t="shared" si="45"/>
        <v/>
      </c>
      <c r="W122" s="556" t="str">
        <f t="shared" si="46"/>
        <v/>
      </c>
      <c r="Y122" s="556" t="str">
        <f t="shared" si="47"/>
        <v/>
      </c>
      <c r="AA122" s="556" t="str">
        <f t="shared" si="48"/>
        <v/>
      </c>
      <c r="AC122" s="556" t="str">
        <f t="shared" si="49"/>
        <v/>
      </c>
      <c r="AE122" s="556" t="str">
        <f t="shared" si="50"/>
        <v/>
      </c>
      <c r="AG122" s="556" t="str">
        <f t="shared" si="51"/>
        <v/>
      </c>
      <c r="AI122" s="556" t="str">
        <f t="shared" si="52"/>
        <v/>
      </c>
      <c r="AK122" s="556" t="str">
        <f t="shared" si="53"/>
        <v/>
      </c>
      <c r="AM122" s="556" t="str">
        <f t="shared" si="54"/>
        <v/>
      </c>
      <c r="AO122" s="556" t="str">
        <f t="shared" si="55"/>
        <v/>
      </c>
      <c r="AQ122" s="556" t="str">
        <f t="shared" si="56"/>
        <v/>
      </c>
      <c r="AS122" s="556" t="str">
        <f t="shared" si="57"/>
        <v/>
      </c>
      <c r="AU122" s="556" t="str">
        <f t="shared" si="57"/>
        <v/>
      </c>
      <c r="AW122" s="556" t="str">
        <f t="shared" si="58"/>
        <v/>
      </c>
      <c r="AY122" s="556" t="str">
        <f t="shared" si="59"/>
        <v/>
      </c>
      <c r="BA122" s="556" t="str">
        <f t="shared" si="60"/>
        <v/>
      </c>
      <c r="BC122" s="556" t="str">
        <f t="shared" si="61"/>
        <v/>
      </c>
      <c r="BE122" s="556" t="str">
        <f t="shared" si="62"/>
        <v/>
      </c>
      <c r="BG122" s="556" t="str">
        <f t="shared" si="63"/>
        <v/>
      </c>
      <c r="BI122" s="556" t="str">
        <f t="shared" si="64"/>
        <v/>
      </c>
      <c r="BK122" s="556" t="str">
        <f t="shared" si="65"/>
        <v/>
      </c>
      <c r="BM122" s="556" t="str">
        <f t="shared" si="66"/>
        <v/>
      </c>
      <c r="BO122" s="556" t="str">
        <f t="shared" si="67"/>
        <v/>
      </c>
      <c r="BQ122" s="556" t="str">
        <f t="shared" si="68"/>
        <v/>
      </c>
      <c r="BS122" s="556" t="str">
        <f t="shared" si="69"/>
        <v/>
      </c>
      <c r="BU122" s="556" t="str">
        <f t="shared" si="70"/>
        <v/>
      </c>
      <c r="BW122" s="556" t="str">
        <f t="shared" si="71"/>
        <v/>
      </c>
      <c r="BY122" s="556" t="str">
        <f t="shared" si="72"/>
        <v/>
      </c>
      <c r="CA122" s="556" t="str">
        <f t="shared" si="73"/>
        <v/>
      </c>
      <c r="CC122" s="556" t="str">
        <f t="shared" si="74"/>
        <v/>
      </c>
      <c r="CE122" s="556" t="str">
        <f t="shared" si="75"/>
        <v/>
      </c>
    </row>
    <row r="123" spans="5:83">
      <c r="E123" s="556" t="str">
        <f t="shared" si="38"/>
        <v/>
      </c>
      <c r="G123" s="556" t="str">
        <f t="shared" si="38"/>
        <v/>
      </c>
      <c r="I123" s="556" t="str">
        <f t="shared" si="39"/>
        <v/>
      </c>
      <c r="K123" s="556" t="str">
        <f t="shared" si="40"/>
        <v/>
      </c>
      <c r="M123" s="556" t="str">
        <f t="shared" si="41"/>
        <v/>
      </c>
      <c r="O123" s="556" t="str">
        <f t="shared" si="42"/>
        <v/>
      </c>
      <c r="Q123" s="556" t="str">
        <f t="shared" si="43"/>
        <v/>
      </c>
      <c r="S123" s="556" t="str">
        <f t="shared" si="44"/>
        <v/>
      </c>
      <c r="U123" s="556" t="str">
        <f t="shared" si="45"/>
        <v/>
      </c>
      <c r="W123" s="556" t="str">
        <f t="shared" si="46"/>
        <v/>
      </c>
      <c r="Y123" s="556" t="str">
        <f t="shared" si="47"/>
        <v/>
      </c>
      <c r="AA123" s="556" t="str">
        <f t="shared" si="48"/>
        <v/>
      </c>
      <c r="AC123" s="556" t="str">
        <f t="shared" si="49"/>
        <v/>
      </c>
      <c r="AE123" s="556" t="str">
        <f t="shared" si="50"/>
        <v/>
      </c>
      <c r="AG123" s="556" t="str">
        <f t="shared" si="51"/>
        <v/>
      </c>
      <c r="AI123" s="556" t="str">
        <f t="shared" si="52"/>
        <v/>
      </c>
      <c r="AK123" s="556" t="str">
        <f t="shared" si="53"/>
        <v/>
      </c>
      <c r="AM123" s="556" t="str">
        <f t="shared" si="54"/>
        <v/>
      </c>
      <c r="AO123" s="556" t="str">
        <f t="shared" si="55"/>
        <v/>
      </c>
      <c r="AQ123" s="556" t="str">
        <f t="shared" si="56"/>
        <v/>
      </c>
      <c r="AS123" s="556" t="str">
        <f t="shared" si="57"/>
        <v/>
      </c>
      <c r="AU123" s="556" t="str">
        <f t="shared" si="57"/>
        <v/>
      </c>
      <c r="AW123" s="556" t="str">
        <f t="shared" si="58"/>
        <v/>
      </c>
      <c r="AY123" s="556" t="str">
        <f t="shared" si="59"/>
        <v/>
      </c>
      <c r="BA123" s="556" t="str">
        <f t="shared" si="60"/>
        <v/>
      </c>
      <c r="BC123" s="556" t="str">
        <f t="shared" si="61"/>
        <v/>
      </c>
      <c r="BE123" s="556" t="str">
        <f t="shared" si="62"/>
        <v/>
      </c>
      <c r="BG123" s="556" t="str">
        <f t="shared" si="63"/>
        <v/>
      </c>
      <c r="BI123" s="556" t="str">
        <f t="shared" si="64"/>
        <v/>
      </c>
      <c r="BK123" s="556" t="str">
        <f t="shared" si="65"/>
        <v/>
      </c>
      <c r="BM123" s="556" t="str">
        <f t="shared" si="66"/>
        <v/>
      </c>
      <c r="BO123" s="556" t="str">
        <f t="shared" si="67"/>
        <v/>
      </c>
      <c r="BQ123" s="556" t="str">
        <f t="shared" si="68"/>
        <v/>
      </c>
      <c r="BS123" s="556" t="str">
        <f t="shared" si="69"/>
        <v/>
      </c>
      <c r="BU123" s="556" t="str">
        <f t="shared" si="70"/>
        <v/>
      </c>
      <c r="BW123" s="556" t="str">
        <f t="shared" si="71"/>
        <v/>
      </c>
      <c r="BY123" s="556" t="str">
        <f t="shared" si="72"/>
        <v/>
      </c>
      <c r="CA123" s="556" t="str">
        <f t="shared" si="73"/>
        <v/>
      </c>
      <c r="CC123" s="556" t="str">
        <f t="shared" si="74"/>
        <v/>
      </c>
      <c r="CE123" s="556" t="str">
        <f t="shared" si="75"/>
        <v/>
      </c>
    </row>
    <row r="124" spans="5:83">
      <c r="E124" s="556" t="str">
        <f t="shared" si="38"/>
        <v/>
      </c>
      <c r="G124" s="556" t="str">
        <f t="shared" si="38"/>
        <v/>
      </c>
      <c r="I124" s="556" t="str">
        <f t="shared" si="39"/>
        <v/>
      </c>
      <c r="K124" s="556" t="str">
        <f t="shared" si="40"/>
        <v/>
      </c>
      <c r="M124" s="556" t="str">
        <f t="shared" si="41"/>
        <v/>
      </c>
      <c r="O124" s="556" t="str">
        <f t="shared" si="42"/>
        <v/>
      </c>
      <c r="Q124" s="556" t="str">
        <f t="shared" si="43"/>
        <v/>
      </c>
      <c r="S124" s="556" t="str">
        <f t="shared" si="44"/>
        <v/>
      </c>
      <c r="U124" s="556" t="str">
        <f t="shared" si="45"/>
        <v/>
      </c>
      <c r="W124" s="556" t="str">
        <f t="shared" si="46"/>
        <v/>
      </c>
      <c r="Y124" s="556" t="str">
        <f t="shared" si="47"/>
        <v/>
      </c>
      <c r="AA124" s="556" t="str">
        <f t="shared" si="48"/>
        <v/>
      </c>
      <c r="AC124" s="556" t="str">
        <f t="shared" si="49"/>
        <v/>
      </c>
      <c r="AE124" s="556" t="str">
        <f t="shared" si="50"/>
        <v/>
      </c>
      <c r="AG124" s="556" t="str">
        <f t="shared" si="51"/>
        <v/>
      </c>
      <c r="AI124" s="556" t="str">
        <f t="shared" si="52"/>
        <v/>
      </c>
      <c r="AK124" s="556" t="str">
        <f t="shared" si="53"/>
        <v/>
      </c>
      <c r="AM124" s="556" t="str">
        <f t="shared" si="54"/>
        <v/>
      </c>
      <c r="AO124" s="556" t="str">
        <f t="shared" si="55"/>
        <v/>
      </c>
      <c r="AQ124" s="556" t="str">
        <f t="shared" si="56"/>
        <v/>
      </c>
      <c r="AS124" s="556" t="str">
        <f t="shared" si="57"/>
        <v/>
      </c>
      <c r="AU124" s="556" t="str">
        <f t="shared" si="57"/>
        <v/>
      </c>
      <c r="AW124" s="556" t="str">
        <f t="shared" si="58"/>
        <v/>
      </c>
      <c r="AY124" s="556" t="str">
        <f t="shared" si="59"/>
        <v/>
      </c>
      <c r="BA124" s="556" t="str">
        <f t="shared" si="60"/>
        <v/>
      </c>
      <c r="BC124" s="556" t="str">
        <f t="shared" si="61"/>
        <v/>
      </c>
      <c r="BE124" s="556" t="str">
        <f t="shared" si="62"/>
        <v/>
      </c>
      <c r="BG124" s="556" t="str">
        <f t="shared" si="63"/>
        <v/>
      </c>
      <c r="BI124" s="556" t="str">
        <f t="shared" si="64"/>
        <v/>
      </c>
      <c r="BK124" s="556" t="str">
        <f t="shared" si="65"/>
        <v/>
      </c>
      <c r="BM124" s="556" t="str">
        <f t="shared" si="66"/>
        <v/>
      </c>
      <c r="BO124" s="556" t="str">
        <f t="shared" si="67"/>
        <v/>
      </c>
      <c r="BQ124" s="556" t="str">
        <f t="shared" si="68"/>
        <v/>
      </c>
      <c r="BS124" s="556" t="str">
        <f t="shared" si="69"/>
        <v/>
      </c>
      <c r="BU124" s="556" t="str">
        <f t="shared" si="70"/>
        <v/>
      </c>
      <c r="BW124" s="556" t="str">
        <f t="shared" si="71"/>
        <v/>
      </c>
      <c r="BY124" s="556" t="str">
        <f t="shared" si="72"/>
        <v/>
      </c>
      <c r="CA124" s="556" t="str">
        <f t="shared" si="73"/>
        <v/>
      </c>
      <c r="CC124" s="556" t="str">
        <f t="shared" si="74"/>
        <v/>
      </c>
      <c r="CE124" s="556" t="str">
        <f t="shared" si="75"/>
        <v/>
      </c>
    </row>
    <row r="125" spans="5:83">
      <c r="E125" s="556" t="str">
        <f t="shared" si="38"/>
        <v/>
      </c>
      <c r="G125" s="556" t="str">
        <f t="shared" si="38"/>
        <v/>
      </c>
      <c r="I125" s="556" t="str">
        <f t="shared" si="39"/>
        <v/>
      </c>
      <c r="K125" s="556" t="str">
        <f t="shared" si="40"/>
        <v/>
      </c>
      <c r="M125" s="556" t="str">
        <f t="shared" si="41"/>
        <v/>
      </c>
      <c r="O125" s="556" t="str">
        <f t="shared" si="42"/>
        <v/>
      </c>
      <c r="Q125" s="556" t="str">
        <f t="shared" si="43"/>
        <v/>
      </c>
      <c r="S125" s="556" t="str">
        <f t="shared" si="44"/>
        <v/>
      </c>
      <c r="U125" s="556" t="str">
        <f t="shared" si="45"/>
        <v/>
      </c>
      <c r="W125" s="556" t="str">
        <f t="shared" si="46"/>
        <v/>
      </c>
      <c r="Y125" s="556" t="str">
        <f t="shared" si="47"/>
        <v/>
      </c>
      <c r="AA125" s="556" t="str">
        <f t="shared" si="48"/>
        <v/>
      </c>
      <c r="AC125" s="556" t="str">
        <f t="shared" si="49"/>
        <v/>
      </c>
      <c r="AE125" s="556" t="str">
        <f t="shared" si="50"/>
        <v/>
      </c>
      <c r="AG125" s="556" t="str">
        <f t="shared" si="51"/>
        <v/>
      </c>
      <c r="AI125" s="556" t="str">
        <f t="shared" si="52"/>
        <v/>
      </c>
      <c r="AK125" s="556" t="str">
        <f t="shared" si="53"/>
        <v/>
      </c>
      <c r="AM125" s="556" t="str">
        <f t="shared" si="54"/>
        <v/>
      </c>
      <c r="AO125" s="556" t="str">
        <f t="shared" si="55"/>
        <v/>
      </c>
      <c r="AQ125" s="556" t="str">
        <f t="shared" si="56"/>
        <v/>
      </c>
      <c r="AS125" s="556" t="str">
        <f t="shared" si="57"/>
        <v/>
      </c>
      <c r="AU125" s="556" t="str">
        <f t="shared" si="57"/>
        <v/>
      </c>
      <c r="AW125" s="556" t="str">
        <f t="shared" si="58"/>
        <v/>
      </c>
      <c r="AY125" s="556" t="str">
        <f t="shared" si="59"/>
        <v/>
      </c>
      <c r="BA125" s="556" t="str">
        <f t="shared" si="60"/>
        <v/>
      </c>
      <c r="BC125" s="556" t="str">
        <f t="shared" si="61"/>
        <v/>
      </c>
      <c r="BE125" s="556" t="str">
        <f t="shared" si="62"/>
        <v/>
      </c>
      <c r="BG125" s="556" t="str">
        <f t="shared" si="63"/>
        <v/>
      </c>
      <c r="BI125" s="556" t="str">
        <f t="shared" si="64"/>
        <v/>
      </c>
      <c r="BK125" s="556" t="str">
        <f t="shared" si="65"/>
        <v/>
      </c>
      <c r="BM125" s="556" t="str">
        <f t="shared" si="66"/>
        <v/>
      </c>
      <c r="BO125" s="556" t="str">
        <f t="shared" si="67"/>
        <v/>
      </c>
      <c r="BQ125" s="556" t="str">
        <f t="shared" si="68"/>
        <v/>
      </c>
      <c r="BS125" s="556" t="str">
        <f t="shared" si="69"/>
        <v/>
      </c>
      <c r="BU125" s="556" t="str">
        <f t="shared" si="70"/>
        <v/>
      </c>
      <c r="BW125" s="556" t="str">
        <f t="shared" si="71"/>
        <v/>
      </c>
      <c r="BY125" s="556" t="str">
        <f t="shared" si="72"/>
        <v/>
      </c>
      <c r="CA125" s="556" t="str">
        <f t="shared" si="73"/>
        <v/>
      </c>
      <c r="CC125" s="556" t="str">
        <f t="shared" si="74"/>
        <v/>
      </c>
      <c r="CE125" s="556" t="str">
        <f t="shared" si="75"/>
        <v/>
      </c>
    </row>
    <row r="126" spans="5:83">
      <c r="E126" s="556" t="str">
        <f t="shared" si="38"/>
        <v/>
      </c>
      <c r="G126" s="556" t="str">
        <f t="shared" si="38"/>
        <v/>
      </c>
      <c r="I126" s="556" t="str">
        <f t="shared" si="39"/>
        <v/>
      </c>
      <c r="K126" s="556" t="str">
        <f t="shared" si="40"/>
        <v/>
      </c>
      <c r="M126" s="556" t="str">
        <f t="shared" si="41"/>
        <v/>
      </c>
      <c r="O126" s="556" t="str">
        <f t="shared" si="42"/>
        <v/>
      </c>
      <c r="Q126" s="556" t="str">
        <f t="shared" si="43"/>
        <v/>
      </c>
      <c r="S126" s="556" t="str">
        <f t="shared" si="44"/>
        <v/>
      </c>
      <c r="U126" s="556" t="str">
        <f t="shared" si="45"/>
        <v/>
      </c>
      <c r="W126" s="556" t="str">
        <f t="shared" si="46"/>
        <v/>
      </c>
      <c r="Y126" s="556" t="str">
        <f t="shared" si="47"/>
        <v/>
      </c>
      <c r="AA126" s="556" t="str">
        <f t="shared" si="48"/>
        <v/>
      </c>
      <c r="AC126" s="556" t="str">
        <f t="shared" si="49"/>
        <v/>
      </c>
      <c r="AE126" s="556" t="str">
        <f t="shared" si="50"/>
        <v/>
      </c>
      <c r="AG126" s="556" t="str">
        <f t="shared" si="51"/>
        <v/>
      </c>
      <c r="AI126" s="556" t="str">
        <f t="shared" si="52"/>
        <v/>
      </c>
      <c r="AK126" s="556" t="str">
        <f t="shared" si="53"/>
        <v/>
      </c>
      <c r="AM126" s="556" t="str">
        <f t="shared" si="54"/>
        <v/>
      </c>
      <c r="AO126" s="556" t="str">
        <f t="shared" si="55"/>
        <v/>
      </c>
      <c r="AQ126" s="556" t="str">
        <f t="shared" si="56"/>
        <v/>
      </c>
      <c r="AS126" s="556" t="str">
        <f t="shared" si="57"/>
        <v/>
      </c>
      <c r="AU126" s="556" t="str">
        <f t="shared" si="57"/>
        <v/>
      </c>
      <c r="AW126" s="556" t="str">
        <f t="shared" si="58"/>
        <v/>
      </c>
      <c r="AY126" s="556" t="str">
        <f t="shared" si="59"/>
        <v/>
      </c>
      <c r="BA126" s="556" t="str">
        <f t="shared" si="60"/>
        <v/>
      </c>
      <c r="BC126" s="556" t="str">
        <f t="shared" si="61"/>
        <v/>
      </c>
      <c r="BE126" s="556" t="str">
        <f t="shared" si="62"/>
        <v/>
      </c>
      <c r="BG126" s="556" t="str">
        <f t="shared" si="63"/>
        <v/>
      </c>
      <c r="BI126" s="556" t="str">
        <f t="shared" si="64"/>
        <v/>
      </c>
      <c r="BK126" s="556" t="str">
        <f t="shared" si="65"/>
        <v/>
      </c>
      <c r="BM126" s="556" t="str">
        <f t="shared" si="66"/>
        <v/>
      </c>
      <c r="BO126" s="556" t="str">
        <f t="shared" si="67"/>
        <v/>
      </c>
      <c r="BQ126" s="556" t="str">
        <f t="shared" si="68"/>
        <v/>
      </c>
      <c r="BS126" s="556" t="str">
        <f t="shared" si="69"/>
        <v/>
      </c>
      <c r="BU126" s="556" t="str">
        <f t="shared" si="70"/>
        <v/>
      </c>
      <c r="BW126" s="556" t="str">
        <f t="shared" si="71"/>
        <v/>
      </c>
      <c r="BY126" s="556" t="str">
        <f t="shared" si="72"/>
        <v/>
      </c>
      <c r="CA126" s="556" t="str">
        <f t="shared" si="73"/>
        <v/>
      </c>
      <c r="CC126" s="556" t="str">
        <f t="shared" si="74"/>
        <v/>
      </c>
      <c r="CE126" s="556" t="str">
        <f t="shared" si="75"/>
        <v/>
      </c>
    </row>
    <row r="127" spans="5:83">
      <c r="E127" s="556" t="str">
        <f t="shared" si="38"/>
        <v/>
      </c>
      <c r="G127" s="556" t="str">
        <f t="shared" si="38"/>
        <v/>
      </c>
      <c r="I127" s="556" t="str">
        <f t="shared" si="39"/>
        <v/>
      </c>
      <c r="K127" s="556" t="str">
        <f t="shared" si="40"/>
        <v/>
      </c>
      <c r="M127" s="556" t="str">
        <f t="shared" si="41"/>
        <v/>
      </c>
      <c r="O127" s="556" t="str">
        <f t="shared" si="42"/>
        <v/>
      </c>
      <c r="Q127" s="556" t="str">
        <f t="shared" si="43"/>
        <v/>
      </c>
      <c r="S127" s="556" t="str">
        <f t="shared" si="44"/>
        <v/>
      </c>
      <c r="U127" s="556" t="str">
        <f t="shared" si="45"/>
        <v/>
      </c>
      <c r="W127" s="556" t="str">
        <f t="shared" si="46"/>
        <v/>
      </c>
      <c r="Y127" s="556" t="str">
        <f t="shared" si="47"/>
        <v/>
      </c>
      <c r="AA127" s="556" t="str">
        <f t="shared" si="48"/>
        <v/>
      </c>
      <c r="AC127" s="556" t="str">
        <f t="shared" si="49"/>
        <v/>
      </c>
      <c r="AE127" s="556" t="str">
        <f t="shared" si="50"/>
        <v/>
      </c>
      <c r="AG127" s="556" t="str">
        <f t="shared" si="51"/>
        <v/>
      </c>
      <c r="AI127" s="556" t="str">
        <f t="shared" si="52"/>
        <v/>
      </c>
      <c r="AK127" s="556" t="str">
        <f t="shared" si="53"/>
        <v/>
      </c>
      <c r="AM127" s="556" t="str">
        <f t="shared" si="54"/>
        <v/>
      </c>
      <c r="AO127" s="556" t="str">
        <f t="shared" si="55"/>
        <v/>
      </c>
      <c r="AQ127" s="556" t="str">
        <f t="shared" si="56"/>
        <v/>
      </c>
      <c r="AS127" s="556" t="str">
        <f t="shared" si="57"/>
        <v/>
      </c>
      <c r="AU127" s="556" t="str">
        <f t="shared" si="57"/>
        <v/>
      </c>
      <c r="AW127" s="556" t="str">
        <f t="shared" si="58"/>
        <v/>
      </c>
      <c r="AY127" s="556" t="str">
        <f t="shared" si="59"/>
        <v/>
      </c>
      <c r="BA127" s="556" t="str">
        <f t="shared" si="60"/>
        <v/>
      </c>
      <c r="BC127" s="556" t="str">
        <f t="shared" si="61"/>
        <v/>
      </c>
      <c r="BE127" s="556" t="str">
        <f t="shared" si="62"/>
        <v/>
      </c>
      <c r="BG127" s="556" t="str">
        <f t="shared" si="63"/>
        <v/>
      </c>
      <c r="BI127" s="556" t="str">
        <f t="shared" si="64"/>
        <v/>
      </c>
      <c r="BK127" s="556" t="str">
        <f t="shared" si="65"/>
        <v/>
      </c>
      <c r="BM127" s="556" t="str">
        <f t="shared" si="66"/>
        <v/>
      </c>
      <c r="BO127" s="556" t="str">
        <f t="shared" si="67"/>
        <v/>
      </c>
      <c r="BQ127" s="556" t="str">
        <f t="shared" si="68"/>
        <v/>
      </c>
      <c r="BS127" s="556" t="str">
        <f t="shared" si="69"/>
        <v/>
      </c>
      <c r="BU127" s="556" t="str">
        <f t="shared" si="70"/>
        <v/>
      </c>
      <c r="BW127" s="556" t="str">
        <f t="shared" si="71"/>
        <v/>
      </c>
      <c r="BY127" s="556" t="str">
        <f t="shared" si="72"/>
        <v/>
      </c>
      <c r="CA127" s="556" t="str">
        <f t="shared" si="73"/>
        <v/>
      </c>
      <c r="CC127" s="556" t="str">
        <f t="shared" si="74"/>
        <v/>
      </c>
      <c r="CE127" s="556" t="str">
        <f t="shared" si="75"/>
        <v/>
      </c>
    </row>
    <row r="128" spans="5:83">
      <c r="E128" s="556" t="str">
        <f t="shared" si="38"/>
        <v/>
      </c>
      <c r="G128" s="556" t="str">
        <f t="shared" si="38"/>
        <v/>
      </c>
      <c r="I128" s="556" t="str">
        <f t="shared" si="39"/>
        <v/>
      </c>
      <c r="K128" s="556" t="str">
        <f t="shared" si="40"/>
        <v/>
      </c>
      <c r="M128" s="556" t="str">
        <f t="shared" si="41"/>
        <v/>
      </c>
      <c r="O128" s="556" t="str">
        <f t="shared" si="42"/>
        <v/>
      </c>
      <c r="Q128" s="556" t="str">
        <f t="shared" si="43"/>
        <v/>
      </c>
      <c r="S128" s="556" t="str">
        <f t="shared" si="44"/>
        <v/>
      </c>
      <c r="U128" s="556" t="str">
        <f t="shared" si="45"/>
        <v/>
      </c>
      <c r="W128" s="556" t="str">
        <f t="shared" si="46"/>
        <v/>
      </c>
      <c r="Y128" s="556" t="str">
        <f t="shared" si="47"/>
        <v/>
      </c>
      <c r="AA128" s="556" t="str">
        <f t="shared" si="48"/>
        <v/>
      </c>
      <c r="AC128" s="556" t="str">
        <f t="shared" si="49"/>
        <v/>
      </c>
      <c r="AE128" s="556" t="str">
        <f t="shared" si="50"/>
        <v/>
      </c>
      <c r="AG128" s="556" t="str">
        <f t="shared" si="51"/>
        <v/>
      </c>
      <c r="AI128" s="556" t="str">
        <f t="shared" si="52"/>
        <v/>
      </c>
      <c r="AK128" s="556" t="str">
        <f t="shared" si="53"/>
        <v/>
      </c>
      <c r="AM128" s="556" t="str">
        <f t="shared" si="54"/>
        <v/>
      </c>
      <c r="AO128" s="556" t="str">
        <f t="shared" si="55"/>
        <v/>
      </c>
      <c r="AQ128" s="556" t="str">
        <f t="shared" si="56"/>
        <v/>
      </c>
      <c r="AS128" s="556" t="str">
        <f t="shared" si="57"/>
        <v/>
      </c>
      <c r="AU128" s="556" t="str">
        <f t="shared" si="57"/>
        <v/>
      </c>
      <c r="AW128" s="556" t="str">
        <f t="shared" si="58"/>
        <v/>
      </c>
      <c r="AY128" s="556" t="str">
        <f t="shared" si="59"/>
        <v/>
      </c>
      <c r="BA128" s="556" t="str">
        <f t="shared" si="60"/>
        <v/>
      </c>
      <c r="BC128" s="556" t="str">
        <f t="shared" si="61"/>
        <v/>
      </c>
      <c r="BE128" s="556" t="str">
        <f t="shared" si="62"/>
        <v/>
      </c>
      <c r="BG128" s="556" t="str">
        <f t="shared" si="63"/>
        <v/>
      </c>
      <c r="BI128" s="556" t="str">
        <f t="shared" si="64"/>
        <v/>
      </c>
      <c r="BK128" s="556" t="str">
        <f t="shared" si="65"/>
        <v/>
      </c>
      <c r="BM128" s="556" t="str">
        <f t="shared" si="66"/>
        <v/>
      </c>
      <c r="BO128" s="556" t="str">
        <f t="shared" si="67"/>
        <v/>
      </c>
      <c r="BQ128" s="556" t="str">
        <f t="shared" si="68"/>
        <v/>
      </c>
      <c r="BS128" s="556" t="str">
        <f t="shared" si="69"/>
        <v/>
      </c>
      <c r="BU128" s="556" t="str">
        <f t="shared" si="70"/>
        <v/>
      </c>
      <c r="BW128" s="556" t="str">
        <f t="shared" si="71"/>
        <v/>
      </c>
      <c r="BY128" s="556" t="str">
        <f t="shared" si="72"/>
        <v/>
      </c>
      <c r="CA128" s="556" t="str">
        <f t="shared" si="73"/>
        <v/>
      </c>
      <c r="CC128" s="556" t="str">
        <f t="shared" si="74"/>
        <v/>
      </c>
      <c r="CE128" s="556" t="str">
        <f t="shared" si="75"/>
        <v/>
      </c>
    </row>
    <row r="129" spans="5:83">
      <c r="E129" s="556" t="str">
        <f t="shared" si="38"/>
        <v/>
      </c>
      <c r="G129" s="556" t="str">
        <f t="shared" si="38"/>
        <v/>
      </c>
      <c r="I129" s="556" t="str">
        <f t="shared" si="39"/>
        <v/>
      </c>
      <c r="K129" s="556" t="str">
        <f t="shared" si="40"/>
        <v/>
      </c>
      <c r="M129" s="556" t="str">
        <f t="shared" si="41"/>
        <v/>
      </c>
      <c r="O129" s="556" t="str">
        <f t="shared" si="42"/>
        <v/>
      </c>
      <c r="Q129" s="556" t="str">
        <f t="shared" si="43"/>
        <v/>
      </c>
      <c r="S129" s="556" t="str">
        <f t="shared" si="44"/>
        <v/>
      </c>
      <c r="U129" s="556" t="str">
        <f t="shared" si="45"/>
        <v/>
      </c>
      <c r="W129" s="556" t="str">
        <f t="shared" si="46"/>
        <v/>
      </c>
      <c r="Y129" s="556" t="str">
        <f t="shared" si="47"/>
        <v/>
      </c>
      <c r="AA129" s="556" t="str">
        <f t="shared" si="48"/>
        <v/>
      </c>
      <c r="AC129" s="556" t="str">
        <f t="shared" si="49"/>
        <v/>
      </c>
      <c r="AE129" s="556" t="str">
        <f t="shared" si="50"/>
        <v/>
      </c>
      <c r="AG129" s="556" t="str">
        <f t="shared" si="51"/>
        <v/>
      </c>
      <c r="AI129" s="556" t="str">
        <f t="shared" si="52"/>
        <v/>
      </c>
      <c r="AK129" s="556" t="str">
        <f t="shared" si="53"/>
        <v/>
      </c>
      <c r="AM129" s="556" t="str">
        <f t="shared" si="54"/>
        <v/>
      </c>
      <c r="AO129" s="556" t="str">
        <f t="shared" si="55"/>
        <v/>
      </c>
      <c r="AQ129" s="556" t="str">
        <f t="shared" si="56"/>
        <v/>
      </c>
      <c r="AS129" s="556" t="str">
        <f t="shared" si="57"/>
        <v/>
      </c>
      <c r="AU129" s="556" t="str">
        <f t="shared" si="57"/>
        <v/>
      </c>
      <c r="AW129" s="556" t="str">
        <f t="shared" si="58"/>
        <v/>
      </c>
      <c r="AY129" s="556" t="str">
        <f t="shared" si="59"/>
        <v/>
      </c>
      <c r="BA129" s="556" t="str">
        <f t="shared" si="60"/>
        <v/>
      </c>
      <c r="BC129" s="556" t="str">
        <f t="shared" si="61"/>
        <v/>
      </c>
      <c r="BE129" s="556" t="str">
        <f t="shared" si="62"/>
        <v/>
      </c>
      <c r="BG129" s="556" t="str">
        <f t="shared" si="63"/>
        <v/>
      </c>
      <c r="BI129" s="556" t="str">
        <f t="shared" si="64"/>
        <v/>
      </c>
      <c r="BK129" s="556" t="str">
        <f t="shared" si="65"/>
        <v/>
      </c>
      <c r="BM129" s="556" t="str">
        <f t="shared" si="66"/>
        <v/>
      </c>
      <c r="BO129" s="556" t="str">
        <f t="shared" si="67"/>
        <v/>
      </c>
      <c r="BQ129" s="556" t="str">
        <f t="shared" si="68"/>
        <v/>
      </c>
      <c r="BS129" s="556" t="str">
        <f t="shared" si="69"/>
        <v/>
      </c>
      <c r="BU129" s="556" t="str">
        <f t="shared" si="70"/>
        <v/>
      </c>
      <c r="BW129" s="556" t="str">
        <f t="shared" si="71"/>
        <v/>
      </c>
      <c r="BY129" s="556" t="str">
        <f t="shared" si="72"/>
        <v/>
      </c>
      <c r="CA129" s="556" t="str">
        <f t="shared" si="73"/>
        <v/>
      </c>
      <c r="CC129" s="556" t="str">
        <f t="shared" si="74"/>
        <v/>
      </c>
      <c r="CE129" s="556" t="str">
        <f t="shared" si="75"/>
        <v/>
      </c>
    </row>
    <row r="130" spans="5:83">
      <c r="E130" s="556" t="str">
        <f t="shared" si="38"/>
        <v/>
      </c>
      <c r="G130" s="556" t="str">
        <f t="shared" si="38"/>
        <v/>
      </c>
      <c r="I130" s="556" t="str">
        <f t="shared" si="39"/>
        <v/>
      </c>
      <c r="K130" s="556" t="str">
        <f t="shared" si="40"/>
        <v/>
      </c>
      <c r="M130" s="556" t="str">
        <f t="shared" si="41"/>
        <v/>
      </c>
      <c r="O130" s="556" t="str">
        <f t="shared" si="42"/>
        <v/>
      </c>
      <c r="Q130" s="556" t="str">
        <f t="shared" si="43"/>
        <v/>
      </c>
      <c r="S130" s="556" t="str">
        <f t="shared" si="44"/>
        <v/>
      </c>
      <c r="U130" s="556" t="str">
        <f t="shared" si="45"/>
        <v/>
      </c>
      <c r="W130" s="556" t="str">
        <f t="shared" si="46"/>
        <v/>
      </c>
      <c r="Y130" s="556" t="str">
        <f t="shared" si="47"/>
        <v/>
      </c>
      <c r="AA130" s="556" t="str">
        <f t="shared" si="48"/>
        <v/>
      </c>
      <c r="AC130" s="556" t="str">
        <f t="shared" si="49"/>
        <v/>
      </c>
      <c r="AE130" s="556" t="str">
        <f t="shared" si="50"/>
        <v/>
      </c>
      <c r="AG130" s="556" t="str">
        <f t="shared" si="51"/>
        <v/>
      </c>
      <c r="AI130" s="556" t="str">
        <f t="shared" si="52"/>
        <v/>
      </c>
      <c r="AK130" s="556" t="str">
        <f t="shared" si="53"/>
        <v/>
      </c>
      <c r="AM130" s="556" t="str">
        <f t="shared" si="54"/>
        <v/>
      </c>
      <c r="AO130" s="556" t="str">
        <f t="shared" si="55"/>
        <v/>
      </c>
      <c r="AQ130" s="556" t="str">
        <f t="shared" si="56"/>
        <v/>
      </c>
      <c r="AS130" s="556" t="str">
        <f t="shared" si="57"/>
        <v/>
      </c>
      <c r="AU130" s="556" t="str">
        <f t="shared" si="57"/>
        <v/>
      </c>
      <c r="AW130" s="556" t="str">
        <f t="shared" si="58"/>
        <v/>
      </c>
      <c r="AY130" s="556" t="str">
        <f t="shared" si="59"/>
        <v/>
      </c>
      <c r="BA130" s="556" t="str">
        <f t="shared" si="60"/>
        <v/>
      </c>
      <c r="BC130" s="556" t="str">
        <f t="shared" si="61"/>
        <v/>
      </c>
      <c r="BE130" s="556" t="str">
        <f t="shared" si="62"/>
        <v/>
      </c>
      <c r="BG130" s="556" t="str">
        <f t="shared" si="63"/>
        <v/>
      </c>
      <c r="BI130" s="556" t="str">
        <f t="shared" si="64"/>
        <v/>
      </c>
      <c r="BK130" s="556" t="str">
        <f t="shared" si="65"/>
        <v/>
      </c>
      <c r="BM130" s="556" t="str">
        <f t="shared" si="66"/>
        <v/>
      </c>
      <c r="BO130" s="556" t="str">
        <f t="shared" si="67"/>
        <v/>
      </c>
      <c r="BQ130" s="556" t="str">
        <f t="shared" si="68"/>
        <v/>
      </c>
      <c r="BS130" s="556" t="str">
        <f t="shared" si="69"/>
        <v/>
      </c>
      <c r="BU130" s="556" t="str">
        <f t="shared" si="70"/>
        <v/>
      </c>
      <c r="BW130" s="556" t="str">
        <f t="shared" si="71"/>
        <v/>
      </c>
      <c r="BY130" s="556" t="str">
        <f t="shared" si="72"/>
        <v/>
      </c>
      <c r="CA130" s="556" t="str">
        <f t="shared" si="73"/>
        <v/>
      </c>
      <c r="CC130" s="556" t="str">
        <f t="shared" si="74"/>
        <v/>
      </c>
      <c r="CE130" s="556" t="str">
        <f t="shared" si="75"/>
        <v/>
      </c>
    </row>
    <row r="131" spans="5:83">
      <c r="E131" s="556" t="str">
        <f t="shared" si="38"/>
        <v/>
      </c>
      <c r="G131" s="556" t="str">
        <f t="shared" si="38"/>
        <v/>
      </c>
      <c r="I131" s="556" t="str">
        <f t="shared" si="39"/>
        <v/>
      </c>
      <c r="K131" s="556" t="str">
        <f t="shared" si="40"/>
        <v/>
      </c>
      <c r="M131" s="556" t="str">
        <f t="shared" si="41"/>
        <v/>
      </c>
      <c r="O131" s="556" t="str">
        <f t="shared" si="42"/>
        <v/>
      </c>
      <c r="Q131" s="556" t="str">
        <f t="shared" si="43"/>
        <v/>
      </c>
      <c r="S131" s="556" t="str">
        <f t="shared" si="44"/>
        <v/>
      </c>
      <c r="U131" s="556" t="str">
        <f t="shared" si="45"/>
        <v/>
      </c>
      <c r="W131" s="556" t="str">
        <f t="shared" si="46"/>
        <v/>
      </c>
      <c r="Y131" s="556" t="str">
        <f t="shared" si="47"/>
        <v/>
      </c>
      <c r="AA131" s="556" t="str">
        <f t="shared" si="48"/>
        <v/>
      </c>
      <c r="AC131" s="556" t="str">
        <f t="shared" si="49"/>
        <v/>
      </c>
      <c r="AE131" s="556" t="str">
        <f t="shared" si="50"/>
        <v/>
      </c>
      <c r="AG131" s="556" t="str">
        <f t="shared" si="51"/>
        <v/>
      </c>
      <c r="AI131" s="556" t="str">
        <f t="shared" si="52"/>
        <v/>
      </c>
      <c r="AK131" s="556" t="str">
        <f t="shared" si="53"/>
        <v/>
      </c>
      <c r="AM131" s="556" t="str">
        <f t="shared" si="54"/>
        <v/>
      </c>
      <c r="AO131" s="556" t="str">
        <f t="shared" si="55"/>
        <v/>
      </c>
      <c r="AQ131" s="556" t="str">
        <f t="shared" si="56"/>
        <v/>
      </c>
      <c r="AS131" s="556" t="str">
        <f t="shared" si="57"/>
        <v/>
      </c>
      <c r="AU131" s="556" t="str">
        <f t="shared" si="57"/>
        <v/>
      </c>
      <c r="AW131" s="556" t="str">
        <f t="shared" si="58"/>
        <v/>
      </c>
      <c r="AY131" s="556" t="str">
        <f t="shared" si="59"/>
        <v/>
      </c>
      <c r="BA131" s="556" t="str">
        <f t="shared" si="60"/>
        <v/>
      </c>
      <c r="BC131" s="556" t="str">
        <f t="shared" si="61"/>
        <v/>
      </c>
      <c r="BE131" s="556" t="str">
        <f t="shared" si="62"/>
        <v/>
      </c>
      <c r="BG131" s="556" t="str">
        <f t="shared" si="63"/>
        <v/>
      </c>
      <c r="BI131" s="556" t="str">
        <f t="shared" si="64"/>
        <v/>
      </c>
      <c r="BK131" s="556" t="str">
        <f t="shared" si="65"/>
        <v/>
      </c>
      <c r="BM131" s="556" t="str">
        <f t="shared" si="66"/>
        <v/>
      </c>
      <c r="BO131" s="556" t="str">
        <f t="shared" si="67"/>
        <v/>
      </c>
      <c r="BQ131" s="556" t="str">
        <f t="shared" si="68"/>
        <v/>
      </c>
      <c r="BS131" s="556" t="str">
        <f t="shared" si="69"/>
        <v/>
      </c>
      <c r="BU131" s="556" t="str">
        <f t="shared" si="70"/>
        <v/>
      </c>
      <c r="BW131" s="556" t="str">
        <f t="shared" si="71"/>
        <v/>
      </c>
      <c r="BY131" s="556" t="str">
        <f t="shared" si="72"/>
        <v/>
      </c>
      <c r="CA131" s="556" t="str">
        <f t="shared" si="73"/>
        <v/>
      </c>
      <c r="CC131" s="556" t="str">
        <f t="shared" si="74"/>
        <v/>
      </c>
      <c r="CE131" s="556" t="str">
        <f t="shared" si="75"/>
        <v/>
      </c>
    </row>
    <row r="132" spans="5:83">
      <c r="E132" s="556" t="str">
        <f t="shared" si="38"/>
        <v/>
      </c>
      <c r="G132" s="556" t="str">
        <f t="shared" si="38"/>
        <v/>
      </c>
      <c r="I132" s="556" t="str">
        <f t="shared" si="39"/>
        <v/>
      </c>
      <c r="K132" s="556" t="str">
        <f t="shared" si="40"/>
        <v/>
      </c>
      <c r="M132" s="556" t="str">
        <f t="shared" si="41"/>
        <v/>
      </c>
      <c r="O132" s="556" t="str">
        <f t="shared" si="42"/>
        <v/>
      </c>
      <c r="Q132" s="556" t="str">
        <f t="shared" si="43"/>
        <v/>
      </c>
      <c r="S132" s="556" t="str">
        <f t="shared" si="44"/>
        <v/>
      </c>
      <c r="U132" s="556" t="str">
        <f t="shared" si="45"/>
        <v/>
      </c>
      <c r="W132" s="556" t="str">
        <f t="shared" si="46"/>
        <v/>
      </c>
      <c r="Y132" s="556" t="str">
        <f t="shared" si="47"/>
        <v/>
      </c>
      <c r="AA132" s="556" t="str">
        <f t="shared" si="48"/>
        <v/>
      </c>
      <c r="AC132" s="556" t="str">
        <f t="shared" si="49"/>
        <v/>
      </c>
      <c r="AE132" s="556" t="str">
        <f t="shared" si="50"/>
        <v/>
      </c>
      <c r="AG132" s="556" t="str">
        <f t="shared" si="51"/>
        <v/>
      </c>
      <c r="AI132" s="556" t="str">
        <f t="shared" si="52"/>
        <v/>
      </c>
      <c r="AK132" s="556" t="str">
        <f t="shared" si="53"/>
        <v/>
      </c>
      <c r="AM132" s="556" t="str">
        <f t="shared" si="54"/>
        <v/>
      </c>
      <c r="AO132" s="556" t="str">
        <f t="shared" si="55"/>
        <v/>
      </c>
      <c r="AQ132" s="556" t="str">
        <f t="shared" si="56"/>
        <v/>
      </c>
      <c r="AS132" s="556" t="str">
        <f t="shared" si="57"/>
        <v/>
      </c>
      <c r="AU132" s="556" t="str">
        <f t="shared" si="57"/>
        <v/>
      </c>
      <c r="AW132" s="556" t="str">
        <f t="shared" si="58"/>
        <v/>
      </c>
      <c r="AY132" s="556" t="str">
        <f t="shared" si="59"/>
        <v/>
      </c>
      <c r="BA132" s="556" t="str">
        <f t="shared" si="60"/>
        <v/>
      </c>
      <c r="BC132" s="556" t="str">
        <f t="shared" si="61"/>
        <v/>
      </c>
      <c r="BE132" s="556" t="str">
        <f t="shared" si="62"/>
        <v/>
      </c>
      <c r="BG132" s="556" t="str">
        <f t="shared" si="63"/>
        <v/>
      </c>
      <c r="BI132" s="556" t="str">
        <f t="shared" si="64"/>
        <v/>
      </c>
      <c r="BK132" s="556" t="str">
        <f t="shared" si="65"/>
        <v/>
      </c>
      <c r="BM132" s="556" t="str">
        <f t="shared" si="66"/>
        <v/>
      </c>
      <c r="BO132" s="556" t="str">
        <f t="shared" si="67"/>
        <v/>
      </c>
      <c r="BQ132" s="556" t="str">
        <f t="shared" si="68"/>
        <v/>
      </c>
      <c r="BS132" s="556" t="str">
        <f t="shared" si="69"/>
        <v/>
      </c>
      <c r="BU132" s="556" t="str">
        <f t="shared" si="70"/>
        <v/>
      </c>
      <c r="BW132" s="556" t="str">
        <f t="shared" si="71"/>
        <v/>
      </c>
      <c r="BY132" s="556" t="str">
        <f t="shared" si="72"/>
        <v/>
      </c>
      <c r="CA132" s="556" t="str">
        <f t="shared" si="73"/>
        <v/>
      </c>
      <c r="CC132" s="556" t="str">
        <f t="shared" si="74"/>
        <v/>
      </c>
      <c r="CE132" s="556" t="str">
        <f t="shared" si="75"/>
        <v/>
      </c>
    </row>
    <row r="133" spans="5:83">
      <c r="E133" s="556" t="str">
        <f t="shared" si="38"/>
        <v/>
      </c>
      <c r="G133" s="556" t="str">
        <f t="shared" si="38"/>
        <v/>
      </c>
      <c r="I133" s="556" t="str">
        <f t="shared" si="39"/>
        <v/>
      </c>
      <c r="K133" s="556" t="str">
        <f t="shared" si="40"/>
        <v/>
      </c>
      <c r="M133" s="556" t="str">
        <f t="shared" si="41"/>
        <v/>
      </c>
      <c r="O133" s="556" t="str">
        <f t="shared" si="42"/>
        <v/>
      </c>
      <c r="Q133" s="556" t="str">
        <f t="shared" si="43"/>
        <v/>
      </c>
      <c r="S133" s="556" t="str">
        <f t="shared" si="44"/>
        <v/>
      </c>
      <c r="U133" s="556" t="str">
        <f t="shared" si="45"/>
        <v/>
      </c>
      <c r="W133" s="556" t="str">
        <f t="shared" si="46"/>
        <v/>
      </c>
      <c r="Y133" s="556" t="str">
        <f t="shared" si="47"/>
        <v/>
      </c>
      <c r="AA133" s="556" t="str">
        <f t="shared" si="48"/>
        <v/>
      </c>
      <c r="AC133" s="556" t="str">
        <f t="shared" si="49"/>
        <v/>
      </c>
      <c r="AE133" s="556" t="str">
        <f t="shared" si="50"/>
        <v/>
      </c>
      <c r="AG133" s="556" t="str">
        <f t="shared" si="51"/>
        <v/>
      </c>
      <c r="AI133" s="556" t="str">
        <f t="shared" si="52"/>
        <v/>
      </c>
      <c r="AK133" s="556" t="str">
        <f t="shared" si="53"/>
        <v/>
      </c>
      <c r="AM133" s="556" t="str">
        <f t="shared" si="54"/>
        <v/>
      </c>
      <c r="AO133" s="556" t="str">
        <f t="shared" si="55"/>
        <v/>
      </c>
      <c r="AQ133" s="556" t="str">
        <f t="shared" si="56"/>
        <v/>
      </c>
      <c r="AS133" s="556" t="str">
        <f t="shared" si="57"/>
        <v/>
      </c>
      <c r="AU133" s="556" t="str">
        <f t="shared" si="57"/>
        <v/>
      </c>
      <c r="AW133" s="556" t="str">
        <f t="shared" si="58"/>
        <v/>
      </c>
      <c r="AY133" s="556" t="str">
        <f t="shared" si="59"/>
        <v/>
      </c>
      <c r="BA133" s="556" t="str">
        <f t="shared" si="60"/>
        <v/>
      </c>
      <c r="BC133" s="556" t="str">
        <f t="shared" si="61"/>
        <v/>
      </c>
      <c r="BE133" s="556" t="str">
        <f t="shared" si="62"/>
        <v/>
      </c>
      <c r="BG133" s="556" t="str">
        <f t="shared" si="63"/>
        <v/>
      </c>
      <c r="BI133" s="556" t="str">
        <f t="shared" si="64"/>
        <v/>
      </c>
      <c r="BK133" s="556" t="str">
        <f t="shared" si="65"/>
        <v/>
      </c>
      <c r="BM133" s="556" t="str">
        <f t="shared" si="66"/>
        <v/>
      </c>
      <c r="BO133" s="556" t="str">
        <f t="shared" si="67"/>
        <v/>
      </c>
      <c r="BQ133" s="556" t="str">
        <f t="shared" si="68"/>
        <v/>
      </c>
      <c r="BS133" s="556" t="str">
        <f t="shared" si="69"/>
        <v/>
      </c>
      <c r="BU133" s="556" t="str">
        <f t="shared" si="70"/>
        <v/>
      </c>
      <c r="BW133" s="556" t="str">
        <f t="shared" si="71"/>
        <v/>
      </c>
      <c r="BY133" s="556" t="str">
        <f t="shared" si="72"/>
        <v/>
      </c>
      <c r="CA133" s="556" t="str">
        <f t="shared" si="73"/>
        <v/>
      </c>
      <c r="CC133" s="556" t="str">
        <f t="shared" si="74"/>
        <v/>
      </c>
      <c r="CE133" s="556" t="str">
        <f t="shared" si="75"/>
        <v/>
      </c>
    </row>
    <row r="134" spans="5:83">
      <c r="E134" s="556" t="str">
        <f t="shared" si="38"/>
        <v/>
      </c>
      <c r="G134" s="556" t="str">
        <f t="shared" si="38"/>
        <v/>
      </c>
      <c r="I134" s="556" t="str">
        <f t="shared" si="39"/>
        <v/>
      </c>
      <c r="K134" s="556" t="str">
        <f t="shared" si="40"/>
        <v/>
      </c>
      <c r="M134" s="556" t="str">
        <f t="shared" si="41"/>
        <v/>
      </c>
      <c r="O134" s="556" t="str">
        <f t="shared" si="42"/>
        <v/>
      </c>
      <c r="Q134" s="556" t="str">
        <f t="shared" si="43"/>
        <v/>
      </c>
      <c r="S134" s="556" t="str">
        <f t="shared" si="44"/>
        <v/>
      </c>
      <c r="U134" s="556" t="str">
        <f t="shared" si="45"/>
        <v/>
      </c>
      <c r="W134" s="556" t="str">
        <f t="shared" si="46"/>
        <v/>
      </c>
      <c r="Y134" s="556" t="str">
        <f t="shared" si="47"/>
        <v/>
      </c>
      <c r="AA134" s="556" t="str">
        <f t="shared" si="48"/>
        <v/>
      </c>
      <c r="AC134" s="556" t="str">
        <f t="shared" si="49"/>
        <v/>
      </c>
      <c r="AE134" s="556" t="str">
        <f t="shared" si="50"/>
        <v/>
      </c>
      <c r="AG134" s="556" t="str">
        <f t="shared" si="51"/>
        <v/>
      </c>
      <c r="AI134" s="556" t="str">
        <f t="shared" si="52"/>
        <v/>
      </c>
      <c r="AK134" s="556" t="str">
        <f t="shared" si="53"/>
        <v/>
      </c>
      <c r="AM134" s="556" t="str">
        <f t="shared" si="54"/>
        <v/>
      </c>
      <c r="AO134" s="556" t="str">
        <f t="shared" si="55"/>
        <v/>
      </c>
      <c r="AQ134" s="556" t="str">
        <f t="shared" si="56"/>
        <v/>
      </c>
      <c r="AS134" s="556" t="str">
        <f t="shared" si="57"/>
        <v/>
      </c>
      <c r="AU134" s="556" t="str">
        <f t="shared" si="57"/>
        <v/>
      </c>
      <c r="AW134" s="556" t="str">
        <f t="shared" si="58"/>
        <v/>
      </c>
      <c r="AY134" s="556" t="str">
        <f t="shared" si="59"/>
        <v/>
      </c>
      <c r="BA134" s="556" t="str">
        <f t="shared" si="60"/>
        <v/>
      </c>
      <c r="BC134" s="556" t="str">
        <f t="shared" si="61"/>
        <v/>
      </c>
      <c r="BE134" s="556" t="str">
        <f t="shared" si="62"/>
        <v/>
      </c>
      <c r="BG134" s="556" t="str">
        <f t="shared" si="63"/>
        <v/>
      </c>
      <c r="BI134" s="556" t="str">
        <f t="shared" si="64"/>
        <v/>
      </c>
      <c r="BK134" s="556" t="str">
        <f t="shared" si="65"/>
        <v/>
      </c>
      <c r="BM134" s="556" t="str">
        <f t="shared" si="66"/>
        <v/>
      </c>
      <c r="BO134" s="556" t="str">
        <f t="shared" si="67"/>
        <v/>
      </c>
      <c r="BQ134" s="556" t="str">
        <f t="shared" si="68"/>
        <v/>
      </c>
      <c r="BS134" s="556" t="str">
        <f t="shared" si="69"/>
        <v/>
      </c>
      <c r="BU134" s="556" t="str">
        <f t="shared" si="70"/>
        <v/>
      </c>
      <c r="BW134" s="556" t="str">
        <f t="shared" si="71"/>
        <v/>
      </c>
      <c r="BY134" s="556" t="str">
        <f t="shared" si="72"/>
        <v/>
      </c>
      <c r="CA134" s="556" t="str">
        <f t="shared" si="73"/>
        <v/>
      </c>
      <c r="CC134" s="556" t="str">
        <f t="shared" si="74"/>
        <v/>
      </c>
      <c r="CE134" s="556" t="str">
        <f t="shared" si="75"/>
        <v/>
      </c>
    </row>
    <row r="135" spans="5:83">
      <c r="E135" s="556" t="str">
        <f t="shared" si="38"/>
        <v/>
      </c>
      <c r="G135" s="556" t="str">
        <f t="shared" si="38"/>
        <v/>
      </c>
      <c r="I135" s="556" t="str">
        <f t="shared" si="39"/>
        <v/>
      </c>
      <c r="K135" s="556" t="str">
        <f t="shared" si="40"/>
        <v/>
      </c>
      <c r="M135" s="556" t="str">
        <f t="shared" si="41"/>
        <v/>
      </c>
      <c r="O135" s="556" t="str">
        <f t="shared" si="42"/>
        <v/>
      </c>
      <c r="Q135" s="556" t="str">
        <f t="shared" si="43"/>
        <v/>
      </c>
      <c r="S135" s="556" t="str">
        <f t="shared" si="44"/>
        <v/>
      </c>
      <c r="U135" s="556" t="str">
        <f t="shared" si="45"/>
        <v/>
      </c>
      <c r="W135" s="556" t="str">
        <f t="shared" si="46"/>
        <v/>
      </c>
      <c r="Y135" s="556" t="str">
        <f t="shared" si="47"/>
        <v/>
      </c>
      <c r="AA135" s="556" t="str">
        <f t="shared" si="48"/>
        <v/>
      </c>
      <c r="AC135" s="556" t="str">
        <f t="shared" si="49"/>
        <v/>
      </c>
      <c r="AE135" s="556" t="str">
        <f t="shared" si="50"/>
        <v/>
      </c>
      <c r="AG135" s="556" t="str">
        <f t="shared" si="51"/>
        <v/>
      </c>
      <c r="AI135" s="556" t="str">
        <f t="shared" si="52"/>
        <v/>
      </c>
      <c r="AK135" s="556" t="str">
        <f t="shared" si="53"/>
        <v/>
      </c>
      <c r="AM135" s="556" t="str">
        <f t="shared" si="54"/>
        <v/>
      </c>
      <c r="AO135" s="556" t="str">
        <f t="shared" si="55"/>
        <v/>
      </c>
      <c r="AQ135" s="556" t="str">
        <f t="shared" si="56"/>
        <v/>
      </c>
      <c r="AS135" s="556" t="str">
        <f t="shared" si="57"/>
        <v/>
      </c>
      <c r="AU135" s="556" t="str">
        <f t="shared" si="57"/>
        <v/>
      </c>
      <c r="AW135" s="556" t="str">
        <f t="shared" si="58"/>
        <v/>
      </c>
      <c r="AY135" s="556" t="str">
        <f t="shared" si="59"/>
        <v/>
      </c>
      <c r="BA135" s="556" t="str">
        <f t="shared" si="60"/>
        <v/>
      </c>
      <c r="BC135" s="556" t="str">
        <f t="shared" si="61"/>
        <v/>
      </c>
      <c r="BE135" s="556" t="str">
        <f t="shared" si="62"/>
        <v/>
      </c>
      <c r="BG135" s="556" t="str">
        <f t="shared" si="63"/>
        <v/>
      </c>
      <c r="BI135" s="556" t="str">
        <f t="shared" si="64"/>
        <v/>
      </c>
      <c r="BK135" s="556" t="str">
        <f t="shared" si="65"/>
        <v/>
      </c>
      <c r="BM135" s="556" t="str">
        <f t="shared" si="66"/>
        <v/>
      </c>
      <c r="BO135" s="556" t="str">
        <f t="shared" si="67"/>
        <v/>
      </c>
      <c r="BQ135" s="556" t="str">
        <f t="shared" si="68"/>
        <v/>
      </c>
      <c r="BS135" s="556" t="str">
        <f t="shared" si="69"/>
        <v/>
      </c>
      <c r="BU135" s="556" t="str">
        <f t="shared" si="70"/>
        <v/>
      </c>
      <c r="BW135" s="556" t="str">
        <f t="shared" si="71"/>
        <v/>
      </c>
      <c r="BY135" s="556" t="str">
        <f t="shared" si="72"/>
        <v/>
      </c>
      <c r="CA135" s="556" t="str">
        <f t="shared" si="73"/>
        <v/>
      </c>
      <c r="CC135" s="556" t="str">
        <f t="shared" si="74"/>
        <v/>
      </c>
      <c r="CE135" s="556" t="str">
        <f t="shared" si="75"/>
        <v/>
      </c>
    </row>
    <row r="136" spans="5:83">
      <c r="E136" s="556" t="str">
        <f t="shared" si="38"/>
        <v/>
      </c>
      <c r="G136" s="556" t="str">
        <f t="shared" si="38"/>
        <v/>
      </c>
      <c r="I136" s="556" t="str">
        <f t="shared" si="39"/>
        <v/>
      </c>
      <c r="K136" s="556" t="str">
        <f t="shared" si="40"/>
        <v/>
      </c>
      <c r="M136" s="556" t="str">
        <f t="shared" si="41"/>
        <v/>
      </c>
      <c r="O136" s="556" t="str">
        <f t="shared" si="42"/>
        <v/>
      </c>
      <c r="Q136" s="556" t="str">
        <f t="shared" si="43"/>
        <v/>
      </c>
      <c r="S136" s="556" t="str">
        <f t="shared" si="44"/>
        <v/>
      </c>
      <c r="U136" s="556" t="str">
        <f t="shared" si="45"/>
        <v/>
      </c>
      <c r="W136" s="556" t="str">
        <f t="shared" si="46"/>
        <v/>
      </c>
      <c r="Y136" s="556" t="str">
        <f t="shared" si="47"/>
        <v/>
      </c>
      <c r="AA136" s="556" t="str">
        <f t="shared" si="48"/>
        <v/>
      </c>
      <c r="AC136" s="556" t="str">
        <f t="shared" si="49"/>
        <v/>
      </c>
      <c r="AE136" s="556" t="str">
        <f t="shared" si="50"/>
        <v/>
      </c>
      <c r="AG136" s="556" t="str">
        <f t="shared" si="51"/>
        <v/>
      </c>
      <c r="AI136" s="556" t="str">
        <f t="shared" si="52"/>
        <v/>
      </c>
      <c r="AK136" s="556" t="str">
        <f t="shared" si="53"/>
        <v/>
      </c>
      <c r="AM136" s="556" t="str">
        <f t="shared" si="54"/>
        <v/>
      </c>
      <c r="AO136" s="556" t="str">
        <f t="shared" si="55"/>
        <v/>
      </c>
      <c r="AQ136" s="556" t="str">
        <f t="shared" si="56"/>
        <v/>
      </c>
      <c r="AS136" s="556" t="str">
        <f t="shared" si="57"/>
        <v/>
      </c>
      <c r="AU136" s="556" t="str">
        <f t="shared" si="57"/>
        <v/>
      </c>
      <c r="AW136" s="556" t="str">
        <f t="shared" si="58"/>
        <v/>
      </c>
      <c r="AY136" s="556" t="str">
        <f t="shared" si="59"/>
        <v/>
      </c>
      <c r="BA136" s="556" t="str">
        <f t="shared" si="60"/>
        <v/>
      </c>
      <c r="BC136" s="556" t="str">
        <f t="shared" si="61"/>
        <v/>
      </c>
      <c r="BE136" s="556" t="str">
        <f t="shared" si="62"/>
        <v/>
      </c>
      <c r="BG136" s="556" t="str">
        <f t="shared" si="63"/>
        <v/>
      </c>
      <c r="BI136" s="556" t="str">
        <f t="shared" si="64"/>
        <v/>
      </c>
      <c r="BK136" s="556" t="str">
        <f t="shared" si="65"/>
        <v/>
      </c>
      <c r="BM136" s="556" t="str">
        <f t="shared" si="66"/>
        <v/>
      </c>
      <c r="BO136" s="556" t="str">
        <f t="shared" si="67"/>
        <v/>
      </c>
      <c r="BQ136" s="556" t="str">
        <f t="shared" si="68"/>
        <v/>
      </c>
      <c r="BS136" s="556" t="str">
        <f t="shared" si="69"/>
        <v/>
      </c>
      <c r="BU136" s="556" t="str">
        <f t="shared" si="70"/>
        <v/>
      </c>
      <c r="BW136" s="556" t="str">
        <f t="shared" si="71"/>
        <v/>
      </c>
      <c r="BY136" s="556" t="str">
        <f t="shared" si="72"/>
        <v/>
      </c>
      <c r="CA136" s="556" t="str">
        <f t="shared" si="73"/>
        <v/>
      </c>
      <c r="CC136" s="556" t="str">
        <f t="shared" si="74"/>
        <v/>
      </c>
      <c r="CE136" s="556" t="str">
        <f t="shared" si="75"/>
        <v/>
      </c>
    </row>
    <row r="137" spans="5:83">
      <c r="E137" s="556" t="str">
        <f t="shared" si="38"/>
        <v/>
      </c>
      <c r="G137" s="556" t="str">
        <f t="shared" si="38"/>
        <v/>
      </c>
      <c r="I137" s="556" t="str">
        <f t="shared" si="39"/>
        <v/>
      </c>
      <c r="K137" s="556" t="str">
        <f t="shared" si="40"/>
        <v/>
      </c>
      <c r="M137" s="556" t="str">
        <f t="shared" si="41"/>
        <v/>
      </c>
      <c r="O137" s="556" t="str">
        <f t="shared" si="42"/>
        <v/>
      </c>
      <c r="Q137" s="556" t="str">
        <f t="shared" si="43"/>
        <v/>
      </c>
      <c r="S137" s="556" t="str">
        <f t="shared" si="44"/>
        <v/>
      </c>
      <c r="U137" s="556" t="str">
        <f t="shared" si="45"/>
        <v/>
      </c>
      <c r="W137" s="556" t="str">
        <f t="shared" si="46"/>
        <v/>
      </c>
      <c r="Y137" s="556" t="str">
        <f t="shared" si="47"/>
        <v/>
      </c>
      <c r="AA137" s="556" t="str">
        <f t="shared" si="48"/>
        <v/>
      </c>
      <c r="AC137" s="556" t="str">
        <f t="shared" si="49"/>
        <v/>
      </c>
      <c r="AE137" s="556" t="str">
        <f t="shared" si="50"/>
        <v/>
      </c>
      <c r="AG137" s="556" t="str">
        <f t="shared" si="51"/>
        <v/>
      </c>
      <c r="AI137" s="556" t="str">
        <f t="shared" si="52"/>
        <v/>
      </c>
      <c r="AK137" s="556" t="str">
        <f t="shared" si="53"/>
        <v/>
      </c>
      <c r="AM137" s="556" t="str">
        <f t="shared" si="54"/>
        <v/>
      </c>
      <c r="AO137" s="556" t="str">
        <f t="shared" si="55"/>
        <v/>
      </c>
      <c r="AQ137" s="556" t="str">
        <f t="shared" si="56"/>
        <v/>
      </c>
      <c r="AS137" s="556" t="str">
        <f t="shared" si="57"/>
        <v/>
      </c>
      <c r="AU137" s="556" t="str">
        <f t="shared" si="57"/>
        <v/>
      </c>
      <c r="AW137" s="556" t="str">
        <f t="shared" si="58"/>
        <v/>
      </c>
      <c r="AY137" s="556" t="str">
        <f t="shared" si="59"/>
        <v/>
      </c>
      <c r="BA137" s="556" t="str">
        <f t="shared" si="60"/>
        <v/>
      </c>
      <c r="BC137" s="556" t="str">
        <f t="shared" si="61"/>
        <v/>
      </c>
      <c r="BE137" s="556" t="str">
        <f t="shared" si="62"/>
        <v/>
      </c>
      <c r="BG137" s="556" t="str">
        <f t="shared" si="63"/>
        <v/>
      </c>
      <c r="BI137" s="556" t="str">
        <f t="shared" si="64"/>
        <v/>
      </c>
      <c r="BK137" s="556" t="str">
        <f t="shared" si="65"/>
        <v/>
      </c>
      <c r="BM137" s="556" t="str">
        <f t="shared" si="66"/>
        <v/>
      </c>
      <c r="BO137" s="556" t="str">
        <f t="shared" si="67"/>
        <v/>
      </c>
      <c r="BQ137" s="556" t="str">
        <f t="shared" si="68"/>
        <v/>
      </c>
      <c r="BS137" s="556" t="str">
        <f t="shared" si="69"/>
        <v/>
      </c>
      <c r="BU137" s="556" t="str">
        <f t="shared" si="70"/>
        <v/>
      </c>
      <c r="BW137" s="556" t="str">
        <f t="shared" si="71"/>
        <v/>
      </c>
      <c r="BY137" s="556" t="str">
        <f t="shared" si="72"/>
        <v/>
      </c>
      <c r="CA137" s="556" t="str">
        <f t="shared" si="73"/>
        <v/>
      </c>
      <c r="CC137" s="556" t="str">
        <f t="shared" si="74"/>
        <v/>
      </c>
      <c r="CE137" s="556" t="str">
        <f t="shared" si="75"/>
        <v/>
      </c>
    </row>
    <row r="138" spans="5:83">
      <c r="E138" s="556" t="str">
        <f t="shared" si="38"/>
        <v/>
      </c>
      <c r="G138" s="556" t="str">
        <f t="shared" si="38"/>
        <v/>
      </c>
      <c r="I138" s="556" t="str">
        <f t="shared" si="39"/>
        <v/>
      </c>
      <c r="K138" s="556" t="str">
        <f t="shared" si="40"/>
        <v/>
      </c>
      <c r="M138" s="556" t="str">
        <f t="shared" si="41"/>
        <v/>
      </c>
      <c r="O138" s="556" t="str">
        <f t="shared" si="42"/>
        <v/>
      </c>
      <c r="Q138" s="556" t="str">
        <f t="shared" si="43"/>
        <v/>
      </c>
      <c r="S138" s="556" t="str">
        <f t="shared" si="44"/>
        <v/>
      </c>
      <c r="U138" s="556" t="str">
        <f t="shared" si="45"/>
        <v/>
      </c>
      <c r="W138" s="556" t="str">
        <f t="shared" si="46"/>
        <v/>
      </c>
      <c r="Y138" s="556" t="str">
        <f t="shared" si="47"/>
        <v/>
      </c>
      <c r="AA138" s="556" t="str">
        <f t="shared" si="48"/>
        <v/>
      </c>
      <c r="AC138" s="556" t="str">
        <f t="shared" si="49"/>
        <v/>
      </c>
      <c r="AE138" s="556" t="str">
        <f t="shared" si="50"/>
        <v/>
      </c>
      <c r="AG138" s="556" t="str">
        <f t="shared" si="51"/>
        <v/>
      </c>
      <c r="AI138" s="556" t="str">
        <f t="shared" si="52"/>
        <v/>
      </c>
      <c r="AK138" s="556" t="str">
        <f t="shared" si="53"/>
        <v/>
      </c>
      <c r="AM138" s="556" t="str">
        <f t="shared" si="54"/>
        <v/>
      </c>
      <c r="AO138" s="556" t="str">
        <f t="shared" si="55"/>
        <v/>
      </c>
      <c r="AQ138" s="556" t="str">
        <f t="shared" si="56"/>
        <v/>
      </c>
      <c r="AS138" s="556" t="str">
        <f t="shared" si="57"/>
        <v/>
      </c>
      <c r="AU138" s="556" t="str">
        <f t="shared" si="57"/>
        <v/>
      </c>
      <c r="AW138" s="556" t="str">
        <f t="shared" si="58"/>
        <v/>
      </c>
      <c r="AY138" s="556" t="str">
        <f t="shared" si="59"/>
        <v/>
      </c>
      <c r="BA138" s="556" t="str">
        <f t="shared" si="60"/>
        <v/>
      </c>
      <c r="BC138" s="556" t="str">
        <f t="shared" si="61"/>
        <v/>
      </c>
      <c r="BE138" s="556" t="str">
        <f t="shared" si="62"/>
        <v/>
      </c>
      <c r="BG138" s="556" t="str">
        <f t="shared" si="63"/>
        <v/>
      </c>
      <c r="BI138" s="556" t="str">
        <f t="shared" si="64"/>
        <v/>
      </c>
      <c r="BK138" s="556" t="str">
        <f t="shared" si="65"/>
        <v/>
      </c>
      <c r="BM138" s="556" t="str">
        <f t="shared" si="66"/>
        <v/>
      </c>
      <c r="BO138" s="556" t="str">
        <f t="shared" si="67"/>
        <v/>
      </c>
      <c r="BQ138" s="556" t="str">
        <f t="shared" si="68"/>
        <v/>
      </c>
      <c r="BS138" s="556" t="str">
        <f t="shared" si="69"/>
        <v/>
      </c>
      <c r="BU138" s="556" t="str">
        <f t="shared" si="70"/>
        <v/>
      </c>
      <c r="BW138" s="556" t="str">
        <f t="shared" si="71"/>
        <v/>
      </c>
      <c r="BY138" s="556" t="str">
        <f t="shared" si="72"/>
        <v/>
      </c>
      <c r="CA138" s="556" t="str">
        <f t="shared" si="73"/>
        <v/>
      </c>
      <c r="CC138" s="556" t="str">
        <f t="shared" si="74"/>
        <v/>
      </c>
      <c r="CE138" s="556" t="str">
        <f t="shared" si="75"/>
        <v/>
      </c>
    </row>
    <row r="139" spans="5:83">
      <c r="E139" s="556" t="str">
        <f t="shared" si="38"/>
        <v/>
      </c>
      <c r="G139" s="556" t="str">
        <f t="shared" si="38"/>
        <v/>
      </c>
      <c r="I139" s="556" t="str">
        <f t="shared" si="39"/>
        <v/>
      </c>
      <c r="K139" s="556" t="str">
        <f t="shared" si="40"/>
        <v/>
      </c>
      <c r="M139" s="556" t="str">
        <f t="shared" si="41"/>
        <v/>
      </c>
      <c r="O139" s="556" t="str">
        <f t="shared" si="42"/>
        <v/>
      </c>
      <c r="Q139" s="556" t="str">
        <f t="shared" si="43"/>
        <v/>
      </c>
      <c r="S139" s="556" t="str">
        <f t="shared" si="44"/>
        <v/>
      </c>
      <c r="U139" s="556" t="str">
        <f t="shared" si="45"/>
        <v/>
      </c>
      <c r="W139" s="556" t="str">
        <f t="shared" si="46"/>
        <v/>
      </c>
      <c r="Y139" s="556" t="str">
        <f t="shared" si="47"/>
        <v/>
      </c>
      <c r="AA139" s="556" t="str">
        <f t="shared" si="48"/>
        <v/>
      </c>
      <c r="AC139" s="556" t="str">
        <f t="shared" si="49"/>
        <v/>
      </c>
      <c r="AE139" s="556" t="str">
        <f t="shared" si="50"/>
        <v/>
      </c>
      <c r="AG139" s="556" t="str">
        <f t="shared" si="51"/>
        <v/>
      </c>
      <c r="AI139" s="556" t="str">
        <f t="shared" si="52"/>
        <v/>
      </c>
      <c r="AK139" s="556" t="str">
        <f t="shared" si="53"/>
        <v/>
      </c>
      <c r="AM139" s="556" t="str">
        <f t="shared" si="54"/>
        <v/>
      </c>
      <c r="AO139" s="556" t="str">
        <f t="shared" si="55"/>
        <v/>
      </c>
      <c r="AQ139" s="556" t="str">
        <f t="shared" si="56"/>
        <v/>
      </c>
      <c r="AS139" s="556" t="str">
        <f t="shared" si="57"/>
        <v/>
      </c>
      <c r="AU139" s="556" t="str">
        <f t="shared" si="57"/>
        <v/>
      </c>
      <c r="AW139" s="556" t="str">
        <f t="shared" si="58"/>
        <v/>
      </c>
      <c r="AY139" s="556" t="str">
        <f t="shared" si="59"/>
        <v/>
      </c>
      <c r="BA139" s="556" t="str">
        <f t="shared" si="60"/>
        <v/>
      </c>
      <c r="BC139" s="556" t="str">
        <f t="shared" si="61"/>
        <v/>
      </c>
      <c r="BE139" s="556" t="str">
        <f t="shared" si="62"/>
        <v/>
      </c>
      <c r="BG139" s="556" t="str">
        <f t="shared" si="63"/>
        <v/>
      </c>
      <c r="BI139" s="556" t="str">
        <f t="shared" si="64"/>
        <v/>
      </c>
      <c r="BK139" s="556" t="str">
        <f t="shared" si="65"/>
        <v/>
      </c>
      <c r="BM139" s="556" t="str">
        <f t="shared" si="66"/>
        <v/>
      </c>
      <c r="BO139" s="556" t="str">
        <f t="shared" si="67"/>
        <v/>
      </c>
      <c r="BQ139" s="556" t="str">
        <f t="shared" si="68"/>
        <v/>
      </c>
      <c r="BS139" s="556" t="str">
        <f t="shared" si="69"/>
        <v/>
      </c>
      <c r="BU139" s="556" t="str">
        <f t="shared" si="70"/>
        <v/>
      </c>
      <c r="BW139" s="556" t="str">
        <f t="shared" si="71"/>
        <v/>
      </c>
      <c r="BY139" s="556" t="str">
        <f t="shared" si="72"/>
        <v/>
      </c>
      <c r="CA139" s="556" t="str">
        <f t="shared" si="73"/>
        <v/>
      </c>
      <c r="CC139" s="556" t="str">
        <f t="shared" si="74"/>
        <v/>
      </c>
      <c r="CE139" s="556" t="str">
        <f t="shared" si="75"/>
        <v/>
      </c>
    </row>
    <row r="140" spans="5:83">
      <c r="E140" s="556" t="str">
        <f t="shared" si="38"/>
        <v/>
      </c>
      <c r="G140" s="556" t="str">
        <f t="shared" si="38"/>
        <v/>
      </c>
      <c r="I140" s="556" t="str">
        <f t="shared" si="39"/>
        <v/>
      </c>
      <c r="K140" s="556" t="str">
        <f t="shared" si="40"/>
        <v/>
      </c>
      <c r="M140" s="556" t="str">
        <f t="shared" si="41"/>
        <v/>
      </c>
      <c r="O140" s="556" t="str">
        <f t="shared" si="42"/>
        <v/>
      </c>
      <c r="Q140" s="556" t="str">
        <f t="shared" si="43"/>
        <v/>
      </c>
      <c r="S140" s="556" t="str">
        <f t="shared" si="44"/>
        <v/>
      </c>
      <c r="U140" s="556" t="str">
        <f t="shared" si="45"/>
        <v/>
      </c>
      <c r="W140" s="556" t="str">
        <f t="shared" si="46"/>
        <v/>
      </c>
      <c r="Y140" s="556" t="str">
        <f t="shared" si="47"/>
        <v/>
      </c>
      <c r="AA140" s="556" t="str">
        <f t="shared" si="48"/>
        <v/>
      </c>
      <c r="AC140" s="556" t="str">
        <f t="shared" si="49"/>
        <v/>
      </c>
      <c r="AE140" s="556" t="str">
        <f t="shared" si="50"/>
        <v/>
      </c>
      <c r="AG140" s="556" t="str">
        <f t="shared" si="51"/>
        <v/>
      </c>
      <c r="AI140" s="556" t="str">
        <f t="shared" si="52"/>
        <v/>
      </c>
      <c r="AK140" s="556" t="str">
        <f t="shared" si="53"/>
        <v/>
      </c>
      <c r="AM140" s="556" t="str">
        <f t="shared" si="54"/>
        <v/>
      </c>
      <c r="AO140" s="556" t="str">
        <f t="shared" si="55"/>
        <v/>
      </c>
      <c r="AQ140" s="556" t="str">
        <f t="shared" si="56"/>
        <v/>
      </c>
      <c r="AS140" s="556" t="str">
        <f t="shared" si="57"/>
        <v/>
      </c>
      <c r="AU140" s="556" t="str">
        <f t="shared" si="57"/>
        <v/>
      </c>
      <c r="AW140" s="556" t="str">
        <f t="shared" si="58"/>
        <v/>
      </c>
      <c r="AY140" s="556" t="str">
        <f t="shared" si="59"/>
        <v/>
      </c>
      <c r="BA140" s="556" t="str">
        <f t="shared" si="60"/>
        <v/>
      </c>
      <c r="BC140" s="556" t="str">
        <f t="shared" si="61"/>
        <v/>
      </c>
      <c r="BE140" s="556" t="str">
        <f t="shared" si="62"/>
        <v/>
      </c>
      <c r="BG140" s="556" t="str">
        <f t="shared" si="63"/>
        <v/>
      </c>
      <c r="BI140" s="556" t="str">
        <f t="shared" si="64"/>
        <v/>
      </c>
      <c r="BK140" s="556" t="str">
        <f t="shared" si="65"/>
        <v/>
      </c>
      <c r="BM140" s="556" t="str">
        <f t="shared" si="66"/>
        <v/>
      </c>
      <c r="BO140" s="556" t="str">
        <f t="shared" si="67"/>
        <v/>
      </c>
      <c r="BQ140" s="556" t="str">
        <f t="shared" si="68"/>
        <v/>
      </c>
      <c r="BS140" s="556" t="str">
        <f t="shared" si="69"/>
        <v/>
      </c>
      <c r="BU140" s="556" t="str">
        <f t="shared" si="70"/>
        <v/>
      </c>
      <c r="BW140" s="556" t="str">
        <f t="shared" si="71"/>
        <v/>
      </c>
      <c r="BY140" s="556" t="str">
        <f t="shared" si="72"/>
        <v/>
      </c>
      <c r="CA140" s="556" t="str">
        <f t="shared" si="73"/>
        <v/>
      </c>
      <c r="CC140" s="556" t="str">
        <f t="shared" si="74"/>
        <v/>
      </c>
      <c r="CE140" s="556" t="str">
        <f t="shared" si="75"/>
        <v/>
      </c>
    </row>
    <row r="141" spans="5:83">
      <c r="E141" s="556" t="str">
        <f t="shared" ref="E141:G204" si="78">IF(OR($B141=0,D141=0),"",D141/$B141)</f>
        <v/>
      </c>
      <c r="G141" s="556" t="str">
        <f t="shared" si="78"/>
        <v/>
      </c>
      <c r="I141" s="556" t="str">
        <f t="shared" ref="I141:I204" si="79">IF(OR($B141=0,H141=0),"",H141/$B141)</f>
        <v/>
      </c>
      <c r="K141" s="556" t="str">
        <f t="shared" ref="K141:K204" si="80">IF(OR($B141=0,J141=0),"",J141/$B141)</f>
        <v/>
      </c>
      <c r="M141" s="556" t="str">
        <f t="shared" ref="M141:M204" si="81">IF(OR($B141=0,L141=0),"",L141/$B141)</f>
        <v/>
      </c>
      <c r="O141" s="556" t="str">
        <f t="shared" ref="O141:O204" si="82">IF(OR($B141=0,N141=0),"",N141/$B141)</f>
        <v/>
      </c>
      <c r="Q141" s="556" t="str">
        <f t="shared" ref="Q141:Q204" si="83">IF(OR($B141=0,P141=0),"",P141/$B141)</f>
        <v/>
      </c>
      <c r="S141" s="556" t="str">
        <f t="shared" ref="S141:S204" si="84">IF(OR($B141=0,R141=0),"",R141/$B141)</f>
        <v/>
      </c>
      <c r="U141" s="556" t="str">
        <f t="shared" ref="U141:U204" si="85">IF(OR($B141=0,T141=0),"",T141/$B141)</f>
        <v/>
      </c>
      <c r="W141" s="556" t="str">
        <f t="shared" ref="W141:W204" si="86">IF(OR($B141=0,V141=0),"",V141/$B141)</f>
        <v/>
      </c>
      <c r="Y141" s="556" t="str">
        <f t="shared" ref="Y141:Y204" si="87">IF(OR($B141=0,X141=0),"",X141/$B141)</f>
        <v/>
      </c>
      <c r="AA141" s="556" t="str">
        <f t="shared" ref="AA141:AA204" si="88">IF(OR($B141=0,Z141=0),"",Z141/$B141)</f>
        <v/>
      </c>
      <c r="AC141" s="556" t="str">
        <f t="shared" ref="AC141:AC204" si="89">IF(OR($B141=0,AB141=0),"",AB141/$B141)</f>
        <v/>
      </c>
      <c r="AE141" s="556" t="str">
        <f t="shared" ref="AE141:AE204" si="90">IF(OR($B141=0,AD141=0),"",AD141/$B141)</f>
        <v/>
      </c>
      <c r="AG141" s="556" t="str">
        <f t="shared" ref="AG141:AG204" si="91">IF(OR($B141=0,AF141=0),"",AF141/$B141)</f>
        <v/>
      </c>
      <c r="AI141" s="556" t="str">
        <f t="shared" ref="AI141:AI204" si="92">IF(OR($B141=0,AH141=0),"",AH141/$B141)</f>
        <v/>
      </c>
      <c r="AK141" s="556" t="str">
        <f t="shared" ref="AK141:AK204" si="93">IF(OR($B141=0,AJ141=0),"",AJ141/$B141)</f>
        <v/>
      </c>
      <c r="AM141" s="556" t="str">
        <f t="shared" ref="AM141:AM204" si="94">IF(OR($B141=0,AL141=0),"",AL141/$B141)</f>
        <v/>
      </c>
      <c r="AO141" s="556" t="str">
        <f t="shared" ref="AO141:AO204" si="95">IF(OR($B141=0,AN141=0),"",AN141/$B141)</f>
        <v/>
      </c>
      <c r="AQ141" s="556" t="str">
        <f t="shared" ref="AQ141:AQ204" si="96">IF(OR($B141=0,AP141=0),"",AP141/$B141)</f>
        <v/>
      </c>
      <c r="AS141" s="556" t="str">
        <f t="shared" ref="AS141:AU204" si="97">IF(OR($B141=0,AR141=0),"",AR141/$B141)</f>
        <v/>
      </c>
      <c r="AU141" s="556" t="str">
        <f t="shared" si="97"/>
        <v/>
      </c>
      <c r="AW141" s="556" t="str">
        <f t="shared" ref="AW141:AW204" si="98">IF(OR($B141=0,AV141=0),"",AV141/$B141)</f>
        <v/>
      </c>
      <c r="AY141" s="556" t="str">
        <f t="shared" ref="AY141:AY204" si="99">IF(OR($B141=0,AX141=0),"",AX141/$B141)</f>
        <v/>
      </c>
      <c r="BA141" s="556" t="str">
        <f t="shared" ref="BA141:BA204" si="100">IF(OR($B141=0,AZ141=0),"",AZ141/$B141)</f>
        <v/>
      </c>
      <c r="BC141" s="556" t="str">
        <f t="shared" ref="BC141:BC204" si="101">IF(OR($B141=0,BB141=0),"",BB141/$B141)</f>
        <v/>
      </c>
      <c r="BE141" s="556" t="str">
        <f t="shared" ref="BE141:BE204" si="102">IF(OR($B141=0,BD141=0),"",BD141/$B141)</f>
        <v/>
      </c>
      <c r="BG141" s="556" t="str">
        <f t="shared" ref="BG141:BG204" si="103">IF(OR($B141=0,BF141=0),"",BF141/$B141)</f>
        <v/>
      </c>
      <c r="BI141" s="556" t="str">
        <f t="shared" ref="BI141:BI204" si="104">IF(OR($B141=0,BH141=0),"",BH141/$B141)</f>
        <v/>
      </c>
      <c r="BK141" s="556" t="str">
        <f t="shared" ref="BK141:BK204" si="105">IF(OR($B141=0,BJ141=0),"",BJ141/$B141)</f>
        <v/>
      </c>
      <c r="BM141" s="556" t="str">
        <f t="shared" ref="BM141:BM204" si="106">IF(OR($B141=0,BL141=0),"",BL141/$B141)</f>
        <v/>
      </c>
      <c r="BO141" s="556" t="str">
        <f t="shared" ref="BO141:BO204" si="107">IF(OR($B141=0,BN141=0),"",BN141/$B141)</f>
        <v/>
      </c>
      <c r="BQ141" s="556" t="str">
        <f t="shared" ref="BQ141:BQ204" si="108">IF(OR($B141=0,BP141=0),"",BP141/$B141)</f>
        <v/>
      </c>
      <c r="BS141" s="556" t="str">
        <f t="shared" ref="BS141:BS204" si="109">IF(OR($B141=0,BR141=0),"",BR141/$B141)</f>
        <v/>
      </c>
      <c r="BU141" s="556" t="str">
        <f t="shared" ref="BU141:BU204" si="110">IF(OR($B141=0,BT141=0),"",BT141/$B141)</f>
        <v/>
      </c>
      <c r="BW141" s="556" t="str">
        <f t="shared" ref="BW141:BW204" si="111">IF(OR($B141=0,BV141=0),"",BV141/$B141)</f>
        <v/>
      </c>
      <c r="BY141" s="556" t="str">
        <f t="shared" ref="BY141:BY204" si="112">IF(OR($B141=0,BX141=0),"",BX141/$B141)</f>
        <v/>
      </c>
      <c r="CA141" s="556" t="str">
        <f t="shared" ref="CA141:CA204" si="113">IF(OR($B141=0,BZ141=0),"",BZ141/$B141)</f>
        <v/>
      </c>
      <c r="CC141" s="556" t="str">
        <f t="shared" ref="CC141:CC204" si="114">IF(OR($B141=0,CB141=0),"",CB141/$B141)</f>
        <v/>
      </c>
      <c r="CE141" s="556" t="str">
        <f t="shared" ref="CE141:CE204" si="115">IF(OR($B141=0,CD141=0),"",CD141/$B141)</f>
        <v/>
      </c>
    </row>
    <row r="142" spans="5:83">
      <c r="E142" s="556" t="str">
        <f t="shared" si="78"/>
        <v/>
      </c>
      <c r="G142" s="556" t="str">
        <f t="shared" si="78"/>
        <v/>
      </c>
      <c r="I142" s="556" t="str">
        <f t="shared" si="79"/>
        <v/>
      </c>
      <c r="K142" s="556" t="str">
        <f t="shared" si="80"/>
        <v/>
      </c>
      <c r="M142" s="556" t="str">
        <f t="shared" si="81"/>
        <v/>
      </c>
      <c r="O142" s="556" t="str">
        <f t="shared" si="82"/>
        <v/>
      </c>
      <c r="Q142" s="556" t="str">
        <f t="shared" si="83"/>
        <v/>
      </c>
      <c r="S142" s="556" t="str">
        <f t="shared" si="84"/>
        <v/>
      </c>
      <c r="U142" s="556" t="str">
        <f t="shared" si="85"/>
        <v/>
      </c>
      <c r="W142" s="556" t="str">
        <f t="shared" si="86"/>
        <v/>
      </c>
      <c r="Y142" s="556" t="str">
        <f t="shared" si="87"/>
        <v/>
      </c>
      <c r="AA142" s="556" t="str">
        <f t="shared" si="88"/>
        <v/>
      </c>
      <c r="AC142" s="556" t="str">
        <f t="shared" si="89"/>
        <v/>
      </c>
      <c r="AE142" s="556" t="str">
        <f t="shared" si="90"/>
        <v/>
      </c>
      <c r="AG142" s="556" t="str">
        <f t="shared" si="91"/>
        <v/>
      </c>
      <c r="AI142" s="556" t="str">
        <f t="shared" si="92"/>
        <v/>
      </c>
      <c r="AK142" s="556" t="str">
        <f t="shared" si="93"/>
        <v/>
      </c>
      <c r="AM142" s="556" t="str">
        <f t="shared" si="94"/>
        <v/>
      </c>
      <c r="AO142" s="556" t="str">
        <f t="shared" si="95"/>
        <v/>
      </c>
      <c r="AQ142" s="556" t="str">
        <f t="shared" si="96"/>
        <v/>
      </c>
      <c r="AS142" s="556" t="str">
        <f t="shared" si="97"/>
        <v/>
      </c>
      <c r="AU142" s="556" t="str">
        <f t="shared" si="97"/>
        <v/>
      </c>
      <c r="AW142" s="556" t="str">
        <f t="shared" si="98"/>
        <v/>
      </c>
      <c r="AY142" s="556" t="str">
        <f t="shared" si="99"/>
        <v/>
      </c>
      <c r="BA142" s="556" t="str">
        <f t="shared" si="100"/>
        <v/>
      </c>
      <c r="BC142" s="556" t="str">
        <f t="shared" si="101"/>
        <v/>
      </c>
      <c r="BE142" s="556" t="str">
        <f t="shared" si="102"/>
        <v/>
      </c>
      <c r="BG142" s="556" t="str">
        <f t="shared" si="103"/>
        <v/>
      </c>
      <c r="BI142" s="556" t="str">
        <f t="shared" si="104"/>
        <v/>
      </c>
      <c r="BK142" s="556" t="str">
        <f t="shared" si="105"/>
        <v/>
      </c>
      <c r="BM142" s="556" t="str">
        <f t="shared" si="106"/>
        <v/>
      </c>
      <c r="BO142" s="556" t="str">
        <f t="shared" si="107"/>
        <v/>
      </c>
      <c r="BQ142" s="556" t="str">
        <f t="shared" si="108"/>
        <v/>
      </c>
      <c r="BS142" s="556" t="str">
        <f t="shared" si="109"/>
        <v/>
      </c>
      <c r="BU142" s="556" t="str">
        <f t="shared" si="110"/>
        <v/>
      </c>
      <c r="BW142" s="556" t="str">
        <f t="shared" si="111"/>
        <v/>
      </c>
      <c r="BY142" s="556" t="str">
        <f t="shared" si="112"/>
        <v/>
      </c>
      <c r="CA142" s="556" t="str">
        <f t="shared" si="113"/>
        <v/>
      </c>
      <c r="CC142" s="556" t="str">
        <f t="shared" si="114"/>
        <v/>
      </c>
      <c r="CE142" s="556" t="str">
        <f t="shared" si="115"/>
        <v/>
      </c>
    </row>
    <row r="143" spans="5:83">
      <c r="E143" s="556" t="str">
        <f t="shared" si="78"/>
        <v/>
      </c>
      <c r="G143" s="556" t="str">
        <f t="shared" si="78"/>
        <v/>
      </c>
      <c r="I143" s="556" t="str">
        <f t="shared" si="79"/>
        <v/>
      </c>
      <c r="K143" s="556" t="str">
        <f t="shared" si="80"/>
        <v/>
      </c>
      <c r="M143" s="556" t="str">
        <f t="shared" si="81"/>
        <v/>
      </c>
      <c r="O143" s="556" t="str">
        <f t="shared" si="82"/>
        <v/>
      </c>
      <c r="Q143" s="556" t="str">
        <f t="shared" si="83"/>
        <v/>
      </c>
      <c r="S143" s="556" t="str">
        <f t="shared" si="84"/>
        <v/>
      </c>
      <c r="U143" s="556" t="str">
        <f t="shared" si="85"/>
        <v/>
      </c>
      <c r="W143" s="556" t="str">
        <f t="shared" si="86"/>
        <v/>
      </c>
      <c r="Y143" s="556" t="str">
        <f t="shared" si="87"/>
        <v/>
      </c>
      <c r="AA143" s="556" t="str">
        <f t="shared" si="88"/>
        <v/>
      </c>
      <c r="AC143" s="556" t="str">
        <f t="shared" si="89"/>
        <v/>
      </c>
      <c r="AE143" s="556" t="str">
        <f t="shared" si="90"/>
        <v/>
      </c>
      <c r="AG143" s="556" t="str">
        <f t="shared" si="91"/>
        <v/>
      </c>
      <c r="AI143" s="556" t="str">
        <f t="shared" si="92"/>
        <v/>
      </c>
      <c r="AK143" s="556" t="str">
        <f t="shared" si="93"/>
        <v/>
      </c>
      <c r="AM143" s="556" t="str">
        <f t="shared" si="94"/>
        <v/>
      </c>
      <c r="AO143" s="556" t="str">
        <f t="shared" si="95"/>
        <v/>
      </c>
      <c r="AQ143" s="556" t="str">
        <f t="shared" si="96"/>
        <v/>
      </c>
      <c r="AS143" s="556" t="str">
        <f t="shared" si="97"/>
        <v/>
      </c>
      <c r="AU143" s="556" t="str">
        <f t="shared" si="97"/>
        <v/>
      </c>
      <c r="AW143" s="556" t="str">
        <f t="shared" si="98"/>
        <v/>
      </c>
      <c r="AY143" s="556" t="str">
        <f t="shared" si="99"/>
        <v/>
      </c>
      <c r="BA143" s="556" t="str">
        <f t="shared" si="100"/>
        <v/>
      </c>
      <c r="BC143" s="556" t="str">
        <f t="shared" si="101"/>
        <v/>
      </c>
      <c r="BE143" s="556" t="str">
        <f t="shared" si="102"/>
        <v/>
      </c>
      <c r="BG143" s="556" t="str">
        <f t="shared" si="103"/>
        <v/>
      </c>
      <c r="BI143" s="556" t="str">
        <f t="shared" si="104"/>
        <v/>
      </c>
      <c r="BK143" s="556" t="str">
        <f t="shared" si="105"/>
        <v/>
      </c>
      <c r="BM143" s="556" t="str">
        <f t="shared" si="106"/>
        <v/>
      </c>
      <c r="BO143" s="556" t="str">
        <f t="shared" si="107"/>
        <v/>
      </c>
      <c r="BQ143" s="556" t="str">
        <f t="shared" si="108"/>
        <v/>
      </c>
      <c r="BS143" s="556" t="str">
        <f t="shared" si="109"/>
        <v/>
      </c>
      <c r="BU143" s="556" t="str">
        <f t="shared" si="110"/>
        <v/>
      </c>
      <c r="BW143" s="556" t="str">
        <f t="shared" si="111"/>
        <v/>
      </c>
      <c r="BY143" s="556" t="str">
        <f t="shared" si="112"/>
        <v/>
      </c>
      <c r="CA143" s="556" t="str">
        <f t="shared" si="113"/>
        <v/>
      </c>
      <c r="CC143" s="556" t="str">
        <f t="shared" si="114"/>
        <v/>
      </c>
      <c r="CE143" s="556" t="str">
        <f t="shared" si="115"/>
        <v/>
      </c>
    </row>
    <row r="144" spans="5:83">
      <c r="E144" s="556" t="str">
        <f t="shared" si="78"/>
        <v/>
      </c>
      <c r="G144" s="556" t="str">
        <f t="shared" si="78"/>
        <v/>
      </c>
      <c r="I144" s="556" t="str">
        <f t="shared" si="79"/>
        <v/>
      </c>
      <c r="K144" s="556" t="str">
        <f t="shared" si="80"/>
        <v/>
      </c>
      <c r="M144" s="556" t="str">
        <f t="shared" si="81"/>
        <v/>
      </c>
      <c r="O144" s="556" t="str">
        <f t="shared" si="82"/>
        <v/>
      </c>
      <c r="Q144" s="556" t="str">
        <f t="shared" si="83"/>
        <v/>
      </c>
      <c r="S144" s="556" t="str">
        <f t="shared" si="84"/>
        <v/>
      </c>
      <c r="U144" s="556" t="str">
        <f t="shared" si="85"/>
        <v/>
      </c>
      <c r="W144" s="556" t="str">
        <f t="shared" si="86"/>
        <v/>
      </c>
      <c r="Y144" s="556" t="str">
        <f t="shared" si="87"/>
        <v/>
      </c>
      <c r="AA144" s="556" t="str">
        <f t="shared" si="88"/>
        <v/>
      </c>
      <c r="AC144" s="556" t="str">
        <f t="shared" si="89"/>
        <v/>
      </c>
      <c r="AE144" s="556" t="str">
        <f t="shared" si="90"/>
        <v/>
      </c>
      <c r="AG144" s="556" t="str">
        <f t="shared" si="91"/>
        <v/>
      </c>
      <c r="AI144" s="556" t="str">
        <f t="shared" si="92"/>
        <v/>
      </c>
      <c r="AK144" s="556" t="str">
        <f t="shared" si="93"/>
        <v/>
      </c>
      <c r="AM144" s="556" t="str">
        <f t="shared" si="94"/>
        <v/>
      </c>
      <c r="AO144" s="556" t="str">
        <f t="shared" si="95"/>
        <v/>
      </c>
      <c r="AQ144" s="556" t="str">
        <f t="shared" si="96"/>
        <v/>
      </c>
      <c r="AS144" s="556" t="str">
        <f t="shared" si="97"/>
        <v/>
      </c>
      <c r="AU144" s="556" t="str">
        <f t="shared" si="97"/>
        <v/>
      </c>
      <c r="AW144" s="556" t="str">
        <f t="shared" si="98"/>
        <v/>
      </c>
      <c r="AY144" s="556" t="str">
        <f t="shared" si="99"/>
        <v/>
      </c>
      <c r="BA144" s="556" t="str">
        <f t="shared" si="100"/>
        <v/>
      </c>
      <c r="BC144" s="556" t="str">
        <f t="shared" si="101"/>
        <v/>
      </c>
      <c r="BE144" s="556" t="str">
        <f t="shared" si="102"/>
        <v/>
      </c>
      <c r="BG144" s="556" t="str">
        <f t="shared" si="103"/>
        <v/>
      </c>
      <c r="BI144" s="556" t="str">
        <f t="shared" si="104"/>
        <v/>
      </c>
      <c r="BK144" s="556" t="str">
        <f t="shared" si="105"/>
        <v/>
      </c>
      <c r="BM144" s="556" t="str">
        <f t="shared" si="106"/>
        <v/>
      </c>
      <c r="BO144" s="556" t="str">
        <f t="shared" si="107"/>
        <v/>
      </c>
      <c r="BQ144" s="556" t="str">
        <f t="shared" si="108"/>
        <v/>
      </c>
      <c r="BS144" s="556" t="str">
        <f t="shared" si="109"/>
        <v/>
      </c>
      <c r="BU144" s="556" t="str">
        <f t="shared" si="110"/>
        <v/>
      </c>
      <c r="BW144" s="556" t="str">
        <f t="shared" si="111"/>
        <v/>
      </c>
      <c r="BY144" s="556" t="str">
        <f t="shared" si="112"/>
        <v/>
      </c>
      <c r="CA144" s="556" t="str">
        <f t="shared" si="113"/>
        <v/>
      </c>
      <c r="CC144" s="556" t="str">
        <f t="shared" si="114"/>
        <v/>
      </c>
      <c r="CE144" s="556" t="str">
        <f t="shared" si="115"/>
        <v/>
      </c>
    </row>
    <row r="145" spans="5:83">
      <c r="E145" s="556" t="str">
        <f t="shared" si="78"/>
        <v/>
      </c>
      <c r="G145" s="556" t="str">
        <f t="shared" si="78"/>
        <v/>
      </c>
      <c r="I145" s="556" t="str">
        <f t="shared" si="79"/>
        <v/>
      </c>
      <c r="K145" s="556" t="str">
        <f t="shared" si="80"/>
        <v/>
      </c>
      <c r="M145" s="556" t="str">
        <f t="shared" si="81"/>
        <v/>
      </c>
      <c r="O145" s="556" t="str">
        <f t="shared" si="82"/>
        <v/>
      </c>
      <c r="Q145" s="556" t="str">
        <f t="shared" si="83"/>
        <v/>
      </c>
      <c r="S145" s="556" t="str">
        <f t="shared" si="84"/>
        <v/>
      </c>
      <c r="U145" s="556" t="str">
        <f t="shared" si="85"/>
        <v/>
      </c>
      <c r="W145" s="556" t="str">
        <f t="shared" si="86"/>
        <v/>
      </c>
      <c r="Y145" s="556" t="str">
        <f t="shared" si="87"/>
        <v/>
      </c>
      <c r="AA145" s="556" t="str">
        <f t="shared" si="88"/>
        <v/>
      </c>
      <c r="AC145" s="556" t="str">
        <f t="shared" si="89"/>
        <v/>
      </c>
      <c r="AE145" s="556" t="str">
        <f t="shared" si="90"/>
        <v/>
      </c>
      <c r="AG145" s="556" t="str">
        <f t="shared" si="91"/>
        <v/>
      </c>
      <c r="AI145" s="556" t="str">
        <f t="shared" si="92"/>
        <v/>
      </c>
      <c r="AK145" s="556" t="str">
        <f t="shared" si="93"/>
        <v/>
      </c>
      <c r="AM145" s="556" t="str">
        <f t="shared" si="94"/>
        <v/>
      </c>
      <c r="AO145" s="556" t="str">
        <f t="shared" si="95"/>
        <v/>
      </c>
      <c r="AQ145" s="556" t="str">
        <f t="shared" si="96"/>
        <v/>
      </c>
      <c r="AS145" s="556" t="str">
        <f t="shared" si="97"/>
        <v/>
      </c>
      <c r="AU145" s="556" t="str">
        <f t="shared" si="97"/>
        <v/>
      </c>
      <c r="AW145" s="556" t="str">
        <f t="shared" si="98"/>
        <v/>
      </c>
      <c r="AY145" s="556" t="str">
        <f t="shared" si="99"/>
        <v/>
      </c>
      <c r="BA145" s="556" t="str">
        <f t="shared" si="100"/>
        <v/>
      </c>
      <c r="BC145" s="556" t="str">
        <f t="shared" si="101"/>
        <v/>
      </c>
      <c r="BE145" s="556" t="str">
        <f t="shared" si="102"/>
        <v/>
      </c>
      <c r="BG145" s="556" t="str">
        <f t="shared" si="103"/>
        <v/>
      </c>
      <c r="BI145" s="556" t="str">
        <f t="shared" si="104"/>
        <v/>
      </c>
      <c r="BK145" s="556" t="str">
        <f t="shared" si="105"/>
        <v/>
      </c>
      <c r="BM145" s="556" t="str">
        <f t="shared" si="106"/>
        <v/>
      </c>
      <c r="BO145" s="556" t="str">
        <f t="shared" si="107"/>
        <v/>
      </c>
      <c r="BQ145" s="556" t="str">
        <f t="shared" si="108"/>
        <v/>
      </c>
      <c r="BS145" s="556" t="str">
        <f t="shared" si="109"/>
        <v/>
      </c>
      <c r="BU145" s="556" t="str">
        <f t="shared" si="110"/>
        <v/>
      </c>
      <c r="BW145" s="556" t="str">
        <f t="shared" si="111"/>
        <v/>
      </c>
      <c r="BY145" s="556" t="str">
        <f t="shared" si="112"/>
        <v/>
      </c>
      <c r="CA145" s="556" t="str">
        <f t="shared" si="113"/>
        <v/>
      </c>
      <c r="CC145" s="556" t="str">
        <f t="shared" si="114"/>
        <v/>
      </c>
      <c r="CE145" s="556" t="str">
        <f t="shared" si="115"/>
        <v/>
      </c>
    </row>
    <row r="146" spans="5:83">
      <c r="E146" s="556" t="str">
        <f t="shared" si="78"/>
        <v/>
      </c>
      <c r="G146" s="556" t="str">
        <f t="shared" si="78"/>
        <v/>
      </c>
      <c r="I146" s="556" t="str">
        <f t="shared" si="79"/>
        <v/>
      </c>
      <c r="K146" s="556" t="str">
        <f t="shared" si="80"/>
        <v/>
      </c>
      <c r="M146" s="556" t="str">
        <f t="shared" si="81"/>
        <v/>
      </c>
      <c r="O146" s="556" t="str">
        <f t="shared" si="82"/>
        <v/>
      </c>
      <c r="Q146" s="556" t="str">
        <f t="shared" si="83"/>
        <v/>
      </c>
      <c r="S146" s="556" t="str">
        <f t="shared" si="84"/>
        <v/>
      </c>
      <c r="U146" s="556" t="str">
        <f t="shared" si="85"/>
        <v/>
      </c>
      <c r="W146" s="556" t="str">
        <f t="shared" si="86"/>
        <v/>
      </c>
      <c r="Y146" s="556" t="str">
        <f t="shared" si="87"/>
        <v/>
      </c>
      <c r="AA146" s="556" t="str">
        <f t="shared" si="88"/>
        <v/>
      </c>
      <c r="AC146" s="556" t="str">
        <f t="shared" si="89"/>
        <v/>
      </c>
      <c r="AE146" s="556" t="str">
        <f t="shared" si="90"/>
        <v/>
      </c>
      <c r="AG146" s="556" t="str">
        <f t="shared" si="91"/>
        <v/>
      </c>
      <c r="AI146" s="556" t="str">
        <f t="shared" si="92"/>
        <v/>
      </c>
      <c r="AK146" s="556" t="str">
        <f t="shared" si="93"/>
        <v/>
      </c>
      <c r="AM146" s="556" t="str">
        <f t="shared" si="94"/>
        <v/>
      </c>
      <c r="AO146" s="556" t="str">
        <f t="shared" si="95"/>
        <v/>
      </c>
      <c r="AQ146" s="556" t="str">
        <f t="shared" si="96"/>
        <v/>
      </c>
      <c r="AS146" s="556" t="str">
        <f t="shared" si="97"/>
        <v/>
      </c>
      <c r="AU146" s="556" t="str">
        <f t="shared" si="97"/>
        <v/>
      </c>
      <c r="AW146" s="556" t="str">
        <f t="shared" si="98"/>
        <v/>
      </c>
      <c r="AY146" s="556" t="str">
        <f t="shared" si="99"/>
        <v/>
      </c>
      <c r="BA146" s="556" t="str">
        <f t="shared" si="100"/>
        <v/>
      </c>
      <c r="BC146" s="556" t="str">
        <f t="shared" si="101"/>
        <v/>
      </c>
      <c r="BE146" s="556" t="str">
        <f t="shared" si="102"/>
        <v/>
      </c>
      <c r="BG146" s="556" t="str">
        <f t="shared" si="103"/>
        <v/>
      </c>
      <c r="BI146" s="556" t="str">
        <f t="shared" si="104"/>
        <v/>
      </c>
      <c r="BK146" s="556" t="str">
        <f t="shared" si="105"/>
        <v/>
      </c>
      <c r="BM146" s="556" t="str">
        <f t="shared" si="106"/>
        <v/>
      </c>
      <c r="BO146" s="556" t="str">
        <f t="shared" si="107"/>
        <v/>
      </c>
      <c r="BQ146" s="556" t="str">
        <f t="shared" si="108"/>
        <v/>
      </c>
      <c r="BS146" s="556" t="str">
        <f t="shared" si="109"/>
        <v/>
      </c>
      <c r="BU146" s="556" t="str">
        <f t="shared" si="110"/>
        <v/>
      </c>
      <c r="BW146" s="556" t="str">
        <f t="shared" si="111"/>
        <v/>
      </c>
      <c r="BY146" s="556" t="str">
        <f t="shared" si="112"/>
        <v/>
      </c>
      <c r="CA146" s="556" t="str">
        <f t="shared" si="113"/>
        <v/>
      </c>
      <c r="CC146" s="556" t="str">
        <f t="shared" si="114"/>
        <v/>
      </c>
      <c r="CE146" s="556" t="str">
        <f t="shared" si="115"/>
        <v/>
      </c>
    </row>
    <row r="147" spans="5:83">
      <c r="E147" s="556" t="str">
        <f t="shared" si="78"/>
        <v/>
      </c>
      <c r="G147" s="556" t="str">
        <f t="shared" si="78"/>
        <v/>
      </c>
      <c r="I147" s="556" t="str">
        <f t="shared" si="79"/>
        <v/>
      </c>
      <c r="K147" s="556" t="str">
        <f t="shared" si="80"/>
        <v/>
      </c>
      <c r="M147" s="556" t="str">
        <f t="shared" si="81"/>
        <v/>
      </c>
      <c r="O147" s="556" t="str">
        <f t="shared" si="82"/>
        <v/>
      </c>
      <c r="Q147" s="556" t="str">
        <f t="shared" si="83"/>
        <v/>
      </c>
      <c r="S147" s="556" t="str">
        <f t="shared" si="84"/>
        <v/>
      </c>
      <c r="U147" s="556" t="str">
        <f t="shared" si="85"/>
        <v/>
      </c>
      <c r="W147" s="556" t="str">
        <f t="shared" si="86"/>
        <v/>
      </c>
      <c r="Y147" s="556" t="str">
        <f t="shared" si="87"/>
        <v/>
      </c>
      <c r="AA147" s="556" t="str">
        <f t="shared" si="88"/>
        <v/>
      </c>
      <c r="AC147" s="556" t="str">
        <f t="shared" si="89"/>
        <v/>
      </c>
      <c r="AE147" s="556" t="str">
        <f t="shared" si="90"/>
        <v/>
      </c>
      <c r="AG147" s="556" t="str">
        <f t="shared" si="91"/>
        <v/>
      </c>
      <c r="AI147" s="556" t="str">
        <f t="shared" si="92"/>
        <v/>
      </c>
      <c r="AK147" s="556" t="str">
        <f t="shared" si="93"/>
        <v/>
      </c>
      <c r="AM147" s="556" t="str">
        <f t="shared" si="94"/>
        <v/>
      </c>
      <c r="AO147" s="556" t="str">
        <f t="shared" si="95"/>
        <v/>
      </c>
      <c r="AQ147" s="556" t="str">
        <f t="shared" si="96"/>
        <v/>
      </c>
      <c r="AS147" s="556" t="str">
        <f t="shared" si="97"/>
        <v/>
      </c>
      <c r="AU147" s="556" t="str">
        <f t="shared" si="97"/>
        <v/>
      </c>
      <c r="AW147" s="556" t="str">
        <f t="shared" si="98"/>
        <v/>
      </c>
      <c r="AY147" s="556" t="str">
        <f t="shared" si="99"/>
        <v/>
      </c>
      <c r="BA147" s="556" t="str">
        <f t="shared" si="100"/>
        <v/>
      </c>
      <c r="BC147" s="556" t="str">
        <f t="shared" si="101"/>
        <v/>
      </c>
      <c r="BE147" s="556" t="str">
        <f t="shared" si="102"/>
        <v/>
      </c>
      <c r="BG147" s="556" t="str">
        <f t="shared" si="103"/>
        <v/>
      </c>
      <c r="BI147" s="556" t="str">
        <f t="shared" si="104"/>
        <v/>
      </c>
      <c r="BK147" s="556" t="str">
        <f t="shared" si="105"/>
        <v/>
      </c>
      <c r="BM147" s="556" t="str">
        <f t="shared" si="106"/>
        <v/>
      </c>
      <c r="BO147" s="556" t="str">
        <f t="shared" si="107"/>
        <v/>
      </c>
      <c r="BQ147" s="556" t="str">
        <f t="shared" si="108"/>
        <v/>
      </c>
      <c r="BS147" s="556" t="str">
        <f t="shared" si="109"/>
        <v/>
      </c>
      <c r="BU147" s="556" t="str">
        <f t="shared" si="110"/>
        <v/>
      </c>
      <c r="BW147" s="556" t="str">
        <f t="shared" si="111"/>
        <v/>
      </c>
      <c r="BY147" s="556" t="str">
        <f t="shared" si="112"/>
        <v/>
      </c>
      <c r="CA147" s="556" t="str">
        <f t="shared" si="113"/>
        <v/>
      </c>
      <c r="CC147" s="556" t="str">
        <f t="shared" si="114"/>
        <v/>
      </c>
      <c r="CE147" s="556" t="str">
        <f t="shared" si="115"/>
        <v/>
      </c>
    </row>
    <row r="148" spans="5:83">
      <c r="E148" s="556" t="str">
        <f t="shared" si="78"/>
        <v/>
      </c>
      <c r="G148" s="556" t="str">
        <f t="shared" si="78"/>
        <v/>
      </c>
      <c r="I148" s="556" t="str">
        <f t="shared" si="79"/>
        <v/>
      </c>
      <c r="K148" s="556" t="str">
        <f t="shared" si="80"/>
        <v/>
      </c>
      <c r="M148" s="556" t="str">
        <f t="shared" si="81"/>
        <v/>
      </c>
      <c r="O148" s="556" t="str">
        <f t="shared" si="82"/>
        <v/>
      </c>
      <c r="Q148" s="556" t="str">
        <f t="shared" si="83"/>
        <v/>
      </c>
      <c r="S148" s="556" t="str">
        <f t="shared" si="84"/>
        <v/>
      </c>
      <c r="U148" s="556" t="str">
        <f t="shared" si="85"/>
        <v/>
      </c>
      <c r="W148" s="556" t="str">
        <f t="shared" si="86"/>
        <v/>
      </c>
      <c r="Y148" s="556" t="str">
        <f t="shared" si="87"/>
        <v/>
      </c>
      <c r="AA148" s="556" t="str">
        <f t="shared" si="88"/>
        <v/>
      </c>
      <c r="AC148" s="556" t="str">
        <f t="shared" si="89"/>
        <v/>
      </c>
      <c r="AE148" s="556" t="str">
        <f t="shared" si="90"/>
        <v/>
      </c>
      <c r="AG148" s="556" t="str">
        <f t="shared" si="91"/>
        <v/>
      </c>
      <c r="AI148" s="556" t="str">
        <f t="shared" si="92"/>
        <v/>
      </c>
      <c r="AK148" s="556" t="str">
        <f t="shared" si="93"/>
        <v/>
      </c>
      <c r="AM148" s="556" t="str">
        <f t="shared" si="94"/>
        <v/>
      </c>
      <c r="AO148" s="556" t="str">
        <f t="shared" si="95"/>
        <v/>
      </c>
      <c r="AQ148" s="556" t="str">
        <f t="shared" si="96"/>
        <v/>
      </c>
      <c r="AS148" s="556" t="str">
        <f t="shared" si="97"/>
        <v/>
      </c>
      <c r="AU148" s="556" t="str">
        <f t="shared" si="97"/>
        <v/>
      </c>
      <c r="AW148" s="556" t="str">
        <f t="shared" si="98"/>
        <v/>
      </c>
      <c r="AY148" s="556" t="str">
        <f t="shared" si="99"/>
        <v/>
      </c>
      <c r="BA148" s="556" t="str">
        <f t="shared" si="100"/>
        <v/>
      </c>
      <c r="BC148" s="556" t="str">
        <f t="shared" si="101"/>
        <v/>
      </c>
      <c r="BE148" s="556" t="str">
        <f t="shared" si="102"/>
        <v/>
      </c>
      <c r="BG148" s="556" t="str">
        <f t="shared" si="103"/>
        <v/>
      </c>
      <c r="BI148" s="556" t="str">
        <f t="shared" si="104"/>
        <v/>
      </c>
      <c r="BK148" s="556" t="str">
        <f t="shared" si="105"/>
        <v/>
      </c>
      <c r="BM148" s="556" t="str">
        <f t="shared" si="106"/>
        <v/>
      </c>
      <c r="BO148" s="556" t="str">
        <f t="shared" si="107"/>
        <v/>
      </c>
      <c r="BQ148" s="556" t="str">
        <f t="shared" si="108"/>
        <v/>
      </c>
      <c r="BS148" s="556" t="str">
        <f t="shared" si="109"/>
        <v/>
      </c>
      <c r="BU148" s="556" t="str">
        <f t="shared" si="110"/>
        <v/>
      </c>
      <c r="BW148" s="556" t="str">
        <f t="shared" si="111"/>
        <v/>
      </c>
      <c r="BY148" s="556" t="str">
        <f t="shared" si="112"/>
        <v/>
      </c>
      <c r="CA148" s="556" t="str">
        <f t="shared" si="113"/>
        <v/>
      </c>
      <c r="CC148" s="556" t="str">
        <f t="shared" si="114"/>
        <v/>
      </c>
      <c r="CE148" s="556" t="str">
        <f t="shared" si="115"/>
        <v/>
      </c>
    </row>
    <row r="149" spans="5:83">
      <c r="E149" s="556" t="str">
        <f t="shared" si="78"/>
        <v/>
      </c>
      <c r="G149" s="556" t="str">
        <f t="shared" si="78"/>
        <v/>
      </c>
      <c r="I149" s="556" t="str">
        <f t="shared" si="79"/>
        <v/>
      </c>
      <c r="K149" s="556" t="str">
        <f t="shared" si="80"/>
        <v/>
      </c>
      <c r="M149" s="556" t="str">
        <f t="shared" si="81"/>
        <v/>
      </c>
      <c r="O149" s="556" t="str">
        <f t="shared" si="82"/>
        <v/>
      </c>
      <c r="Q149" s="556" t="str">
        <f t="shared" si="83"/>
        <v/>
      </c>
      <c r="S149" s="556" t="str">
        <f t="shared" si="84"/>
        <v/>
      </c>
      <c r="U149" s="556" t="str">
        <f t="shared" si="85"/>
        <v/>
      </c>
      <c r="W149" s="556" t="str">
        <f t="shared" si="86"/>
        <v/>
      </c>
      <c r="Y149" s="556" t="str">
        <f t="shared" si="87"/>
        <v/>
      </c>
      <c r="AA149" s="556" t="str">
        <f t="shared" si="88"/>
        <v/>
      </c>
      <c r="AC149" s="556" t="str">
        <f t="shared" si="89"/>
        <v/>
      </c>
      <c r="AE149" s="556" t="str">
        <f t="shared" si="90"/>
        <v/>
      </c>
      <c r="AG149" s="556" t="str">
        <f t="shared" si="91"/>
        <v/>
      </c>
      <c r="AI149" s="556" t="str">
        <f t="shared" si="92"/>
        <v/>
      </c>
      <c r="AK149" s="556" t="str">
        <f t="shared" si="93"/>
        <v/>
      </c>
      <c r="AM149" s="556" t="str">
        <f t="shared" si="94"/>
        <v/>
      </c>
      <c r="AO149" s="556" t="str">
        <f t="shared" si="95"/>
        <v/>
      </c>
      <c r="AQ149" s="556" t="str">
        <f t="shared" si="96"/>
        <v/>
      </c>
      <c r="AS149" s="556" t="str">
        <f t="shared" si="97"/>
        <v/>
      </c>
      <c r="AU149" s="556" t="str">
        <f t="shared" si="97"/>
        <v/>
      </c>
      <c r="AW149" s="556" t="str">
        <f t="shared" si="98"/>
        <v/>
      </c>
      <c r="AY149" s="556" t="str">
        <f t="shared" si="99"/>
        <v/>
      </c>
      <c r="BA149" s="556" t="str">
        <f t="shared" si="100"/>
        <v/>
      </c>
      <c r="BC149" s="556" t="str">
        <f t="shared" si="101"/>
        <v/>
      </c>
      <c r="BE149" s="556" t="str">
        <f t="shared" si="102"/>
        <v/>
      </c>
      <c r="BG149" s="556" t="str">
        <f t="shared" si="103"/>
        <v/>
      </c>
      <c r="BI149" s="556" t="str">
        <f t="shared" si="104"/>
        <v/>
      </c>
      <c r="BK149" s="556" t="str">
        <f t="shared" si="105"/>
        <v/>
      </c>
      <c r="BM149" s="556" t="str">
        <f t="shared" si="106"/>
        <v/>
      </c>
      <c r="BO149" s="556" t="str">
        <f t="shared" si="107"/>
        <v/>
      </c>
      <c r="BQ149" s="556" t="str">
        <f t="shared" si="108"/>
        <v/>
      </c>
      <c r="BS149" s="556" t="str">
        <f t="shared" si="109"/>
        <v/>
      </c>
      <c r="BU149" s="556" t="str">
        <f t="shared" si="110"/>
        <v/>
      </c>
      <c r="BW149" s="556" t="str">
        <f t="shared" si="111"/>
        <v/>
      </c>
      <c r="BY149" s="556" t="str">
        <f t="shared" si="112"/>
        <v/>
      </c>
      <c r="CA149" s="556" t="str">
        <f t="shared" si="113"/>
        <v/>
      </c>
      <c r="CC149" s="556" t="str">
        <f t="shared" si="114"/>
        <v/>
      </c>
      <c r="CE149" s="556" t="str">
        <f t="shared" si="115"/>
        <v/>
      </c>
    </row>
    <row r="150" spans="5:83">
      <c r="E150" s="556" t="str">
        <f t="shared" si="78"/>
        <v/>
      </c>
      <c r="G150" s="556" t="str">
        <f t="shared" si="78"/>
        <v/>
      </c>
      <c r="I150" s="556" t="str">
        <f t="shared" si="79"/>
        <v/>
      </c>
      <c r="K150" s="556" t="str">
        <f t="shared" si="80"/>
        <v/>
      </c>
      <c r="M150" s="556" t="str">
        <f t="shared" si="81"/>
        <v/>
      </c>
      <c r="O150" s="556" t="str">
        <f t="shared" si="82"/>
        <v/>
      </c>
      <c r="Q150" s="556" t="str">
        <f t="shared" si="83"/>
        <v/>
      </c>
      <c r="S150" s="556" t="str">
        <f t="shared" si="84"/>
        <v/>
      </c>
      <c r="U150" s="556" t="str">
        <f t="shared" si="85"/>
        <v/>
      </c>
      <c r="W150" s="556" t="str">
        <f t="shared" si="86"/>
        <v/>
      </c>
      <c r="Y150" s="556" t="str">
        <f t="shared" si="87"/>
        <v/>
      </c>
      <c r="AA150" s="556" t="str">
        <f t="shared" si="88"/>
        <v/>
      </c>
      <c r="AC150" s="556" t="str">
        <f t="shared" si="89"/>
        <v/>
      </c>
      <c r="AE150" s="556" t="str">
        <f t="shared" si="90"/>
        <v/>
      </c>
      <c r="AG150" s="556" t="str">
        <f t="shared" si="91"/>
        <v/>
      </c>
      <c r="AI150" s="556" t="str">
        <f t="shared" si="92"/>
        <v/>
      </c>
      <c r="AK150" s="556" t="str">
        <f t="shared" si="93"/>
        <v/>
      </c>
      <c r="AM150" s="556" t="str">
        <f t="shared" si="94"/>
        <v/>
      </c>
      <c r="AO150" s="556" t="str">
        <f t="shared" si="95"/>
        <v/>
      </c>
      <c r="AQ150" s="556" t="str">
        <f t="shared" si="96"/>
        <v/>
      </c>
      <c r="AS150" s="556" t="str">
        <f t="shared" si="97"/>
        <v/>
      </c>
      <c r="AU150" s="556" t="str">
        <f t="shared" si="97"/>
        <v/>
      </c>
      <c r="AW150" s="556" t="str">
        <f t="shared" si="98"/>
        <v/>
      </c>
      <c r="AY150" s="556" t="str">
        <f t="shared" si="99"/>
        <v/>
      </c>
      <c r="BA150" s="556" t="str">
        <f t="shared" si="100"/>
        <v/>
      </c>
      <c r="BC150" s="556" t="str">
        <f t="shared" si="101"/>
        <v/>
      </c>
      <c r="BE150" s="556" t="str">
        <f t="shared" si="102"/>
        <v/>
      </c>
      <c r="BG150" s="556" t="str">
        <f t="shared" si="103"/>
        <v/>
      </c>
      <c r="BI150" s="556" t="str">
        <f t="shared" si="104"/>
        <v/>
      </c>
      <c r="BK150" s="556" t="str">
        <f t="shared" si="105"/>
        <v/>
      </c>
      <c r="BM150" s="556" t="str">
        <f t="shared" si="106"/>
        <v/>
      </c>
      <c r="BO150" s="556" t="str">
        <f t="shared" si="107"/>
        <v/>
      </c>
      <c r="BQ150" s="556" t="str">
        <f t="shared" si="108"/>
        <v/>
      </c>
      <c r="BS150" s="556" t="str">
        <f t="shared" si="109"/>
        <v/>
      </c>
      <c r="BU150" s="556" t="str">
        <f t="shared" si="110"/>
        <v/>
      </c>
      <c r="BW150" s="556" t="str">
        <f t="shared" si="111"/>
        <v/>
      </c>
      <c r="BY150" s="556" t="str">
        <f t="shared" si="112"/>
        <v/>
      </c>
      <c r="CA150" s="556" t="str">
        <f t="shared" si="113"/>
        <v/>
      </c>
      <c r="CC150" s="556" t="str">
        <f t="shared" si="114"/>
        <v/>
      </c>
      <c r="CE150" s="556" t="str">
        <f t="shared" si="115"/>
        <v/>
      </c>
    </row>
    <row r="151" spans="5:83">
      <c r="E151" s="556" t="str">
        <f t="shared" si="78"/>
        <v/>
      </c>
      <c r="G151" s="556" t="str">
        <f t="shared" si="78"/>
        <v/>
      </c>
      <c r="I151" s="556" t="str">
        <f t="shared" si="79"/>
        <v/>
      </c>
      <c r="K151" s="556" t="str">
        <f t="shared" si="80"/>
        <v/>
      </c>
      <c r="M151" s="556" t="str">
        <f t="shared" si="81"/>
        <v/>
      </c>
      <c r="O151" s="556" t="str">
        <f t="shared" si="82"/>
        <v/>
      </c>
      <c r="Q151" s="556" t="str">
        <f t="shared" si="83"/>
        <v/>
      </c>
      <c r="S151" s="556" t="str">
        <f t="shared" si="84"/>
        <v/>
      </c>
      <c r="U151" s="556" t="str">
        <f t="shared" si="85"/>
        <v/>
      </c>
      <c r="W151" s="556" t="str">
        <f t="shared" si="86"/>
        <v/>
      </c>
      <c r="Y151" s="556" t="str">
        <f t="shared" si="87"/>
        <v/>
      </c>
      <c r="AA151" s="556" t="str">
        <f t="shared" si="88"/>
        <v/>
      </c>
      <c r="AC151" s="556" t="str">
        <f t="shared" si="89"/>
        <v/>
      </c>
      <c r="AE151" s="556" t="str">
        <f t="shared" si="90"/>
        <v/>
      </c>
      <c r="AG151" s="556" t="str">
        <f t="shared" si="91"/>
        <v/>
      </c>
      <c r="AI151" s="556" t="str">
        <f t="shared" si="92"/>
        <v/>
      </c>
      <c r="AK151" s="556" t="str">
        <f t="shared" si="93"/>
        <v/>
      </c>
      <c r="AM151" s="556" t="str">
        <f t="shared" si="94"/>
        <v/>
      </c>
      <c r="AO151" s="556" t="str">
        <f t="shared" si="95"/>
        <v/>
      </c>
      <c r="AQ151" s="556" t="str">
        <f t="shared" si="96"/>
        <v/>
      </c>
      <c r="AS151" s="556" t="str">
        <f t="shared" si="97"/>
        <v/>
      </c>
      <c r="AU151" s="556" t="str">
        <f t="shared" si="97"/>
        <v/>
      </c>
      <c r="AW151" s="556" t="str">
        <f t="shared" si="98"/>
        <v/>
      </c>
      <c r="AY151" s="556" t="str">
        <f t="shared" si="99"/>
        <v/>
      </c>
      <c r="BA151" s="556" t="str">
        <f t="shared" si="100"/>
        <v/>
      </c>
      <c r="BC151" s="556" t="str">
        <f t="shared" si="101"/>
        <v/>
      </c>
      <c r="BE151" s="556" t="str">
        <f t="shared" si="102"/>
        <v/>
      </c>
      <c r="BG151" s="556" t="str">
        <f t="shared" si="103"/>
        <v/>
      </c>
      <c r="BI151" s="556" t="str">
        <f t="shared" si="104"/>
        <v/>
      </c>
      <c r="BK151" s="556" t="str">
        <f t="shared" si="105"/>
        <v/>
      </c>
      <c r="BM151" s="556" t="str">
        <f t="shared" si="106"/>
        <v/>
      </c>
      <c r="BO151" s="556" t="str">
        <f t="shared" si="107"/>
        <v/>
      </c>
      <c r="BQ151" s="556" t="str">
        <f t="shared" si="108"/>
        <v/>
      </c>
      <c r="BS151" s="556" t="str">
        <f t="shared" si="109"/>
        <v/>
      </c>
      <c r="BU151" s="556" t="str">
        <f t="shared" si="110"/>
        <v/>
      </c>
      <c r="BW151" s="556" t="str">
        <f t="shared" si="111"/>
        <v/>
      </c>
      <c r="BY151" s="556" t="str">
        <f t="shared" si="112"/>
        <v/>
      </c>
      <c r="CA151" s="556" t="str">
        <f t="shared" si="113"/>
        <v/>
      </c>
      <c r="CC151" s="556" t="str">
        <f t="shared" si="114"/>
        <v/>
      </c>
      <c r="CE151" s="556" t="str">
        <f t="shared" si="115"/>
        <v/>
      </c>
    </row>
    <row r="152" spans="5:83">
      <c r="E152" s="556" t="str">
        <f t="shared" si="78"/>
        <v/>
      </c>
      <c r="G152" s="556" t="str">
        <f t="shared" si="78"/>
        <v/>
      </c>
      <c r="I152" s="556" t="str">
        <f t="shared" si="79"/>
        <v/>
      </c>
      <c r="K152" s="556" t="str">
        <f t="shared" si="80"/>
        <v/>
      </c>
      <c r="M152" s="556" t="str">
        <f t="shared" si="81"/>
        <v/>
      </c>
      <c r="O152" s="556" t="str">
        <f t="shared" si="82"/>
        <v/>
      </c>
      <c r="Q152" s="556" t="str">
        <f t="shared" si="83"/>
        <v/>
      </c>
      <c r="S152" s="556" t="str">
        <f t="shared" si="84"/>
        <v/>
      </c>
      <c r="U152" s="556" t="str">
        <f t="shared" si="85"/>
        <v/>
      </c>
      <c r="W152" s="556" t="str">
        <f t="shared" si="86"/>
        <v/>
      </c>
      <c r="Y152" s="556" t="str">
        <f t="shared" si="87"/>
        <v/>
      </c>
      <c r="AA152" s="556" t="str">
        <f t="shared" si="88"/>
        <v/>
      </c>
      <c r="AC152" s="556" t="str">
        <f t="shared" si="89"/>
        <v/>
      </c>
      <c r="AE152" s="556" t="str">
        <f t="shared" si="90"/>
        <v/>
      </c>
      <c r="AG152" s="556" t="str">
        <f t="shared" si="91"/>
        <v/>
      </c>
      <c r="AI152" s="556" t="str">
        <f t="shared" si="92"/>
        <v/>
      </c>
      <c r="AK152" s="556" t="str">
        <f t="shared" si="93"/>
        <v/>
      </c>
      <c r="AM152" s="556" t="str">
        <f t="shared" si="94"/>
        <v/>
      </c>
      <c r="AO152" s="556" t="str">
        <f t="shared" si="95"/>
        <v/>
      </c>
      <c r="AQ152" s="556" t="str">
        <f t="shared" si="96"/>
        <v/>
      </c>
      <c r="AS152" s="556" t="str">
        <f t="shared" si="97"/>
        <v/>
      </c>
      <c r="AU152" s="556" t="str">
        <f t="shared" si="97"/>
        <v/>
      </c>
      <c r="AW152" s="556" t="str">
        <f t="shared" si="98"/>
        <v/>
      </c>
      <c r="AY152" s="556" t="str">
        <f t="shared" si="99"/>
        <v/>
      </c>
      <c r="BA152" s="556" t="str">
        <f t="shared" si="100"/>
        <v/>
      </c>
      <c r="BC152" s="556" t="str">
        <f t="shared" si="101"/>
        <v/>
      </c>
      <c r="BE152" s="556" t="str">
        <f t="shared" si="102"/>
        <v/>
      </c>
      <c r="BG152" s="556" t="str">
        <f t="shared" si="103"/>
        <v/>
      </c>
      <c r="BI152" s="556" t="str">
        <f t="shared" si="104"/>
        <v/>
      </c>
      <c r="BK152" s="556" t="str">
        <f t="shared" si="105"/>
        <v/>
      </c>
      <c r="BM152" s="556" t="str">
        <f t="shared" si="106"/>
        <v/>
      </c>
      <c r="BO152" s="556" t="str">
        <f t="shared" si="107"/>
        <v/>
      </c>
      <c r="BQ152" s="556" t="str">
        <f t="shared" si="108"/>
        <v/>
      </c>
      <c r="BS152" s="556" t="str">
        <f t="shared" si="109"/>
        <v/>
      </c>
      <c r="BU152" s="556" t="str">
        <f t="shared" si="110"/>
        <v/>
      </c>
      <c r="BW152" s="556" t="str">
        <f t="shared" si="111"/>
        <v/>
      </c>
      <c r="BY152" s="556" t="str">
        <f t="shared" si="112"/>
        <v/>
      </c>
      <c r="CA152" s="556" t="str">
        <f t="shared" si="113"/>
        <v/>
      </c>
      <c r="CC152" s="556" t="str">
        <f t="shared" si="114"/>
        <v/>
      </c>
      <c r="CE152" s="556" t="str">
        <f t="shared" si="115"/>
        <v/>
      </c>
    </row>
    <row r="153" spans="5:83">
      <c r="E153" s="556" t="str">
        <f t="shared" si="78"/>
        <v/>
      </c>
      <c r="G153" s="556" t="str">
        <f t="shared" si="78"/>
        <v/>
      </c>
      <c r="I153" s="556" t="str">
        <f t="shared" si="79"/>
        <v/>
      </c>
      <c r="K153" s="556" t="str">
        <f t="shared" si="80"/>
        <v/>
      </c>
      <c r="M153" s="556" t="str">
        <f t="shared" si="81"/>
        <v/>
      </c>
      <c r="O153" s="556" t="str">
        <f t="shared" si="82"/>
        <v/>
      </c>
      <c r="Q153" s="556" t="str">
        <f t="shared" si="83"/>
        <v/>
      </c>
      <c r="S153" s="556" t="str">
        <f t="shared" si="84"/>
        <v/>
      </c>
      <c r="U153" s="556" t="str">
        <f t="shared" si="85"/>
        <v/>
      </c>
      <c r="W153" s="556" t="str">
        <f t="shared" si="86"/>
        <v/>
      </c>
      <c r="Y153" s="556" t="str">
        <f t="shared" si="87"/>
        <v/>
      </c>
      <c r="AA153" s="556" t="str">
        <f t="shared" si="88"/>
        <v/>
      </c>
      <c r="AC153" s="556" t="str">
        <f t="shared" si="89"/>
        <v/>
      </c>
      <c r="AE153" s="556" t="str">
        <f t="shared" si="90"/>
        <v/>
      </c>
      <c r="AG153" s="556" t="str">
        <f t="shared" si="91"/>
        <v/>
      </c>
      <c r="AI153" s="556" t="str">
        <f t="shared" si="92"/>
        <v/>
      </c>
      <c r="AK153" s="556" t="str">
        <f t="shared" si="93"/>
        <v/>
      </c>
      <c r="AM153" s="556" t="str">
        <f t="shared" si="94"/>
        <v/>
      </c>
      <c r="AO153" s="556" t="str">
        <f t="shared" si="95"/>
        <v/>
      </c>
      <c r="AQ153" s="556" t="str">
        <f t="shared" si="96"/>
        <v/>
      </c>
      <c r="AS153" s="556" t="str">
        <f t="shared" si="97"/>
        <v/>
      </c>
      <c r="AU153" s="556" t="str">
        <f t="shared" si="97"/>
        <v/>
      </c>
      <c r="AW153" s="556" t="str">
        <f t="shared" si="98"/>
        <v/>
      </c>
      <c r="AY153" s="556" t="str">
        <f t="shared" si="99"/>
        <v/>
      </c>
      <c r="BA153" s="556" t="str">
        <f t="shared" si="100"/>
        <v/>
      </c>
      <c r="BC153" s="556" t="str">
        <f t="shared" si="101"/>
        <v/>
      </c>
      <c r="BE153" s="556" t="str">
        <f t="shared" si="102"/>
        <v/>
      </c>
      <c r="BG153" s="556" t="str">
        <f t="shared" si="103"/>
        <v/>
      </c>
      <c r="BI153" s="556" t="str">
        <f t="shared" si="104"/>
        <v/>
      </c>
      <c r="BK153" s="556" t="str">
        <f t="shared" si="105"/>
        <v/>
      </c>
      <c r="BM153" s="556" t="str">
        <f t="shared" si="106"/>
        <v/>
      </c>
      <c r="BO153" s="556" t="str">
        <f t="shared" si="107"/>
        <v/>
      </c>
      <c r="BQ153" s="556" t="str">
        <f t="shared" si="108"/>
        <v/>
      </c>
      <c r="BS153" s="556" t="str">
        <f t="shared" si="109"/>
        <v/>
      </c>
      <c r="BU153" s="556" t="str">
        <f t="shared" si="110"/>
        <v/>
      </c>
      <c r="BW153" s="556" t="str">
        <f t="shared" si="111"/>
        <v/>
      </c>
      <c r="BY153" s="556" t="str">
        <f t="shared" si="112"/>
        <v/>
      </c>
      <c r="CA153" s="556" t="str">
        <f t="shared" si="113"/>
        <v/>
      </c>
      <c r="CC153" s="556" t="str">
        <f t="shared" si="114"/>
        <v/>
      </c>
      <c r="CE153" s="556" t="str">
        <f t="shared" si="115"/>
        <v/>
      </c>
    </row>
    <row r="154" spans="5:83">
      <c r="E154" s="556" t="str">
        <f t="shared" si="78"/>
        <v/>
      </c>
      <c r="G154" s="556" t="str">
        <f t="shared" si="78"/>
        <v/>
      </c>
      <c r="I154" s="556" t="str">
        <f t="shared" si="79"/>
        <v/>
      </c>
      <c r="K154" s="556" t="str">
        <f t="shared" si="80"/>
        <v/>
      </c>
      <c r="M154" s="556" t="str">
        <f t="shared" si="81"/>
        <v/>
      </c>
      <c r="O154" s="556" t="str">
        <f t="shared" si="82"/>
        <v/>
      </c>
      <c r="Q154" s="556" t="str">
        <f t="shared" si="83"/>
        <v/>
      </c>
      <c r="S154" s="556" t="str">
        <f t="shared" si="84"/>
        <v/>
      </c>
      <c r="U154" s="556" t="str">
        <f t="shared" si="85"/>
        <v/>
      </c>
      <c r="W154" s="556" t="str">
        <f t="shared" si="86"/>
        <v/>
      </c>
      <c r="Y154" s="556" t="str">
        <f t="shared" si="87"/>
        <v/>
      </c>
      <c r="AA154" s="556" t="str">
        <f t="shared" si="88"/>
        <v/>
      </c>
      <c r="AC154" s="556" t="str">
        <f t="shared" si="89"/>
        <v/>
      </c>
      <c r="AE154" s="556" t="str">
        <f t="shared" si="90"/>
        <v/>
      </c>
      <c r="AG154" s="556" t="str">
        <f t="shared" si="91"/>
        <v/>
      </c>
      <c r="AI154" s="556" t="str">
        <f t="shared" si="92"/>
        <v/>
      </c>
      <c r="AK154" s="556" t="str">
        <f t="shared" si="93"/>
        <v/>
      </c>
      <c r="AM154" s="556" t="str">
        <f t="shared" si="94"/>
        <v/>
      </c>
      <c r="AO154" s="556" t="str">
        <f t="shared" si="95"/>
        <v/>
      </c>
      <c r="AQ154" s="556" t="str">
        <f t="shared" si="96"/>
        <v/>
      </c>
      <c r="AS154" s="556" t="str">
        <f t="shared" si="97"/>
        <v/>
      </c>
      <c r="AU154" s="556" t="str">
        <f t="shared" si="97"/>
        <v/>
      </c>
      <c r="AW154" s="556" t="str">
        <f t="shared" si="98"/>
        <v/>
      </c>
      <c r="AY154" s="556" t="str">
        <f t="shared" si="99"/>
        <v/>
      </c>
      <c r="BA154" s="556" t="str">
        <f t="shared" si="100"/>
        <v/>
      </c>
      <c r="BC154" s="556" t="str">
        <f t="shared" si="101"/>
        <v/>
      </c>
      <c r="BE154" s="556" t="str">
        <f t="shared" si="102"/>
        <v/>
      </c>
      <c r="BG154" s="556" t="str">
        <f t="shared" si="103"/>
        <v/>
      </c>
      <c r="BI154" s="556" t="str">
        <f t="shared" si="104"/>
        <v/>
      </c>
      <c r="BK154" s="556" t="str">
        <f t="shared" si="105"/>
        <v/>
      </c>
      <c r="BM154" s="556" t="str">
        <f t="shared" si="106"/>
        <v/>
      </c>
      <c r="BO154" s="556" t="str">
        <f t="shared" si="107"/>
        <v/>
      </c>
      <c r="BQ154" s="556" t="str">
        <f t="shared" si="108"/>
        <v/>
      </c>
      <c r="BS154" s="556" t="str">
        <f t="shared" si="109"/>
        <v/>
      </c>
      <c r="BU154" s="556" t="str">
        <f t="shared" si="110"/>
        <v/>
      </c>
      <c r="BW154" s="556" t="str">
        <f t="shared" si="111"/>
        <v/>
      </c>
      <c r="BY154" s="556" t="str">
        <f t="shared" si="112"/>
        <v/>
      </c>
      <c r="CA154" s="556" t="str">
        <f t="shared" si="113"/>
        <v/>
      </c>
      <c r="CC154" s="556" t="str">
        <f t="shared" si="114"/>
        <v/>
      </c>
      <c r="CE154" s="556" t="str">
        <f t="shared" si="115"/>
        <v/>
      </c>
    </row>
    <row r="155" spans="5:83">
      <c r="E155" s="556" t="str">
        <f t="shared" si="78"/>
        <v/>
      </c>
      <c r="G155" s="556" t="str">
        <f t="shared" si="78"/>
        <v/>
      </c>
      <c r="I155" s="556" t="str">
        <f t="shared" si="79"/>
        <v/>
      </c>
      <c r="K155" s="556" t="str">
        <f t="shared" si="80"/>
        <v/>
      </c>
      <c r="M155" s="556" t="str">
        <f t="shared" si="81"/>
        <v/>
      </c>
      <c r="O155" s="556" t="str">
        <f t="shared" si="82"/>
        <v/>
      </c>
      <c r="Q155" s="556" t="str">
        <f t="shared" si="83"/>
        <v/>
      </c>
      <c r="S155" s="556" t="str">
        <f t="shared" si="84"/>
        <v/>
      </c>
      <c r="U155" s="556" t="str">
        <f t="shared" si="85"/>
        <v/>
      </c>
      <c r="W155" s="556" t="str">
        <f t="shared" si="86"/>
        <v/>
      </c>
      <c r="Y155" s="556" t="str">
        <f t="shared" si="87"/>
        <v/>
      </c>
      <c r="AA155" s="556" t="str">
        <f t="shared" si="88"/>
        <v/>
      </c>
      <c r="AC155" s="556" t="str">
        <f t="shared" si="89"/>
        <v/>
      </c>
      <c r="AE155" s="556" t="str">
        <f t="shared" si="90"/>
        <v/>
      </c>
      <c r="AG155" s="556" t="str">
        <f t="shared" si="91"/>
        <v/>
      </c>
      <c r="AI155" s="556" t="str">
        <f t="shared" si="92"/>
        <v/>
      </c>
      <c r="AK155" s="556" t="str">
        <f t="shared" si="93"/>
        <v/>
      </c>
      <c r="AM155" s="556" t="str">
        <f t="shared" si="94"/>
        <v/>
      </c>
      <c r="AO155" s="556" t="str">
        <f t="shared" si="95"/>
        <v/>
      </c>
      <c r="AQ155" s="556" t="str">
        <f t="shared" si="96"/>
        <v/>
      </c>
      <c r="AS155" s="556" t="str">
        <f t="shared" si="97"/>
        <v/>
      </c>
      <c r="AU155" s="556" t="str">
        <f t="shared" si="97"/>
        <v/>
      </c>
      <c r="AW155" s="556" t="str">
        <f t="shared" si="98"/>
        <v/>
      </c>
      <c r="AY155" s="556" t="str">
        <f t="shared" si="99"/>
        <v/>
      </c>
      <c r="BA155" s="556" t="str">
        <f t="shared" si="100"/>
        <v/>
      </c>
      <c r="BC155" s="556" t="str">
        <f t="shared" si="101"/>
        <v/>
      </c>
      <c r="BE155" s="556" t="str">
        <f t="shared" si="102"/>
        <v/>
      </c>
      <c r="BG155" s="556" t="str">
        <f t="shared" si="103"/>
        <v/>
      </c>
      <c r="BI155" s="556" t="str">
        <f t="shared" si="104"/>
        <v/>
      </c>
      <c r="BK155" s="556" t="str">
        <f t="shared" si="105"/>
        <v/>
      </c>
      <c r="BM155" s="556" t="str">
        <f t="shared" si="106"/>
        <v/>
      </c>
      <c r="BO155" s="556" t="str">
        <f t="shared" si="107"/>
        <v/>
      </c>
      <c r="BQ155" s="556" t="str">
        <f t="shared" si="108"/>
        <v/>
      </c>
      <c r="BS155" s="556" t="str">
        <f t="shared" si="109"/>
        <v/>
      </c>
      <c r="BU155" s="556" t="str">
        <f t="shared" si="110"/>
        <v/>
      </c>
      <c r="BW155" s="556" t="str">
        <f t="shared" si="111"/>
        <v/>
      </c>
      <c r="BY155" s="556" t="str">
        <f t="shared" si="112"/>
        <v/>
      </c>
      <c r="CA155" s="556" t="str">
        <f t="shared" si="113"/>
        <v/>
      </c>
      <c r="CC155" s="556" t="str">
        <f t="shared" si="114"/>
        <v/>
      </c>
      <c r="CE155" s="556" t="str">
        <f t="shared" si="115"/>
        <v/>
      </c>
    </row>
    <row r="156" spans="5:83">
      <c r="E156" s="556" t="str">
        <f t="shared" si="78"/>
        <v/>
      </c>
      <c r="G156" s="556" t="str">
        <f t="shared" si="78"/>
        <v/>
      </c>
      <c r="I156" s="556" t="str">
        <f t="shared" si="79"/>
        <v/>
      </c>
      <c r="K156" s="556" t="str">
        <f t="shared" si="80"/>
        <v/>
      </c>
      <c r="M156" s="556" t="str">
        <f t="shared" si="81"/>
        <v/>
      </c>
      <c r="O156" s="556" t="str">
        <f t="shared" si="82"/>
        <v/>
      </c>
      <c r="Q156" s="556" t="str">
        <f t="shared" si="83"/>
        <v/>
      </c>
      <c r="S156" s="556" t="str">
        <f t="shared" si="84"/>
        <v/>
      </c>
      <c r="U156" s="556" t="str">
        <f t="shared" si="85"/>
        <v/>
      </c>
      <c r="W156" s="556" t="str">
        <f t="shared" si="86"/>
        <v/>
      </c>
      <c r="Y156" s="556" t="str">
        <f t="shared" si="87"/>
        <v/>
      </c>
      <c r="AA156" s="556" t="str">
        <f t="shared" si="88"/>
        <v/>
      </c>
      <c r="AC156" s="556" t="str">
        <f t="shared" si="89"/>
        <v/>
      </c>
      <c r="AE156" s="556" t="str">
        <f t="shared" si="90"/>
        <v/>
      </c>
      <c r="AG156" s="556" t="str">
        <f t="shared" si="91"/>
        <v/>
      </c>
      <c r="AI156" s="556" t="str">
        <f t="shared" si="92"/>
        <v/>
      </c>
      <c r="AK156" s="556" t="str">
        <f t="shared" si="93"/>
        <v/>
      </c>
      <c r="AM156" s="556" t="str">
        <f t="shared" si="94"/>
        <v/>
      </c>
      <c r="AO156" s="556" t="str">
        <f t="shared" si="95"/>
        <v/>
      </c>
      <c r="AQ156" s="556" t="str">
        <f t="shared" si="96"/>
        <v/>
      </c>
      <c r="AS156" s="556" t="str">
        <f t="shared" si="97"/>
        <v/>
      </c>
      <c r="AU156" s="556" t="str">
        <f t="shared" si="97"/>
        <v/>
      </c>
      <c r="AW156" s="556" t="str">
        <f t="shared" si="98"/>
        <v/>
      </c>
      <c r="AY156" s="556" t="str">
        <f t="shared" si="99"/>
        <v/>
      </c>
      <c r="BA156" s="556" t="str">
        <f t="shared" si="100"/>
        <v/>
      </c>
      <c r="BC156" s="556" t="str">
        <f t="shared" si="101"/>
        <v/>
      </c>
      <c r="BE156" s="556" t="str">
        <f t="shared" si="102"/>
        <v/>
      </c>
      <c r="BG156" s="556" t="str">
        <f t="shared" si="103"/>
        <v/>
      </c>
      <c r="BI156" s="556" t="str">
        <f t="shared" si="104"/>
        <v/>
      </c>
      <c r="BK156" s="556" t="str">
        <f t="shared" si="105"/>
        <v/>
      </c>
      <c r="BM156" s="556" t="str">
        <f t="shared" si="106"/>
        <v/>
      </c>
      <c r="BO156" s="556" t="str">
        <f t="shared" si="107"/>
        <v/>
      </c>
      <c r="BQ156" s="556" t="str">
        <f t="shared" si="108"/>
        <v/>
      </c>
      <c r="BS156" s="556" t="str">
        <f t="shared" si="109"/>
        <v/>
      </c>
      <c r="BU156" s="556" t="str">
        <f t="shared" si="110"/>
        <v/>
      </c>
      <c r="BW156" s="556" t="str">
        <f t="shared" si="111"/>
        <v/>
      </c>
      <c r="BY156" s="556" t="str">
        <f t="shared" si="112"/>
        <v/>
      </c>
      <c r="CA156" s="556" t="str">
        <f t="shared" si="113"/>
        <v/>
      </c>
      <c r="CC156" s="556" t="str">
        <f t="shared" si="114"/>
        <v/>
      </c>
      <c r="CE156" s="556" t="str">
        <f t="shared" si="115"/>
        <v/>
      </c>
    </row>
    <row r="157" spans="5:83">
      <c r="E157" s="556" t="str">
        <f t="shared" si="78"/>
        <v/>
      </c>
      <c r="G157" s="556" t="str">
        <f t="shared" si="78"/>
        <v/>
      </c>
      <c r="I157" s="556" t="str">
        <f t="shared" si="79"/>
        <v/>
      </c>
      <c r="K157" s="556" t="str">
        <f t="shared" si="80"/>
        <v/>
      </c>
      <c r="M157" s="556" t="str">
        <f t="shared" si="81"/>
        <v/>
      </c>
      <c r="O157" s="556" t="str">
        <f t="shared" si="82"/>
        <v/>
      </c>
      <c r="Q157" s="556" t="str">
        <f t="shared" si="83"/>
        <v/>
      </c>
      <c r="S157" s="556" t="str">
        <f t="shared" si="84"/>
        <v/>
      </c>
      <c r="U157" s="556" t="str">
        <f t="shared" si="85"/>
        <v/>
      </c>
      <c r="W157" s="556" t="str">
        <f t="shared" si="86"/>
        <v/>
      </c>
      <c r="Y157" s="556" t="str">
        <f t="shared" si="87"/>
        <v/>
      </c>
      <c r="AA157" s="556" t="str">
        <f t="shared" si="88"/>
        <v/>
      </c>
      <c r="AC157" s="556" t="str">
        <f t="shared" si="89"/>
        <v/>
      </c>
      <c r="AE157" s="556" t="str">
        <f t="shared" si="90"/>
        <v/>
      </c>
      <c r="AG157" s="556" t="str">
        <f t="shared" si="91"/>
        <v/>
      </c>
      <c r="AI157" s="556" t="str">
        <f t="shared" si="92"/>
        <v/>
      </c>
      <c r="AK157" s="556" t="str">
        <f t="shared" si="93"/>
        <v/>
      </c>
      <c r="AM157" s="556" t="str">
        <f t="shared" si="94"/>
        <v/>
      </c>
      <c r="AO157" s="556" t="str">
        <f t="shared" si="95"/>
        <v/>
      </c>
      <c r="AQ157" s="556" t="str">
        <f t="shared" si="96"/>
        <v/>
      </c>
      <c r="AS157" s="556" t="str">
        <f t="shared" si="97"/>
        <v/>
      </c>
      <c r="AU157" s="556" t="str">
        <f t="shared" si="97"/>
        <v/>
      </c>
      <c r="AW157" s="556" t="str">
        <f t="shared" si="98"/>
        <v/>
      </c>
      <c r="AY157" s="556" t="str">
        <f t="shared" si="99"/>
        <v/>
      </c>
      <c r="BA157" s="556" t="str">
        <f t="shared" si="100"/>
        <v/>
      </c>
      <c r="BC157" s="556" t="str">
        <f t="shared" si="101"/>
        <v/>
      </c>
      <c r="BE157" s="556" t="str">
        <f t="shared" si="102"/>
        <v/>
      </c>
      <c r="BG157" s="556" t="str">
        <f t="shared" si="103"/>
        <v/>
      </c>
      <c r="BI157" s="556" t="str">
        <f t="shared" si="104"/>
        <v/>
      </c>
      <c r="BK157" s="556" t="str">
        <f t="shared" si="105"/>
        <v/>
      </c>
      <c r="BM157" s="556" t="str">
        <f t="shared" si="106"/>
        <v/>
      </c>
      <c r="BO157" s="556" t="str">
        <f t="shared" si="107"/>
        <v/>
      </c>
      <c r="BQ157" s="556" t="str">
        <f t="shared" si="108"/>
        <v/>
      </c>
      <c r="BS157" s="556" t="str">
        <f t="shared" si="109"/>
        <v/>
      </c>
      <c r="BU157" s="556" t="str">
        <f t="shared" si="110"/>
        <v/>
      </c>
      <c r="BW157" s="556" t="str">
        <f t="shared" si="111"/>
        <v/>
      </c>
      <c r="BY157" s="556" t="str">
        <f t="shared" si="112"/>
        <v/>
      </c>
      <c r="CA157" s="556" t="str">
        <f t="shared" si="113"/>
        <v/>
      </c>
      <c r="CC157" s="556" t="str">
        <f t="shared" si="114"/>
        <v/>
      </c>
      <c r="CE157" s="556" t="str">
        <f t="shared" si="115"/>
        <v/>
      </c>
    </row>
    <row r="158" spans="5:83">
      <c r="E158" s="556" t="str">
        <f t="shared" si="78"/>
        <v/>
      </c>
      <c r="G158" s="556" t="str">
        <f t="shared" si="78"/>
        <v/>
      </c>
      <c r="I158" s="556" t="str">
        <f t="shared" si="79"/>
        <v/>
      </c>
      <c r="K158" s="556" t="str">
        <f t="shared" si="80"/>
        <v/>
      </c>
      <c r="M158" s="556" t="str">
        <f t="shared" si="81"/>
        <v/>
      </c>
      <c r="O158" s="556" t="str">
        <f t="shared" si="82"/>
        <v/>
      </c>
      <c r="Q158" s="556" t="str">
        <f t="shared" si="83"/>
        <v/>
      </c>
      <c r="S158" s="556" t="str">
        <f t="shared" si="84"/>
        <v/>
      </c>
      <c r="U158" s="556" t="str">
        <f t="shared" si="85"/>
        <v/>
      </c>
      <c r="W158" s="556" t="str">
        <f t="shared" si="86"/>
        <v/>
      </c>
      <c r="Y158" s="556" t="str">
        <f t="shared" si="87"/>
        <v/>
      </c>
      <c r="AA158" s="556" t="str">
        <f t="shared" si="88"/>
        <v/>
      </c>
      <c r="AC158" s="556" t="str">
        <f t="shared" si="89"/>
        <v/>
      </c>
      <c r="AE158" s="556" t="str">
        <f t="shared" si="90"/>
        <v/>
      </c>
      <c r="AG158" s="556" t="str">
        <f t="shared" si="91"/>
        <v/>
      </c>
      <c r="AI158" s="556" t="str">
        <f t="shared" si="92"/>
        <v/>
      </c>
      <c r="AK158" s="556" t="str">
        <f t="shared" si="93"/>
        <v/>
      </c>
      <c r="AM158" s="556" t="str">
        <f t="shared" si="94"/>
        <v/>
      </c>
      <c r="AO158" s="556" t="str">
        <f t="shared" si="95"/>
        <v/>
      </c>
      <c r="AQ158" s="556" t="str">
        <f t="shared" si="96"/>
        <v/>
      </c>
      <c r="AS158" s="556" t="str">
        <f t="shared" si="97"/>
        <v/>
      </c>
      <c r="AU158" s="556" t="str">
        <f t="shared" si="97"/>
        <v/>
      </c>
      <c r="AW158" s="556" t="str">
        <f t="shared" si="98"/>
        <v/>
      </c>
      <c r="AY158" s="556" t="str">
        <f t="shared" si="99"/>
        <v/>
      </c>
      <c r="BA158" s="556" t="str">
        <f t="shared" si="100"/>
        <v/>
      </c>
      <c r="BC158" s="556" t="str">
        <f t="shared" si="101"/>
        <v/>
      </c>
      <c r="BE158" s="556" t="str">
        <f t="shared" si="102"/>
        <v/>
      </c>
      <c r="BG158" s="556" t="str">
        <f t="shared" si="103"/>
        <v/>
      </c>
      <c r="BI158" s="556" t="str">
        <f t="shared" si="104"/>
        <v/>
      </c>
      <c r="BK158" s="556" t="str">
        <f t="shared" si="105"/>
        <v/>
      </c>
      <c r="BM158" s="556" t="str">
        <f t="shared" si="106"/>
        <v/>
      </c>
      <c r="BO158" s="556" t="str">
        <f t="shared" si="107"/>
        <v/>
      </c>
      <c r="BQ158" s="556" t="str">
        <f t="shared" si="108"/>
        <v/>
      </c>
      <c r="BS158" s="556" t="str">
        <f t="shared" si="109"/>
        <v/>
      </c>
      <c r="BU158" s="556" t="str">
        <f t="shared" si="110"/>
        <v/>
      </c>
      <c r="BW158" s="556" t="str">
        <f t="shared" si="111"/>
        <v/>
      </c>
      <c r="BY158" s="556" t="str">
        <f t="shared" si="112"/>
        <v/>
      </c>
      <c r="CA158" s="556" t="str">
        <f t="shared" si="113"/>
        <v/>
      </c>
      <c r="CC158" s="556" t="str">
        <f t="shared" si="114"/>
        <v/>
      </c>
      <c r="CE158" s="556" t="str">
        <f t="shared" si="115"/>
        <v/>
      </c>
    </row>
    <row r="159" spans="5:83">
      <c r="E159" s="556" t="str">
        <f t="shared" si="78"/>
        <v/>
      </c>
      <c r="G159" s="556" t="str">
        <f t="shared" si="78"/>
        <v/>
      </c>
      <c r="I159" s="556" t="str">
        <f t="shared" si="79"/>
        <v/>
      </c>
      <c r="K159" s="556" t="str">
        <f t="shared" si="80"/>
        <v/>
      </c>
      <c r="M159" s="556" t="str">
        <f t="shared" si="81"/>
        <v/>
      </c>
      <c r="O159" s="556" t="str">
        <f t="shared" si="82"/>
        <v/>
      </c>
      <c r="Q159" s="556" t="str">
        <f t="shared" si="83"/>
        <v/>
      </c>
      <c r="S159" s="556" t="str">
        <f t="shared" si="84"/>
        <v/>
      </c>
      <c r="U159" s="556" t="str">
        <f t="shared" si="85"/>
        <v/>
      </c>
      <c r="W159" s="556" t="str">
        <f t="shared" si="86"/>
        <v/>
      </c>
      <c r="Y159" s="556" t="str">
        <f t="shared" si="87"/>
        <v/>
      </c>
      <c r="AA159" s="556" t="str">
        <f t="shared" si="88"/>
        <v/>
      </c>
      <c r="AC159" s="556" t="str">
        <f t="shared" si="89"/>
        <v/>
      </c>
      <c r="AE159" s="556" t="str">
        <f t="shared" si="90"/>
        <v/>
      </c>
      <c r="AG159" s="556" t="str">
        <f t="shared" si="91"/>
        <v/>
      </c>
      <c r="AI159" s="556" t="str">
        <f t="shared" si="92"/>
        <v/>
      </c>
      <c r="AK159" s="556" t="str">
        <f t="shared" si="93"/>
        <v/>
      </c>
      <c r="AM159" s="556" t="str">
        <f t="shared" si="94"/>
        <v/>
      </c>
      <c r="AO159" s="556" t="str">
        <f t="shared" si="95"/>
        <v/>
      </c>
      <c r="AQ159" s="556" t="str">
        <f t="shared" si="96"/>
        <v/>
      </c>
      <c r="AS159" s="556" t="str">
        <f t="shared" si="97"/>
        <v/>
      </c>
      <c r="AU159" s="556" t="str">
        <f t="shared" si="97"/>
        <v/>
      </c>
      <c r="AW159" s="556" t="str">
        <f t="shared" si="98"/>
        <v/>
      </c>
      <c r="AY159" s="556" t="str">
        <f t="shared" si="99"/>
        <v/>
      </c>
      <c r="BA159" s="556" t="str">
        <f t="shared" si="100"/>
        <v/>
      </c>
      <c r="BC159" s="556" t="str">
        <f t="shared" si="101"/>
        <v/>
      </c>
      <c r="BE159" s="556" t="str">
        <f t="shared" si="102"/>
        <v/>
      </c>
      <c r="BG159" s="556" t="str">
        <f t="shared" si="103"/>
        <v/>
      </c>
      <c r="BI159" s="556" t="str">
        <f t="shared" si="104"/>
        <v/>
      </c>
      <c r="BK159" s="556" t="str">
        <f t="shared" si="105"/>
        <v/>
      </c>
      <c r="BM159" s="556" t="str">
        <f t="shared" si="106"/>
        <v/>
      </c>
      <c r="BO159" s="556" t="str">
        <f t="shared" si="107"/>
        <v/>
      </c>
      <c r="BQ159" s="556" t="str">
        <f t="shared" si="108"/>
        <v/>
      </c>
      <c r="BS159" s="556" t="str">
        <f t="shared" si="109"/>
        <v/>
      </c>
      <c r="BU159" s="556" t="str">
        <f t="shared" si="110"/>
        <v/>
      </c>
      <c r="BW159" s="556" t="str">
        <f t="shared" si="111"/>
        <v/>
      </c>
      <c r="BY159" s="556" t="str">
        <f t="shared" si="112"/>
        <v/>
      </c>
      <c r="CA159" s="556" t="str">
        <f t="shared" si="113"/>
        <v/>
      </c>
      <c r="CC159" s="556" t="str">
        <f t="shared" si="114"/>
        <v/>
      </c>
      <c r="CE159" s="556" t="str">
        <f t="shared" si="115"/>
        <v/>
      </c>
    </row>
    <row r="160" spans="5:83">
      <c r="E160" s="556" t="str">
        <f t="shared" si="78"/>
        <v/>
      </c>
      <c r="G160" s="556" t="str">
        <f t="shared" si="78"/>
        <v/>
      </c>
      <c r="I160" s="556" t="str">
        <f t="shared" si="79"/>
        <v/>
      </c>
      <c r="K160" s="556" t="str">
        <f t="shared" si="80"/>
        <v/>
      </c>
      <c r="M160" s="556" t="str">
        <f t="shared" si="81"/>
        <v/>
      </c>
      <c r="O160" s="556" t="str">
        <f t="shared" si="82"/>
        <v/>
      </c>
      <c r="Q160" s="556" t="str">
        <f t="shared" si="83"/>
        <v/>
      </c>
      <c r="S160" s="556" t="str">
        <f t="shared" si="84"/>
        <v/>
      </c>
      <c r="U160" s="556" t="str">
        <f t="shared" si="85"/>
        <v/>
      </c>
      <c r="W160" s="556" t="str">
        <f t="shared" si="86"/>
        <v/>
      </c>
      <c r="Y160" s="556" t="str">
        <f t="shared" si="87"/>
        <v/>
      </c>
      <c r="AA160" s="556" t="str">
        <f t="shared" si="88"/>
        <v/>
      </c>
      <c r="AC160" s="556" t="str">
        <f t="shared" si="89"/>
        <v/>
      </c>
      <c r="AE160" s="556" t="str">
        <f t="shared" si="90"/>
        <v/>
      </c>
      <c r="AG160" s="556" t="str">
        <f t="shared" si="91"/>
        <v/>
      </c>
      <c r="AI160" s="556" t="str">
        <f t="shared" si="92"/>
        <v/>
      </c>
      <c r="AK160" s="556" t="str">
        <f t="shared" si="93"/>
        <v/>
      </c>
      <c r="AM160" s="556" t="str">
        <f t="shared" si="94"/>
        <v/>
      </c>
      <c r="AO160" s="556" t="str">
        <f t="shared" si="95"/>
        <v/>
      </c>
      <c r="AQ160" s="556" t="str">
        <f t="shared" si="96"/>
        <v/>
      </c>
      <c r="AS160" s="556" t="str">
        <f t="shared" si="97"/>
        <v/>
      </c>
      <c r="AU160" s="556" t="str">
        <f t="shared" si="97"/>
        <v/>
      </c>
      <c r="AW160" s="556" t="str">
        <f t="shared" si="98"/>
        <v/>
      </c>
      <c r="AY160" s="556" t="str">
        <f t="shared" si="99"/>
        <v/>
      </c>
      <c r="BA160" s="556" t="str">
        <f t="shared" si="100"/>
        <v/>
      </c>
      <c r="BC160" s="556" t="str">
        <f t="shared" si="101"/>
        <v/>
      </c>
      <c r="BE160" s="556" t="str">
        <f t="shared" si="102"/>
        <v/>
      </c>
      <c r="BG160" s="556" t="str">
        <f t="shared" si="103"/>
        <v/>
      </c>
      <c r="BI160" s="556" t="str">
        <f t="shared" si="104"/>
        <v/>
      </c>
      <c r="BK160" s="556" t="str">
        <f t="shared" si="105"/>
        <v/>
      </c>
      <c r="BM160" s="556" t="str">
        <f t="shared" si="106"/>
        <v/>
      </c>
      <c r="BO160" s="556" t="str">
        <f t="shared" si="107"/>
        <v/>
      </c>
      <c r="BQ160" s="556" t="str">
        <f t="shared" si="108"/>
        <v/>
      </c>
      <c r="BS160" s="556" t="str">
        <f t="shared" si="109"/>
        <v/>
      </c>
      <c r="BU160" s="556" t="str">
        <f t="shared" si="110"/>
        <v/>
      </c>
      <c r="BW160" s="556" t="str">
        <f t="shared" si="111"/>
        <v/>
      </c>
      <c r="BY160" s="556" t="str">
        <f t="shared" si="112"/>
        <v/>
      </c>
      <c r="CA160" s="556" t="str">
        <f t="shared" si="113"/>
        <v/>
      </c>
      <c r="CC160" s="556" t="str">
        <f t="shared" si="114"/>
        <v/>
      </c>
      <c r="CE160" s="556" t="str">
        <f t="shared" si="115"/>
        <v/>
      </c>
    </row>
    <row r="161" spans="5:83">
      <c r="E161" s="556" t="str">
        <f t="shared" si="78"/>
        <v/>
      </c>
      <c r="G161" s="556" t="str">
        <f t="shared" si="78"/>
        <v/>
      </c>
      <c r="I161" s="556" t="str">
        <f t="shared" si="79"/>
        <v/>
      </c>
      <c r="K161" s="556" t="str">
        <f t="shared" si="80"/>
        <v/>
      </c>
      <c r="M161" s="556" t="str">
        <f t="shared" si="81"/>
        <v/>
      </c>
      <c r="O161" s="556" t="str">
        <f t="shared" si="82"/>
        <v/>
      </c>
      <c r="Q161" s="556" t="str">
        <f t="shared" si="83"/>
        <v/>
      </c>
      <c r="S161" s="556" t="str">
        <f t="shared" si="84"/>
        <v/>
      </c>
      <c r="U161" s="556" t="str">
        <f t="shared" si="85"/>
        <v/>
      </c>
      <c r="W161" s="556" t="str">
        <f t="shared" si="86"/>
        <v/>
      </c>
      <c r="Y161" s="556" t="str">
        <f t="shared" si="87"/>
        <v/>
      </c>
      <c r="AA161" s="556" t="str">
        <f t="shared" si="88"/>
        <v/>
      </c>
      <c r="AC161" s="556" t="str">
        <f t="shared" si="89"/>
        <v/>
      </c>
      <c r="AE161" s="556" t="str">
        <f t="shared" si="90"/>
        <v/>
      </c>
      <c r="AG161" s="556" t="str">
        <f t="shared" si="91"/>
        <v/>
      </c>
      <c r="AI161" s="556" t="str">
        <f t="shared" si="92"/>
        <v/>
      </c>
      <c r="AK161" s="556" t="str">
        <f t="shared" si="93"/>
        <v/>
      </c>
      <c r="AM161" s="556" t="str">
        <f t="shared" si="94"/>
        <v/>
      </c>
      <c r="AO161" s="556" t="str">
        <f t="shared" si="95"/>
        <v/>
      </c>
      <c r="AQ161" s="556" t="str">
        <f t="shared" si="96"/>
        <v/>
      </c>
      <c r="AS161" s="556" t="str">
        <f t="shared" si="97"/>
        <v/>
      </c>
      <c r="AU161" s="556" t="str">
        <f t="shared" si="97"/>
        <v/>
      </c>
      <c r="AW161" s="556" t="str">
        <f t="shared" si="98"/>
        <v/>
      </c>
      <c r="AY161" s="556" t="str">
        <f t="shared" si="99"/>
        <v/>
      </c>
      <c r="BA161" s="556" t="str">
        <f t="shared" si="100"/>
        <v/>
      </c>
      <c r="BC161" s="556" t="str">
        <f t="shared" si="101"/>
        <v/>
      </c>
      <c r="BE161" s="556" t="str">
        <f t="shared" si="102"/>
        <v/>
      </c>
      <c r="BG161" s="556" t="str">
        <f t="shared" si="103"/>
        <v/>
      </c>
      <c r="BI161" s="556" t="str">
        <f t="shared" si="104"/>
        <v/>
      </c>
      <c r="BK161" s="556" t="str">
        <f t="shared" si="105"/>
        <v/>
      </c>
      <c r="BM161" s="556" t="str">
        <f t="shared" si="106"/>
        <v/>
      </c>
      <c r="BO161" s="556" t="str">
        <f t="shared" si="107"/>
        <v/>
      </c>
      <c r="BQ161" s="556" t="str">
        <f t="shared" si="108"/>
        <v/>
      </c>
      <c r="BS161" s="556" t="str">
        <f t="shared" si="109"/>
        <v/>
      </c>
      <c r="BU161" s="556" t="str">
        <f t="shared" si="110"/>
        <v/>
      </c>
      <c r="BW161" s="556" t="str">
        <f t="shared" si="111"/>
        <v/>
      </c>
      <c r="BY161" s="556" t="str">
        <f t="shared" si="112"/>
        <v/>
      </c>
      <c r="CA161" s="556" t="str">
        <f t="shared" si="113"/>
        <v/>
      </c>
      <c r="CC161" s="556" t="str">
        <f t="shared" si="114"/>
        <v/>
      </c>
      <c r="CE161" s="556" t="str">
        <f t="shared" si="115"/>
        <v/>
      </c>
    </row>
    <row r="162" spans="5:83">
      <c r="E162" s="556" t="str">
        <f t="shared" si="78"/>
        <v/>
      </c>
      <c r="G162" s="556" t="str">
        <f t="shared" si="78"/>
        <v/>
      </c>
      <c r="I162" s="556" t="str">
        <f t="shared" si="79"/>
        <v/>
      </c>
      <c r="K162" s="556" t="str">
        <f t="shared" si="80"/>
        <v/>
      </c>
      <c r="M162" s="556" t="str">
        <f t="shared" si="81"/>
        <v/>
      </c>
      <c r="O162" s="556" t="str">
        <f t="shared" si="82"/>
        <v/>
      </c>
      <c r="Q162" s="556" t="str">
        <f t="shared" si="83"/>
        <v/>
      </c>
      <c r="S162" s="556" t="str">
        <f t="shared" si="84"/>
        <v/>
      </c>
      <c r="U162" s="556" t="str">
        <f t="shared" si="85"/>
        <v/>
      </c>
      <c r="W162" s="556" t="str">
        <f t="shared" si="86"/>
        <v/>
      </c>
      <c r="Y162" s="556" t="str">
        <f t="shared" si="87"/>
        <v/>
      </c>
      <c r="AA162" s="556" t="str">
        <f t="shared" si="88"/>
        <v/>
      </c>
      <c r="AC162" s="556" t="str">
        <f t="shared" si="89"/>
        <v/>
      </c>
      <c r="AE162" s="556" t="str">
        <f t="shared" si="90"/>
        <v/>
      </c>
      <c r="AG162" s="556" t="str">
        <f t="shared" si="91"/>
        <v/>
      </c>
      <c r="AI162" s="556" t="str">
        <f t="shared" si="92"/>
        <v/>
      </c>
      <c r="AK162" s="556" t="str">
        <f t="shared" si="93"/>
        <v/>
      </c>
      <c r="AM162" s="556" t="str">
        <f t="shared" si="94"/>
        <v/>
      </c>
      <c r="AO162" s="556" t="str">
        <f t="shared" si="95"/>
        <v/>
      </c>
      <c r="AQ162" s="556" t="str">
        <f t="shared" si="96"/>
        <v/>
      </c>
      <c r="AS162" s="556" t="str">
        <f t="shared" si="97"/>
        <v/>
      </c>
      <c r="AU162" s="556" t="str">
        <f t="shared" si="97"/>
        <v/>
      </c>
      <c r="AW162" s="556" t="str">
        <f t="shared" si="98"/>
        <v/>
      </c>
      <c r="AY162" s="556" t="str">
        <f t="shared" si="99"/>
        <v/>
      </c>
      <c r="BA162" s="556" t="str">
        <f t="shared" si="100"/>
        <v/>
      </c>
      <c r="BC162" s="556" t="str">
        <f t="shared" si="101"/>
        <v/>
      </c>
      <c r="BE162" s="556" t="str">
        <f t="shared" si="102"/>
        <v/>
      </c>
      <c r="BG162" s="556" t="str">
        <f t="shared" si="103"/>
        <v/>
      </c>
      <c r="BI162" s="556" t="str">
        <f t="shared" si="104"/>
        <v/>
      </c>
      <c r="BK162" s="556" t="str">
        <f t="shared" si="105"/>
        <v/>
      </c>
      <c r="BM162" s="556" t="str">
        <f t="shared" si="106"/>
        <v/>
      </c>
      <c r="BO162" s="556" t="str">
        <f t="shared" si="107"/>
        <v/>
      </c>
      <c r="BQ162" s="556" t="str">
        <f t="shared" si="108"/>
        <v/>
      </c>
      <c r="BS162" s="556" t="str">
        <f t="shared" si="109"/>
        <v/>
      </c>
      <c r="BU162" s="556" t="str">
        <f t="shared" si="110"/>
        <v/>
      </c>
      <c r="BW162" s="556" t="str">
        <f t="shared" si="111"/>
        <v/>
      </c>
      <c r="BY162" s="556" t="str">
        <f t="shared" si="112"/>
        <v/>
      </c>
      <c r="CA162" s="556" t="str">
        <f t="shared" si="113"/>
        <v/>
      </c>
      <c r="CC162" s="556" t="str">
        <f t="shared" si="114"/>
        <v/>
      </c>
      <c r="CE162" s="556" t="str">
        <f t="shared" si="115"/>
        <v/>
      </c>
    </row>
    <row r="163" spans="5:83">
      <c r="E163" s="556" t="str">
        <f t="shared" si="78"/>
        <v/>
      </c>
      <c r="G163" s="556" t="str">
        <f t="shared" si="78"/>
        <v/>
      </c>
      <c r="I163" s="556" t="str">
        <f t="shared" si="79"/>
        <v/>
      </c>
      <c r="K163" s="556" t="str">
        <f t="shared" si="80"/>
        <v/>
      </c>
      <c r="M163" s="556" t="str">
        <f t="shared" si="81"/>
        <v/>
      </c>
      <c r="O163" s="556" t="str">
        <f t="shared" si="82"/>
        <v/>
      </c>
      <c r="Q163" s="556" t="str">
        <f t="shared" si="83"/>
        <v/>
      </c>
      <c r="S163" s="556" t="str">
        <f t="shared" si="84"/>
        <v/>
      </c>
      <c r="U163" s="556" t="str">
        <f t="shared" si="85"/>
        <v/>
      </c>
      <c r="W163" s="556" t="str">
        <f t="shared" si="86"/>
        <v/>
      </c>
      <c r="Y163" s="556" t="str">
        <f t="shared" si="87"/>
        <v/>
      </c>
      <c r="AA163" s="556" t="str">
        <f t="shared" si="88"/>
        <v/>
      </c>
      <c r="AC163" s="556" t="str">
        <f t="shared" si="89"/>
        <v/>
      </c>
      <c r="AE163" s="556" t="str">
        <f t="shared" si="90"/>
        <v/>
      </c>
      <c r="AG163" s="556" t="str">
        <f t="shared" si="91"/>
        <v/>
      </c>
      <c r="AI163" s="556" t="str">
        <f t="shared" si="92"/>
        <v/>
      </c>
      <c r="AK163" s="556" t="str">
        <f t="shared" si="93"/>
        <v/>
      </c>
      <c r="AM163" s="556" t="str">
        <f t="shared" si="94"/>
        <v/>
      </c>
      <c r="AO163" s="556" t="str">
        <f t="shared" si="95"/>
        <v/>
      </c>
      <c r="AQ163" s="556" t="str">
        <f t="shared" si="96"/>
        <v/>
      </c>
      <c r="AS163" s="556" t="str">
        <f t="shared" si="97"/>
        <v/>
      </c>
      <c r="AU163" s="556" t="str">
        <f t="shared" si="97"/>
        <v/>
      </c>
      <c r="AW163" s="556" t="str">
        <f t="shared" si="98"/>
        <v/>
      </c>
      <c r="AY163" s="556" t="str">
        <f t="shared" si="99"/>
        <v/>
      </c>
      <c r="BA163" s="556" t="str">
        <f t="shared" si="100"/>
        <v/>
      </c>
      <c r="BC163" s="556" t="str">
        <f t="shared" si="101"/>
        <v/>
      </c>
      <c r="BE163" s="556" t="str">
        <f t="shared" si="102"/>
        <v/>
      </c>
      <c r="BG163" s="556" t="str">
        <f t="shared" si="103"/>
        <v/>
      </c>
      <c r="BI163" s="556" t="str">
        <f t="shared" si="104"/>
        <v/>
      </c>
      <c r="BK163" s="556" t="str">
        <f t="shared" si="105"/>
        <v/>
      </c>
      <c r="BM163" s="556" t="str">
        <f t="shared" si="106"/>
        <v/>
      </c>
      <c r="BO163" s="556" t="str">
        <f t="shared" si="107"/>
        <v/>
      </c>
      <c r="BQ163" s="556" t="str">
        <f t="shared" si="108"/>
        <v/>
      </c>
      <c r="BS163" s="556" t="str">
        <f t="shared" si="109"/>
        <v/>
      </c>
      <c r="BU163" s="556" t="str">
        <f t="shared" si="110"/>
        <v/>
      </c>
      <c r="BW163" s="556" t="str">
        <f t="shared" si="111"/>
        <v/>
      </c>
      <c r="BY163" s="556" t="str">
        <f t="shared" si="112"/>
        <v/>
      </c>
      <c r="CA163" s="556" t="str">
        <f t="shared" si="113"/>
        <v/>
      </c>
      <c r="CC163" s="556" t="str">
        <f t="shared" si="114"/>
        <v/>
      </c>
      <c r="CE163" s="556" t="str">
        <f t="shared" si="115"/>
        <v/>
      </c>
    </row>
    <row r="164" spans="5:83">
      <c r="E164" s="556" t="str">
        <f t="shared" si="78"/>
        <v/>
      </c>
      <c r="G164" s="556" t="str">
        <f t="shared" si="78"/>
        <v/>
      </c>
      <c r="I164" s="556" t="str">
        <f t="shared" si="79"/>
        <v/>
      </c>
      <c r="K164" s="556" t="str">
        <f t="shared" si="80"/>
        <v/>
      </c>
      <c r="M164" s="556" t="str">
        <f t="shared" si="81"/>
        <v/>
      </c>
      <c r="O164" s="556" t="str">
        <f t="shared" si="82"/>
        <v/>
      </c>
      <c r="Q164" s="556" t="str">
        <f t="shared" si="83"/>
        <v/>
      </c>
      <c r="S164" s="556" t="str">
        <f t="shared" si="84"/>
        <v/>
      </c>
      <c r="U164" s="556" t="str">
        <f t="shared" si="85"/>
        <v/>
      </c>
      <c r="W164" s="556" t="str">
        <f t="shared" si="86"/>
        <v/>
      </c>
      <c r="Y164" s="556" t="str">
        <f t="shared" si="87"/>
        <v/>
      </c>
      <c r="AA164" s="556" t="str">
        <f t="shared" si="88"/>
        <v/>
      </c>
      <c r="AC164" s="556" t="str">
        <f t="shared" si="89"/>
        <v/>
      </c>
      <c r="AE164" s="556" t="str">
        <f t="shared" si="90"/>
        <v/>
      </c>
      <c r="AG164" s="556" t="str">
        <f t="shared" si="91"/>
        <v/>
      </c>
      <c r="AI164" s="556" t="str">
        <f t="shared" si="92"/>
        <v/>
      </c>
      <c r="AK164" s="556" t="str">
        <f t="shared" si="93"/>
        <v/>
      </c>
      <c r="AM164" s="556" t="str">
        <f t="shared" si="94"/>
        <v/>
      </c>
      <c r="AO164" s="556" t="str">
        <f t="shared" si="95"/>
        <v/>
      </c>
      <c r="AQ164" s="556" t="str">
        <f t="shared" si="96"/>
        <v/>
      </c>
      <c r="AS164" s="556" t="str">
        <f t="shared" si="97"/>
        <v/>
      </c>
      <c r="AU164" s="556" t="str">
        <f t="shared" si="97"/>
        <v/>
      </c>
      <c r="AW164" s="556" t="str">
        <f t="shared" si="98"/>
        <v/>
      </c>
      <c r="AY164" s="556" t="str">
        <f t="shared" si="99"/>
        <v/>
      </c>
      <c r="BA164" s="556" t="str">
        <f t="shared" si="100"/>
        <v/>
      </c>
      <c r="BC164" s="556" t="str">
        <f t="shared" si="101"/>
        <v/>
      </c>
      <c r="BE164" s="556" t="str">
        <f t="shared" si="102"/>
        <v/>
      </c>
      <c r="BG164" s="556" t="str">
        <f t="shared" si="103"/>
        <v/>
      </c>
      <c r="BI164" s="556" t="str">
        <f t="shared" si="104"/>
        <v/>
      </c>
      <c r="BK164" s="556" t="str">
        <f t="shared" si="105"/>
        <v/>
      </c>
      <c r="BM164" s="556" t="str">
        <f t="shared" si="106"/>
        <v/>
      </c>
      <c r="BO164" s="556" t="str">
        <f t="shared" si="107"/>
        <v/>
      </c>
      <c r="BQ164" s="556" t="str">
        <f t="shared" si="108"/>
        <v/>
      </c>
      <c r="BS164" s="556" t="str">
        <f t="shared" si="109"/>
        <v/>
      </c>
      <c r="BU164" s="556" t="str">
        <f t="shared" si="110"/>
        <v/>
      </c>
      <c r="BW164" s="556" t="str">
        <f t="shared" si="111"/>
        <v/>
      </c>
      <c r="BY164" s="556" t="str">
        <f t="shared" si="112"/>
        <v/>
      </c>
      <c r="CA164" s="556" t="str">
        <f t="shared" si="113"/>
        <v/>
      </c>
      <c r="CC164" s="556" t="str">
        <f t="shared" si="114"/>
        <v/>
      </c>
      <c r="CE164" s="556" t="str">
        <f t="shared" si="115"/>
        <v/>
      </c>
    </row>
    <row r="165" spans="5:83">
      <c r="E165" s="556" t="str">
        <f t="shared" si="78"/>
        <v/>
      </c>
      <c r="G165" s="556" t="str">
        <f t="shared" si="78"/>
        <v/>
      </c>
      <c r="I165" s="556" t="str">
        <f t="shared" si="79"/>
        <v/>
      </c>
      <c r="K165" s="556" t="str">
        <f t="shared" si="80"/>
        <v/>
      </c>
      <c r="M165" s="556" t="str">
        <f t="shared" si="81"/>
        <v/>
      </c>
      <c r="O165" s="556" t="str">
        <f t="shared" si="82"/>
        <v/>
      </c>
      <c r="Q165" s="556" t="str">
        <f t="shared" si="83"/>
        <v/>
      </c>
      <c r="S165" s="556" t="str">
        <f t="shared" si="84"/>
        <v/>
      </c>
      <c r="U165" s="556" t="str">
        <f t="shared" si="85"/>
        <v/>
      </c>
      <c r="W165" s="556" t="str">
        <f t="shared" si="86"/>
        <v/>
      </c>
      <c r="Y165" s="556" t="str">
        <f t="shared" si="87"/>
        <v/>
      </c>
      <c r="AA165" s="556" t="str">
        <f t="shared" si="88"/>
        <v/>
      </c>
      <c r="AC165" s="556" t="str">
        <f t="shared" si="89"/>
        <v/>
      </c>
      <c r="AE165" s="556" t="str">
        <f t="shared" si="90"/>
        <v/>
      </c>
      <c r="AG165" s="556" t="str">
        <f t="shared" si="91"/>
        <v/>
      </c>
      <c r="AI165" s="556" t="str">
        <f t="shared" si="92"/>
        <v/>
      </c>
      <c r="AK165" s="556" t="str">
        <f t="shared" si="93"/>
        <v/>
      </c>
      <c r="AM165" s="556" t="str">
        <f t="shared" si="94"/>
        <v/>
      </c>
      <c r="AO165" s="556" t="str">
        <f t="shared" si="95"/>
        <v/>
      </c>
      <c r="AQ165" s="556" t="str">
        <f t="shared" si="96"/>
        <v/>
      </c>
      <c r="AS165" s="556" t="str">
        <f t="shared" si="97"/>
        <v/>
      </c>
      <c r="AU165" s="556" t="str">
        <f t="shared" si="97"/>
        <v/>
      </c>
      <c r="AW165" s="556" t="str">
        <f t="shared" si="98"/>
        <v/>
      </c>
      <c r="AY165" s="556" t="str">
        <f t="shared" si="99"/>
        <v/>
      </c>
      <c r="BA165" s="556" t="str">
        <f t="shared" si="100"/>
        <v/>
      </c>
      <c r="BC165" s="556" t="str">
        <f t="shared" si="101"/>
        <v/>
      </c>
      <c r="BE165" s="556" t="str">
        <f t="shared" si="102"/>
        <v/>
      </c>
      <c r="BG165" s="556" t="str">
        <f t="shared" si="103"/>
        <v/>
      </c>
      <c r="BI165" s="556" t="str">
        <f t="shared" si="104"/>
        <v/>
      </c>
      <c r="BK165" s="556" t="str">
        <f t="shared" si="105"/>
        <v/>
      </c>
      <c r="BM165" s="556" t="str">
        <f t="shared" si="106"/>
        <v/>
      </c>
      <c r="BO165" s="556" t="str">
        <f t="shared" si="107"/>
        <v/>
      </c>
      <c r="BQ165" s="556" t="str">
        <f t="shared" si="108"/>
        <v/>
      </c>
      <c r="BS165" s="556" t="str">
        <f t="shared" si="109"/>
        <v/>
      </c>
      <c r="BU165" s="556" t="str">
        <f t="shared" si="110"/>
        <v/>
      </c>
      <c r="BW165" s="556" t="str">
        <f t="shared" si="111"/>
        <v/>
      </c>
      <c r="BY165" s="556" t="str">
        <f t="shared" si="112"/>
        <v/>
      </c>
      <c r="CA165" s="556" t="str">
        <f t="shared" si="113"/>
        <v/>
      </c>
      <c r="CC165" s="556" t="str">
        <f t="shared" si="114"/>
        <v/>
      </c>
      <c r="CE165" s="556" t="str">
        <f t="shared" si="115"/>
        <v/>
      </c>
    </row>
    <row r="166" spans="5:83">
      <c r="E166" s="556" t="str">
        <f t="shared" si="78"/>
        <v/>
      </c>
      <c r="G166" s="556" t="str">
        <f t="shared" si="78"/>
        <v/>
      </c>
      <c r="I166" s="556" t="str">
        <f t="shared" si="79"/>
        <v/>
      </c>
      <c r="K166" s="556" t="str">
        <f t="shared" si="80"/>
        <v/>
      </c>
      <c r="M166" s="556" t="str">
        <f t="shared" si="81"/>
        <v/>
      </c>
      <c r="O166" s="556" t="str">
        <f t="shared" si="82"/>
        <v/>
      </c>
      <c r="Q166" s="556" t="str">
        <f t="shared" si="83"/>
        <v/>
      </c>
      <c r="S166" s="556" t="str">
        <f t="shared" si="84"/>
        <v/>
      </c>
      <c r="U166" s="556" t="str">
        <f t="shared" si="85"/>
        <v/>
      </c>
      <c r="W166" s="556" t="str">
        <f t="shared" si="86"/>
        <v/>
      </c>
      <c r="Y166" s="556" t="str">
        <f t="shared" si="87"/>
        <v/>
      </c>
      <c r="AA166" s="556" t="str">
        <f t="shared" si="88"/>
        <v/>
      </c>
      <c r="AC166" s="556" t="str">
        <f t="shared" si="89"/>
        <v/>
      </c>
      <c r="AE166" s="556" t="str">
        <f t="shared" si="90"/>
        <v/>
      </c>
      <c r="AG166" s="556" t="str">
        <f t="shared" si="91"/>
        <v/>
      </c>
      <c r="AI166" s="556" t="str">
        <f t="shared" si="92"/>
        <v/>
      </c>
      <c r="AK166" s="556" t="str">
        <f t="shared" si="93"/>
        <v/>
      </c>
      <c r="AM166" s="556" t="str">
        <f t="shared" si="94"/>
        <v/>
      </c>
      <c r="AO166" s="556" t="str">
        <f t="shared" si="95"/>
        <v/>
      </c>
      <c r="AQ166" s="556" t="str">
        <f t="shared" si="96"/>
        <v/>
      </c>
      <c r="AS166" s="556" t="str">
        <f t="shared" si="97"/>
        <v/>
      </c>
      <c r="AU166" s="556" t="str">
        <f t="shared" si="97"/>
        <v/>
      </c>
      <c r="AW166" s="556" t="str">
        <f t="shared" si="98"/>
        <v/>
      </c>
      <c r="AY166" s="556" t="str">
        <f t="shared" si="99"/>
        <v/>
      </c>
      <c r="BA166" s="556" t="str">
        <f t="shared" si="100"/>
        <v/>
      </c>
      <c r="BC166" s="556" t="str">
        <f t="shared" si="101"/>
        <v/>
      </c>
      <c r="BE166" s="556" t="str">
        <f t="shared" si="102"/>
        <v/>
      </c>
      <c r="BG166" s="556" t="str">
        <f t="shared" si="103"/>
        <v/>
      </c>
      <c r="BI166" s="556" t="str">
        <f t="shared" si="104"/>
        <v/>
      </c>
      <c r="BK166" s="556" t="str">
        <f t="shared" si="105"/>
        <v/>
      </c>
      <c r="BM166" s="556" t="str">
        <f t="shared" si="106"/>
        <v/>
      </c>
      <c r="BO166" s="556" t="str">
        <f t="shared" si="107"/>
        <v/>
      </c>
      <c r="BQ166" s="556" t="str">
        <f t="shared" si="108"/>
        <v/>
      </c>
      <c r="BS166" s="556" t="str">
        <f t="shared" si="109"/>
        <v/>
      </c>
      <c r="BU166" s="556" t="str">
        <f t="shared" si="110"/>
        <v/>
      </c>
      <c r="BW166" s="556" t="str">
        <f t="shared" si="111"/>
        <v/>
      </c>
      <c r="BY166" s="556" t="str">
        <f t="shared" si="112"/>
        <v/>
      </c>
      <c r="CA166" s="556" t="str">
        <f t="shared" si="113"/>
        <v/>
      </c>
      <c r="CC166" s="556" t="str">
        <f t="shared" si="114"/>
        <v/>
      </c>
      <c r="CE166" s="556" t="str">
        <f t="shared" si="115"/>
        <v/>
      </c>
    </row>
    <row r="167" spans="5:83">
      <c r="E167" s="556" t="str">
        <f t="shared" si="78"/>
        <v/>
      </c>
      <c r="G167" s="556" t="str">
        <f t="shared" si="78"/>
        <v/>
      </c>
      <c r="I167" s="556" t="str">
        <f t="shared" si="79"/>
        <v/>
      </c>
      <c r="K167" s="556" t="str">
        <f t="shared" si="80"/>
        <v/>
      </c>
      <c r="M167" s="556" t="str">
        <f t="shared" si="81"/>
        <v/>
      </c>
      <c r="O167" s="556" t="str">
        <f t="shared" si="82"/>
        <v/>
      </c>
      <c r="Q167" s="556" t="str">
        <f t="shared" si="83"/>
        <v/>
      </c>
      <c r="S167" s="556" t="str">
        <f t="shared" si="84"/>
        <v/>
      </c>
      <c r="U167" s="556" t="str">
        <f t="shared" si="85"/>
        <v/>
      </c>
      <c r="W167" s="556" t="str">
        <f t="shared" si="86"/>
        <v/>
      </c>
      <c r="Y167" s="556" t="str">
        <f t="shared" si="87"/>
        <v/>
      </c>
      <c r="AA167" s="556" t="str">
        <f t="shared" si="88"/>
        <v/>
      </c>
      <c r="AC167" s="556" t="str">
        <f t="shared" si="89"/>
        <v/>
      </c>
      <c r="AE167" s="556" t="str">
        <f t="shared" si="90"/>
        <v/>
      </c>
      <c r="AG167" s="556" t="str">
        <f t="shared" si="91"/>
        <v/>
      </c>
      <c r="AI167" s="556" t="str">
        <f t="shared" si="92"/>
        <v/>
      </c>
      <c r="AK167" s="556" t="str">
        <f t="shared" si="93"/>
        <v/>
      </c>
      <c r="AM167" s="556" t="str">
        <f t="shared" si="94"/>
        <v/>
      </c>
      <c r="AO167" s="556" t="str">
        <f t="shared" si="95"/>
        <v/>
      </c>
      <c r="AQ167" s="556" t="str">
        <f t="shared" si="96"/>
        <v/>
      </c>
      <c r="AS167" s="556" t="str">
        <f t="shared" si="97"/>
        <v/>
      </c>
      <c r="AU167" s="556" t="str">
        <f t="shared" si="97"/>
        <v/>
      </c>
      <c r="AW167" s="556" t="str">
        <f t="shared" si="98"/>
        <v/>
      </c>
      <c r="AY167" s="556" t="str">
        <f t="shared" si="99"/>
        <v/>
      </c>
      <c r="BA167" s="556" t="str">
        <f t="shared" si="100"/>
        <v/>
      </c>
      <c r="BC167" s="556" t="str">
        <f t="shared" si="101"/>
        <v/>
      </c>
      <c r="BE167" s="556" t="str">
        <f t="shared" si="102"/>
        <v/>
      </c>
      <c r="BG167" s="556" t="str">
        <f t="shared" si="103"/>
        <v/>
      </c>
      <c r="BI167" s="556" t="str">
        <f t="shared" si="104"/>
        <v/>
      </c>
      <c r="BK167" s="556" t="str">
        <f t="shared" si="105"/>
        <v/>
      </c>
      <c r="BM167" s="556" t="str">
        <f t="shared" si="106"/>
        <v/>
      </c>
      <c r="BO167" s="556" t="str">
        <f t="shared" si="107"/>
        <v/>
      </c>
      <c r="BQ167" s="556" t="str">
        <f t="shared" si="108"/>
        <v/>
      </c>
      <c r="BS167" s="556" t="str">
        <f t="shared" si="109"/>
        <v/>
      </c>
      <c r="BU167" s="556" t="str">
        <f t="shared" si="110"/>
        <v/>
      </c>
      <c r="BW167" s="556" t="str">
        <f t="shared" si="111"/>
        <v/>
      </c>
      <c r="BY167" s="556" t="str">
        <f t="shared" si="112"/>
        <v/>
      </c>
      <c r="CA167" s="556" t="str">
        <f t="shared" si="113"/>
        <v/>
      </c>
      <c r="CC167" s="556" t="str">
        <f t="shared" si="114"/>
        <v/>
      </c>
      <c r="CE167" s="556" t="str">
        <f t="shared" si="115"/>
        <v/>
      </c>
    </row>
    <row r="168" spans="5:83">
      <c r="E168" s="556" t="str">
        <f t="shared" si="78"/>
        <v/>
      </c>
      <c r="G168" s="556" t="str">
        <f t="shared" si="78"/>
        <v/>
      </c>
      <c r="I168" s="556" t="str">
        <f t="shared" si="79"/>
        <v/>
      </c>
      <c r="K168" s="556" t="str">
        <f t="shared" si="80"/>
        <v/>
      </c>
      <c r="M168" s="556" t="str">
        <f t="shared" si="81"/>
        <v/>
      </c>
      <c r="O168" s="556" t="str">
        <f t="shared" si="82"/>
        <v/>
      </c>
      <c r="Q168" s="556" t="str">
        <f t="shared" si="83"/>
        <v/>
      </c>
      <c r="S168" s="556" t="str">
        <f t="shared" si="84"/>
        <v/>
      </c>
      <c r="U168" s="556" t="str">
        <f t="shared" si="85"/>
        <v/>
      </c>
      <c r="W168" s="556" t="str">
        <f t="shared" si="86"/>
        <v/>
      </c>
      <c r="Y168" s="556" t="str">
        <f t="shared" si="87"/>
        <v/>
      </c>
      <c r="AA168" s="556" t="str">
        <f t="shared" si="88"/>
        <v/>
      </c>
      <c r="AC168" s="556" t="str">
        <f t="shared" si="89"/>
        <v/>
      </c>
      <c r="AE168" s="556" t="str">
        <f t="shared" si="90"/>
        <v/>
      </c>
      <c r="AG168" s="556" t="str">
        <f t="shared" si="91"/>
        <v/>
      </c>
      <c r="AI168" s="556" t="str">
        <f t="shared" si="92"/>
        <v/>
      </c>
      <c r="AK168" s="556" t="str">
        <f t="shared" si="93"/>
        <v/>
      </c>
      <c r="AM168" s="556" t="str">
        <f t="shared" si="94"/>
        <v/>
      </c>
      <c r="AO168" s="556" t="str">
        <f t="shared" si="95"/>
        <v/>
      </c>
      <c r="AQ168" s="556" t="str">
        <f t="shared" si="96"/>
        <v/>
      </c>
      <c r="AS168" s="556" t="str">
        <f t="shared" si="97"/>
        <v/>
      </c>
      <c r="AU168" s="556" t="str">
        <f t="shared" si="97"/>
        <v/>
      </c>
      <c r="AW168" s="556" t="str">
        <f t="shared" si="98"/>
        <v/>
      </c>
      <c r="AY168" s="556" t="str">
        <f t="shared" si="99"/>
        <v/>
      </c>
      <c r="BA168" s="556" t="str">
        <f t="shared" si="100"/>
        <v/>
      </c>
      <c r="BC168" s="556" t="str">
        <f t="shared" si="101"/>
        <v/>
      </c>
      <c r="BE168" s="556" t="str">
        <f t="shared" si="102"/>
        <v/>
      </c>
      <c r="BG168" s="556" t="str">
        <f t="shared" si="103"/>
        <v/>
      </c>
      <c r="BI168" s="556" t="str">
        <f t="shared" si="104"/>
        <v/>
      </c>
      <c r="BK168" s="556" t="str">
        <f t="shared" si="105"/>
        <v/>
      </c>
      <c r="BM168" s="556" t="str">
        <f t="shared" si="106"/>
        <v/>
      </c>
      <c r="BO168" s="556" t="str">
        <f t="shared" si="107"/>
        <v/>
      </c>
      <c r="BQ168" s="556" t="str">
        <f t="shared" si="108"/>
        <v/>
      </c>
      <c r="BS168" s="556" t="str">
        <f t="shared" si="109"/>
        <v/>
      </c>
      <c r="BU168" s="556" t="str">
        <f t="shared" si="110"/>
        <v/>
      </c>
      <c r="BW168" s="556" t="str">
        <f t="shared" si="111"/>
        <v/>
      </c>
      <c r="BY168" s="556" t="str">
        <f t="shared" si="112"/>
        <v/>
      </c>
      <c r="CA168" s="556" t="str">
        <f t="shared" si="113"/>
        <v/>
      </c>
      <c r="CC168" s="556" t="str">
        <f t="shared" si="114"/>
        <v/>
      </c>
      <c r="CE168" s="556" t="str">
        <f t="shared" si="115"/>
        <v/>
      </c>
    </row>
    <row r="169" spans="5:83">
      <c r="E169" s="556" t="str">
        <f t="shared" si="78"/>
        <v/>
      </c>
      <c r="G169" s="556" t="str">
        <f t="shared" si="78"/>
        <v/>
      </c>
      <c r="I169" s="556" t="str">
        <f t="shared" si="79"/>
        <v/>
      </c>
      <c r="K169" s="556" t="str">
        <f t="shared" si="80"/>
        <v/>
      </c>
      <c r="M169" s="556" t="str">
        <f t="shared" si="81"/>
        <v/>
      </c>
      <c r="O169" s="556" t="str">
        <f t="shared" si="82"/>
        <v/>
      </c>
      <c r="Q169" s="556" t="str">
        <f t="shared" si="83"/>
        <v/>
      </c>
      <c r="S169" s="556" t="str">
        <f t="shared" si="84"/>
        <v/>
      </c>
      <c r="U169" s="556" t="str">
        <f t="shared" si="85"/>
        <v/>
      </c>
      <c r="W169" s="556" t="str">
        <f t="shared" si="86"/>
        <v/>
      </c>
      <c r="Y169" s="556" t="str">
        <f t="shared" si="87"/>
        <v/>
      </c>
      <c r="AA169" s="556" t="str">
        <f t="shared" si="88"/>
        <v/>
      </c>
      <c r="AC169" s="556" t="str">
        <f t="shared" si="89"/>
        <v/>
      </c>
      <c r="AE169" s="556" t="str">
        <f t="shared" si="90"/>
        <v/>
      </c>
      <c r="AG169" s="556" t="str">
        <f t="shared" si="91"/>
        <v/>
      </c>
      <c r="AI169" s="556" t="str">
        <f t="shared" si="92"/>
        <v/>
      </c>
      <c r="AK169" s="556" t="str">
        <f t="shared" si="93"/>
        <v/>
      </c>
      <c r="AM169" s="556" t="str">
        <f t="shared" si="94"/>
        <v/>
      </c>
      <c r="AO169" s="556" t="str">
        <f t="shared" si="95"/>
        <v/>
      </c>
      <c r="AQ169" s="556" t="str">
        <f t="shared" si="96"/>
        <v/>
      </c>
      <c r="AS169" s="556" t="str">
        <f t="shared" si="97"/>
        <v/>
      </c>
      <c r="AU169" s="556" t="str">
        <f t="shared" si="97"/>
        <v/>
      </c>
      <c r="AW169" s="556" t="str">
        <f t="shared" si="98"/>
        <v/>
      </c>
      <c r="AY169" s="556" t="str">
        <f t="shared" si="99"/>
        <v/>
      </c>
      <c r="BA169" s="556" t="str">
        <f t="shared" si="100"/>
        <v/>
      </c>
      <c r="BC169" s="556" t="str">
        <f t="shared" si="101"/>
        <v/>
      </c>
      <c r="BE169" s="556" t="str">
        <f t="shared" si="102"/>
        <v/>
      </c>
      <c r="BG169" s="556" t="str">
        <f t="shared" si="103"/>
        <v/>
      </c>
      <c r="BI169" s="556" t="str">
        <f t="shared" si="104"/>
        <v/>
      </c>
      <c r="BK169" s="556" t="str">
        <f t="shared" si="105"/>
        <v/>
      </c>
      <c r="BM169" s="556" t="str">
        <f t="shared" si="106"/>
        <v/>
      </c>
      <c r="BO169" s="556" t="str">
        <f t="shared" si="107"/>
        <v/>
      </c>
      <c r="BQ169" s="556" t="str">
        <f t="shared" si="108"/>
        <v/>
      </c>
      <c r="BS169" s="556" t="str">
        <f t="shared" si="109"/>
        <v/>
      </c>
      <c r="BU169" s="556" t="str">
        <f t="shared" si="110"/>
        <v/>
      </c>
      <c r="BW169" s="556" t="str">
        <f t="shared" si="111"/>
        <v/>
      </c>
      <c r="BY169" s="556" t="str">
        <f t="shared" si="112"/>
        <v/>
      </c>
      <c r="CA169" s="556" t="str">
        <f t="shared" si="113"/>
        <v/>
      </c>
      <c r="CC169" s="556" t="str">
        <f t="shared" si="114"/>
        <v/>
      </c>
      <c r="CE169" s="556" t="str">
        <f t="shared" si="115"/>
        <v/>
      </c>
    </row>
    <row r="170" spans="5:83">
      <c r="E170" s="556" t="str">
        <f t="shared" si="78"/>
        <v/>
      </c>
      <c r="G170" s="556" t="str">
        <f t="shared" si="78"/>
        <v/>
      </c>
      <c r="I170" s="556" t="str">
        <f t="shared" si="79"/>
        <v/>
      </c>
      <c r="K170" s="556" t="str">
        <f t="shared" si="80"/>
        <v/>
      </c>
      <c r="M170" s="556" t="str">
        <f t="shared" si="81"/>
        <v/>
      </c>
      <c r="O170" s="556" t="str">
        <f t="shared" si="82"/>
        <v/>
      </c>
      <c r="Q170" s="556" t="str">
        <f t="shared" si="83"/>
        <v/>
      </c>
      <c r="S170" s="556" t="str">
        <f t="shared" si="84"/>
        <v/>
      </c>
      <c r="U170" s="556" t="str">
        <f t="shared" si="85"/>
        <v/>
      </c>
      <c r="W170" s="556" t="str">
        <f t="shared" si="86"/>
        <v/>
      </c>
      <c r="Y170" s="556" t="str">
        <f t="shared" si="87"/>
        <v/>
      </c>
      <c r="AA170" s="556" t="str">
        <f t="shared" si="88"/>
        <v/>
      </c>
      <c r="AC170" s="556" t="str">
        <f t="shared" si="89"/>
        <v/>
      </c>
      <c r="AE170" s="556" t="str">
        <f t="shared" si="90"/>
        <v/>
      </c>
      <c r="AG170" s="556" t="str">
        <f t="shared" si="91"/>
        <v/>
      </c>
      <c r="AI170" s="556" t="str">
        <f t="shared" si="92"/>
        <v/>
      </c>
      <c r="AK170" s="556" t="str">
        <f t="shared" si="93"/>
        <v/>
      </c>
      <c r="AM170" s="556" t="str">
        <f t="shared" si="94"/>
        <v/>
      </c>
      <c r="AO170" s="556" t="str">
        <f t="shared" si="95"/>
        <v/>
      </c>
      <c r="AQ170" s="556" t="str">
        <f t="shared" si="96"/>
        <v/>
      </c>
      <c r="AS170" s="556" t="str">
        <f t="shared" si="97"/>
        <v/>
      </c>
      <c r="AU170" s="556" t="str">
        <f t="shared" si="97"/>
        <v/>
      </c>
      <c r="AW170" s="556" t="str">
        <f t="shared" si="98"/>
        <v/>
      </c>
      <c r="AY170" s="556" t="str">
        <f t="shared" si="99"/>
        <v/>
      </c>
      <c r="BA170" s="556" t="str">
        <f t="shared" si="100"/>
        <v/>
      </c>
      <c r="BC170" s="556" t="str">
        <f t="shared" si="101"/>
        <v/>
      </c>
      <c r="BE170" s="556" t="str">
        <f t="shared" si="102"/>
        <v/>
      </c>
      <c r="BG170" s="556" t="str">
        <f t="shared" si="103"/>
        <v/>
      </c>
      <c r="BI170" s="556" t="str">
        <f t="shared" si="104"/>
        <v/>
      </c>
      <c r="BK170" s="556" t="str">
        <f t="shared" si="105"/>
        <v/>
      </c>
      <c r="BM170" s="556" t="str">
        <f t="shared" si="106"/>
        <v/>
      </c>
      <c r="BO170" s="556" t="str">
        <f t="shared" si="107"/>
        <v/>
      </c>
      <c r="BQ170" s="556" t="str">
        <f t="shared" si="108"/>
        <v/>
      </c>
      <c r="BS170" s="556" t="str">
        <f t="shared" si="109"/>
        <v/>
      </c>
      <c r="BU170" s="556" t="str">
        <f t="shared" si="110"/>
        <v/>
      </c>
      <c r="BW170" s="556" t="str">
        <f t="shared" si="111"/>
        <v/>
      </c>
      <c r="BY170" s="556" t="str">
        <f t="shared" si="112"/>
        <v/>
      </c>
      <c r="CA170" s="556" t="str">
        <f t="shared" si="113"/>
        <v/>
      </c>
      <c r="CC170" s="556" t="str">
        <f t="shared" si="114"/>
        <v/>
      </c>
      <c r="CE170" s="556" t="str">
        <f t="shared" si="115"/>
        <v/>
      </c>
    </row>
    <row r="171" spans="5:83">
      <c r="E171" s="556" t="str">
        <f t="shared" si="78"/>
        <v/>
      </c>
      <c r="G171" s="556" t="str">
        <f t="shared" si="78"/>
        <v/>
      </c>
      <c r="I171" s="556" t="str">
        <f t="shared" si="79"/>
        <v/>
      </c>
      <c r="K171" s="556" t="str">
        <f t="shared" si="80"/>
        <v/>
      </c>
      <c r="M171" s="556" t="str">
        <f t="shared" si="81"/>
        <v/>
      </c>
      <c r="O171" s="556" t="str">
        <f t="shared" si="82"/>
        <v/>
      </c>
      <c r="Q171" s="556" t="str">
        <f t="shared" si="83"/>
        <v/>
      </c>
      <c r="S171" s="556" t="str">
        <f t="shared" si="84"/>
        <v/>
      </c>
      <c r="U171" s="556" t="str">
        <f t="shared" si="85"/>
        <v/>
      </c>
      <c r="W171" s="556" t="str">
        <f t="shared" si="86"/>
        <v/>
      </c>
      <c r="Y171" s="556" t="str">
        <f t="shared" si="87"/>
        <v/>
      </c>
      <c r="AA171" s="556" t="str">
        <f t="shared" si="88"/>
        <v/>
      </c>
      <c r="AC171" s="556" t="str">
        <f t="shared" si="89"/>
        <v/>
      </c>
      <c r="AE171" s="556" t="str">
        <f t="shared" si="90"/>
        <v/>
      </c>
      <c r="AG171" s="556" t="str">
        <f t="shared" si="91"/>
        <v/>
      </c>
      <c r="AI171" s="556" t="str">
        <f t="shared" si="92"/>
        <v/>
      </c>
      <c r="AK171" s="556" t="str">
        <f t="shared" si="93"/>
        <v/>
      </c>
      <c r="AM171" s="556" t="str">
        <f t="shared" si="94"/>
        <v/>
      </c>
      <c r="AO171" s="556" t="str">
        <f t="shared" si="95"/>
        <v/>
      </c>
      <c r="AQ171" s="556" t="str">
        <f t="shared" si="96"/>
        <v/>
      </c>
      <c r="AS171" s="556" t="str">
        <f t="shared" si="97"/>
        <v/>
      </c>
      <c r="AU171" s="556" t="str">
        <f t="shared" si="97"/>
        <v/>
      </c>
      <c r="AW171" s="556" t="str">
        <f t="shared" si="98"/>
        <v/>
      </c>
      <c r="AY171" s="556" t="str">
        <f t="shared" si="99"/>
        <v/>
      </c>
      <c r="BA171" s="556" t="str">
        <f t="shared" si="100"/>
        <v/>
      </c>
      <c r="BC171" s="556" t="str">
        <f t="shared" si="101"/>
        <v/>
      </c>
      <c r="BE171" s="556" t="str">
        <f t="shared" si="102"/>
        <v/>
      </c>
      <c r="BG171" s="556" t="str">
        <f t="shared" si="103"/>
        <v/>
      </c>
      <c r="BI171" s="556" t="str">
        <f t="shared" si="104"/>
        <v/>
      </c>
      <c r="BK171" s="556" t="str">
        <f t="shared" si="105"/>
        <v/>
      </c>
      <c r="BM171" s="556" t="str">
        <f t="shared" si="106"/>
        <v/>
      </c>
      <c r="BO171" s="556" t="str">
        <f t="shared" si="107"/>
        <v/>
      </c>
      <c r="BQ171" s="556" t="str">
        <f t="shared" si="108"/>
        <v/>
      </c>
      <c r="BS171" s="556" t="str">
        <f t="shared" si="109"/>
        <v/>
      </c>
      <c r="BU171" s="556" t="str">
        <f t="shared" si="110"/>
        <v/>
      </c>
      <c r="BW171" s="556" t="str">
        <f t="shared" si="111"/>
        <v/>
      </c>
      <c r="BY171" s="556" t="str">
        <f t="shared" si="112"/>
        <v/>
      </c>
      <c r="CA171" s="556" t="str">
        <f t="shared" si="113"/>
        <v/>
      </c>
      <c r="CC171" s="556" t="str">
        <f t="shared" si="114"/>
        <v/>
      </c>
      <c r="CE171" s="556" t="str">
        <f t="shared" si="115"/>
        <v/>
      </c>
    </row>
    <row r="172" spans="5:83">
      <c r="E172" s="556" t="str">
        <f t="shared" si="78"/>
        <v/>
      </c>
      <c r="G172" s="556" t="str">
        <f t="shared" si="78"/>
        <v/>
      </c>
      <c r="I172" s="556" t="str">
        <f t="shared" si="79"/>
        <v/>
      </c>
      <c r="K172" s="556" t="str">
        <f t="shared" si="80"/>
        <v/>
      </c>
      <c r="M172" s="556" t="str">
        <f t="shared" si="81"/>
        <v/>
      </c>
      <c r="O172" s="556" t="str">
        <f t="shared" si="82"/>
        <v/>
      </c>
      <c r="Q172" s="556" t="str">
        <f t="shared" si="83"/>
        <v/>
      </c>
      <c r="S172" s="556" t="str">
        <f t="shared" si="84"/>
        <v/>
      </c>
      <c r="U172" s="556" t="str">
        <f t="shared" si="85"/>
        <v/>
      </c>
      <c r="W172" s="556" t="str">
        <f t="shared" si="86"/>
        <v/>
      </c>
      <c r="Y172" s="556" t="str">
        <f t="shared" si="87"/>
        <v/>
      </c>
      <c r="AA172" s="556" t="str">
        <f t="shared" si="88"/>
        <v/>
      </c>
      <c r="AC172" s="556" t="str">
        <f t="shared" si="89"/>
        <v/>
      </c>
      <c r="AE172" s="556" t="str">
        <f t="shared" si="90"/>
        <v/>
      </c>
      <c r="AG172" s="556" t="str">
        <f t="shared" si="91"/>
        <v/>
      </c>
      <c r="AI172" s="556" t="str">
        <f t="shared" si="92"/>
        <v/>
      </c>
      <c r="AK172" s="556" t="str">
        <f t="shared" si="93"/>
        <v/>
      </c>
      <c r="AM172" s="556" t="str">
        <f t="shared" si="94"/>
        <v/>
      </c>
      <c r="AO172" s="556" t="str">
        <f t="shared" si="95"/>
        <v/>
      </c>
      <c r="AQ172" s="556" t="str">
        <f t="shared" si="96"/>
        <v/>
      </c>
      <c r="AS172" s="556" t="str">
        <f t="shared" si="97"/>
        <v/>
      </c>
      <c r="AU172" s="556" t="str">
        <f t="shared" si="97"/>
        <v/>
      </c>
      <c r="AW172" s="556" t="str">
        <f t="shared" si="98"/>
        <v/>
      </c>
      <c r="AY172" s="556" t="str">
        <f t="shared" si="99"/>
        <v/>
      </c>
      <c r="BA172" s="556" t="str">
        <f t="shared" si="100"/>
        <v/>
      </c>
      <c r="BC172" s="556" t="str">
        <f t="shared" si="101"/>
        <v/>
      </c>
      <c r="BE172" s="556" t="str">
        <f t="shared" si="102"/>
        <v/>
      </c>
      <c r="BG172" s="556" t="str">
        <f t="shared" si="103"/>
        <v/>
      </c>
      <c r="BI172" s="556" t="str">
        <f t="shared" si="104"/>
        <v/>
      </c>
      <c r="BK172" s="556" t="str">
        <f t="shared" si="105"/>
        <v/>
      </c>
      <c r="BM172" s="556" t="str">
        <f t="shared" si="106"/>
        <v/>
      </c>
      <c r="BO172" s="556" t="str">
        <f t="shared" si="107"/>
        <v/>
      </c>
      <c r="BQ172" s="556" t="str">
        <f t="shared" si="108"/>
        <v/>
      </c>
      <c r="BS172" s="556" t="str">
        <f t="shared" si="109"/>
        <v/>
      </c>
      <c r="BU172" s="556" t="str">
        <f t="shared" si="110"/>
        <v/>
      </c>
      <c r="BW172" s="556" t="str">
        <f t="shared" si="111"/>
        <v/>
      </c>
      <c r="BY172" s="556" t="str">
        <f t="shared" si="112"/>
        <v/>
      </c>
      <c r="CA172" s="556" t="str">
        <f t="shared" si="113"/>
        <v/>
      </c>
      <c r="CC172" s="556" t="str">
        <f t="shared" si="114"/>
        <v/>
      </c>
      <c r="CE172" s="556" t="str">
        <f t="shared" si="115"/>
        <v/>
      </c>
    </row>
    <row r="173" spans="5:83">
      <c r="E173" s="556" t="str">
        <f t="shared" si="78"/>
        <v/>
      </c>
      <c r="G173" s="556" t="str">
        <f t="shared" si="78"/>
        <v/>
      </c>
      <c r="I173" s="556" t="str">
        <f t="shared" si="79"/>
        <v/>
      </c>
      <c r="K173" s="556" t="str">
        <f t="shared" si="80"/>
        <v/>
      </c>
      <c r="M173" s="556" t="str">
        <f t="shared" si="81"/>
        <v/>
      </c>
      <c r="O173" s="556" t="str">
        <f t="shared" si="82"/>
        <v/>
      </c>
      <c r="Q173" s="556" t="str">
        <f t="shared" si="83"/>
        <v/>
      </c>
      <c r="S173" s="556" t="str">
        <f t="shared" si="84"/>
        <v/>
      </c>
      <c r="U173" s="556" t="str">
        <f t="shared" si="85"/>
        <v/>
      </c>
      <c r="W173" s="556" t="str">
        <f t="shared" si="86"/>
        <v/>
      </c>
      <c r="Y173" s="556" t="str">
        <f t="shared" si="87"/>
        <v/>
      </c>
      <c r="AA173" s="556" t="str">
        <f t="shared" si="88"/>
        <v/>
      </c>
      <c r="AC173" s="556" t="str">
        <f t="shared" si="89"/>
        <v/>
      </c>
      <c r="AE173" s="556" t="str">
        <f t="shared" si="90"/>
        <v/>
      </c>
      <c r="AG173" s="556" t="str">
        <f t="shared" si="91"/>
        <v/>
      </c>
      <c r="AI173" s="556" t="str">
        <f t="shared" si="92"/>
        <v/>
      </c>
      <c r="AK173" s="556" t="str">
        <f t="shared" si="93"/>
        <v/>
      </c>
      <c r="AM173" s="556" t="str">
        <f t="shared" si="94"/>
        <v/>
      </c>
      <c r="AO173" s="556" t="str">
        <f t="shared" si="95"/>
        <v/>
      </c>
      <c r="AQ173" s="556" t="str">
        <f t="shared" si="96"/>
        <v/>
      </c>
      <c r="AS173" s="556" t="str">
        <f t="shared" si="97"/>
        <v/>
      </c>
      <c r="AU173" s="556" t="str">
        <f t="shared" si="97"/>
        <v/>
      </c>
      <c r="AW173" s="556" t="str">
        <f t="shared" si="98"/>
        <v/>
      </c>
      <c r="AY173" s="556" t="str">
        <f t="shared" si="99"/>
        <v/>
      </c>
      <c r="BA173" s="556" t="str">
        <f t="shared" si="100"/>
        <v/>
      </c>
      <c r="BC173" s="556" t="str">
        <f t="shared" si="101"/>
        <v/>
      </c>
      <c r="BE173" s="556" t="str">
        <f t="shared" si="102"/>
        <v/>
      </c>
      <c r="BG173" s="556" t="str">
        <f t="shared" si="103"/>
        <v/>
      </c>
      <c r="BI173" s="556" t="str">
        <f t="shared" si="104"/>
        <v/>
      </c>
      <c r="BK173" s="556" t="str">
        <f t="shared" si="105"/>
        <v/>
      </c>
      <c r="BM173" s="556" t="str">
        <f t="shared" si="106"/>
        <v/>
      </c>
      <c r="BO173" s="556" t="str">
        <f t="shared" si="107"/>
        <v/>
      </c>
      <c r="BQ173" s="556" t="str">
        <f t="shared" si="108"/>
        <v/>
      </c>
      <c r="BS173" s="556" t="str">
        <f t="shared" si="109"/>
        <v/>
      </c>
      <c r="BU173" s="556" t="str">
        <f t="shared" si="110"/>
        <v/>
      </c>
      <c r="BW173" s="556" t="str">
        <f t="shared" si="111"/>
        <v/>
      </c>
      <c r="BY173" s="556" t="str">
        <f t="shared" si="112"/>
        <v/>
      </c>
      <c r="CA173" s="556" t="str">
        <f t="shared" si="113"/>
        <v/>
      </c>
      <c r="CC173" s="556" t="str">
        <f t="shared" si="114"/>
        <v/>
      </c>
      <c r="CE173" s="556" t="str">
        <f t="shared" si="115"/>
        <v/>
      </c>
    </row>
    <row r="174" spans="5:83">
      <c r="E174" s="556" t="str">
        <f t="shared" si="78"/>
        <v/>
      </c>
      <c r="G174" s="556" t="str">
        <f t="shared" si="78"/>
        <v/>
      </c>
      <c r="I174" s="556" t="str">
        <f t="shared" si="79"/>
        <v/>
      </c>
      <c r="K174" s="556" t="str">
        <f t="shared" si="80"/>
        <v/>
      </c>
      <c r="M174" s="556" t="str">
        <f t="shared" si="81"/>
        <v/>
      </c>
      <c r="O174" s="556" t="str">
        <f t="shared" si="82"/>
        <v/>
      </c>
      <c r="Q174" s="556" t="str">
        <f t="shared" si="83"/>
        <v/>
      </c>
      <c r="S174" s="556" t="str">
        <f t="shared" si="84"/>
        <v/>
      </c>
      <c r="U174" s="556" t="str">
        <f t="shared" si="85"/>
        <v/>
      </c>
      <c r="W174" s="556" t="str">
        <f t="shared" si="86"/>
        <v/>
      </c>
      <c r="Y174" s="556" t="str">
        <f t="shared" si="87"/>
        <v/>
      </c>
      <c r="AA174" s="556" t="str">
        <f t="shared" si="88"/>
        <v/>
      </c>
      <c r="AC174" s="556" t="str">
        <f t="shared" si="89"/>
        <v/>
      </c>
      <c r="AE174" s="556" t="str">
        <f t="shared" si="90"/>
        <v/>
      </c>
      <c r="AG174" s="556" t="str">
        <f t="shared" si="91"/>
        <v/>
      </c>
      <c r="AI174" s="556" t="str">
        <f t="shared" si="92"/>
        <v/>
      </c>
      <c r="AK174" s="556" t="str">
        <f t="shared" si="93"/>
        <v/>
      </c>
      <c r="AM174" s="556" t="str">
        <f t="shared" si="94"/>
        <v/>
      </c>
      <c r="AO174" s="556" t="str">
        <f t="shared" si="95"/>
        <v/>
      </c>
      <c r="AQ174" s="556" t="str">
        <f t="shared" si="96"/>
        <v/>
      </c>
      <c r="AS174" s="556" t="str">
        <f t="shared" si="97"/>
        <v/>
      </c>
      <c r="AU174" s="556" t="str">
        <f t="shared" si="97"/>
        <v/>
      </c>
      <c r="AW174" s="556" t="str">
        <f t="shared" si="98"/>
        <v/>
      </c>
      <c r="AY174" s="556" t="str">
        <f t="shared" si="99"/>
        <v/>
      </c>
      <c r="BA174" s="556" t="str">
        <f t="shared" si="100"/>
        <v/>
      </c>
      <c r="BC174" s="556" t="str">
        <f t="shared" si="101"/>
        <v/>
      </c>
      <c r="BE174" s="556" t="str">
        <f t="shared" si="102"/>
        <v/>
      </c>
      <c r="BG174" s="556" t="str">
        <f t="shared" si="103"/>
        <v/>
      </c>
      <c r="BI174" s="556" t="str">
        <f t="shared" si="104"/>
        <v/>
      </c>
      <c r="BK174" s="556" t="str">
        <f t="shared" si="105"/>
        <v/>
      </c>
      <c r="BM174" s="556" t="str">
        <f t="shared" si="106"/>
        <v/>
      </c>
      <c r="BO174" s="556" t="str">
        <f t="shared" si="107"/>
        <v/>
      </c>
      <c r="BQ174" s="556" t="str">
        <f t="shared" si="108"/>
        <v/>
      </c>
      <c r="BS174" s="556" t="str">
        <f t="shared" si="109"/>
        <v/>
      </c>
      <c r="BU174" s="556" t="str">
        <f t="shared" si="110"/>
        <v/>
      </c>
      <c r="BW174" s="556" t="str">
        <f t="shared" si="111"/>
        <v/>
      </c>
      <c r="BY174" s="556" t="str">
        <f t="shared" si="112"/>
        <v/>
      </c>
      <c r="CA174" s="556" t="str">
        <f t="shared" si="113"/>
        <v/>
      </c>
      <c r="CC174" s="556" t="str">
        <f t="shared" si="114"/>
        <v/>
      </c>
      <c r="CE174" s="556" t="str">
        <f t="shared" si="115"/>
        <v/>
      </c>
    </row>
    <row r="175" spans="5:83">
      <c r="E175" s="556" t="str">
        <f t="shared" si="78"/>
        <v/>
      </c>
      <c r="G175" s="556" t="str">
        <f t="shared" si="78"/>
        <v/>
      </c>
      <c r="I175" s="556" t="str">
        <f t="shared" si="79"/>
        <v/>
      </c>
      <c r="K175" s="556" t="str">
        <f t="shared" si="80"/>
        <v/>
      </c>
      <c r="M175" s="556" t="str">
        <f t="shared" si="81"/>
        <v/>
      </c>
      <c r="O175" s="556" t="str">
        <f t="shared" si="82"/>
        <v/>
      </c>
      <c r="Q175" s="556" t="str">
        <f t="shared" si="83"/>
        <v/>
      </c>
      <c r="S175" s="556" t="str">
        <f t="shared" si="84"/>
        <v/>
      </c>
      <c r="U175" s="556" t="str">
        <f t="shared" si="85"/>
        <v/>
      </c>
      <c r="W175" s="556" t="str">
        <f t="shared" si="86"/>
        <v/>
      </c>
      <c r="Y175" s="556" t="str">
        <f t="shared" si="87"/>
        <v/>
      </c>
      <c r="AA175" s="556" t="str">
        <f t="shared" si="88"/>
        <v/>
      </c>
      <c r="AC175" s="556" t="str">
        <f t="shared" si="89"/>
        <v/>
      </c>
      <c r="AE175" s="556" t="str">
        <f t="shared" si="90"/>
        <v/>
      </c>
      <c r="AG175" s="556" t="str">
        <f t="shared" si="91"/>
        <v/>
      </c>
      <c r="AI175" s="556" t="str">
        <f t="shared" si="92"/>
        <v/>
      </c>
      <c r="AK175" s="556" t="str">
        <f t="shared" si="93"/>
        <v/>
      </c>
      <c r="AM175" s="556" t="str">
        <f t="shared" si="94"/>
        <v/>
      </c>
      <c r="AO175" s="556" t="str">
        <f t="shared" si="95"/>
        <v/>
      </c>
      <c r="AQ175" s="556" t="str">
        <f t="shared" si="96"/>
        <v/>
      </c>
      <c r="AS175" s="556" t="str">
        <f t="shared" si="97"/>
        <v/>
      </c>
      <c r="AU175" s="556" t="str">
        <f t="shared" si="97"/>
        <v/>
      </c>
      <c r="AW175" s="556" t="str">
        <f t="shared" si="98"/>
        <v/>
      </c>
      <c r="AY175" s="556" t="str">
        <f t="shared" si="99"/>
        <v/>
      </c>
      <c r="BA175" s="556" t="str">
        <f t="shared" si="100"/>
        <v/>
      </c>
      <c r="BC175" s="556" t="str">
        <f t="shared" si="101"/>
        <v/>
      </c>
      <c r="BE175" s="556" t="str">
        <f t="shared" si="102"/>
        <v/>
      </c>
      <c r="BG175" s="556" t="str">
        <f t="shared" si="103"/>
        <v/>
      </c>
      <c r="BI175" s="556" t="str">
        <f t="shared" si="104"/>
        <v/>
      </c>
      <c r="BK175" s="556" t="str">
        <f t="shared" si="105"/>
        <v/>
      </c>
      <c r="BM175" s="556" t="str">
        <f t="shared" si="106"/>
        <v/>
      </c>
      <c r="BO175" s="556" t="str">
        <f t="shared" si="107"/>
        <v/>
      </c>
      <c r="BQ175" s="556" t="str">
        <f t="shared" si="108"/>
        <v/>
      </c>
      <c r="BS175" s="556" t="str">
        <f t="shared" si="109"/>
        <v/>
      </c>
      <c r="BU175" s="556" t="str">
        <f t="shared" si="110"/>
        <v/>
      </c>
      <c r="BW175" s="556" t="str">
        <f t="shared" si="111"/>
        <v/>
      </c>
      <c r="BY175" s="556" t="str">
        <f t="shared" si="112"/>
        <v/>
      </c>
      <c r="CA175" s="556" t="str">
        <f t="shared" si="113"/>
        <v/>
      </c>
      <c r="CC175" s="556" t="str">
        <f t="shared" si="114"/>
        <v/>
      </c>
      <c r="CE175" s="556" t="str">
        <f t="shared" si="115"/>
        <v/>
      </c>
    </row>
    <row r="176" spans="5:83">
      <c r="E176" s="556" t="str">
        <f t="shared" si="78"/>
        <v/>
      </c>
      <c r="G176" s="556" t="str">
        <f t="shared" si="78"/>
        <v/>
      </c>
      <c r="I176" s="556" t="str">
        <f t="shared" si="79"/>
        <v/>
      </c>
      <c r="K176" s="556" t="str">
        <f t="shared" si="80"/>
        <v/>
      </c>
      <c r="M176" s="556" t="str">
        <f t="shared" si="81"/>
        <v/>
      </c>
      <c r="O176" s="556" t="str">
        <f t="shared" si="82"/>
        <v/>
      </c>
      <c r="Q176" s="556" t="str">
        <f t="shared" si="83"/>
        <v/>
      </c>
      <c r="S176" s="556" t="str">
        <f t="shared" si="84"/>
        <v/>
      </c>
      <c r="U176" s="556" t="str">
        <f t="shared" si="85"/>
        <v/>
      </c>
      <c r="W176" s="556" t="str">
        <f t="shared" si="86"/>
        <v/>
      </c>
      <c r="Y176" s="556" t="str">
        <f t="shared" si="87"/>
        <v/>
      </c>
      <c r="AA176" s="556" t="str">
        <f t="shared" si="88"/>
        <v/>
      </c>
      <c r="AC176" s="556" t="str">
        <f t="shared" si="89"/>
        <v/>
      </c>
      <c r="AE176" s="556" t="str">
        <f t="shared" si="90"/>
        <v/>
      </c>
      <c r="AG176" s="556" t="str">
        <f t="shared" si="91"/>
        <v/>
      </c>
      <c r="AI176" s="556" t="str">
        <f t="shared" si="92"/>
        <v/>
      </c>
      <c r="AK176" s="556" t="str">
        <f t="shared" si="93"/>
        <v/>
      </c>
      <c r="AM176" s="556" t="str">
        <f t="shared" si="94"/>
        <v/>
      </c>
      <c r="AO176" s="556" t="str">
        <f t="shared" si="95"/>
        <v/>
      </c>
      <c r="AQ176" s="556" t="str">
        <f t="shared" si="96"/>
        <v/>
      </c>
      <c r="AS176" s="556" t="str">
        <f t="shared" si="97"/>
        <v/>
      </c>
      <c r="AU176" s="556" t="str">
        <f t="shared" si="97"/>
        <v/>
      </c>
      <c r="AW176" s="556" t="str">
        <f t="shared" si="98"/>
        <v/>
      </c>
      <c r="AY176" s="556" t="str">
        <f t="shared" si="99"/>
        <v/>
      </c>
      <c r="BA176" s="556" t="str">
        <f t="shared" si="100"/>
        <v/>
      </c>
      <c r="BC176" s="556" t="str">
        <f t="shared" si="101"/>
        <v/>
      </c>
      <c r="BE176" s="556" t="str">
        <f t="shared" si="102"/>
        <v/>
      </c>
      <c r="BG176" s="556" t="str">
        <f t="shared" si="103"/>
        <v/>
      </c>
      <c r="BI176" s="556" t="str">
        <f t="shared" si="104"/>
        <v/>
      </c>
      <c r="BK176" s="556" t="str">
        <f t="shared" si="105"/>
        <v/>
      </c>
      <c r="BM176" s="556" t="str">
        <f t="shared" si="106"/>
        <v/>
      </c>
      <c r="BO176" s="556" t="str">
        <f t="shared" si="107"/>
        <v/>
      </c>
      <c r="BQ176" s="556" t="str">
        <f t="shared" si="108"/>
        <v/>
      </c>
      <c r="BS176" s="556" t="str">
        <f t="shared" si="109"/>
        <v/>
      </c>
      <c r="BU176" s="556" t="str">
        <f t="shared" si="110"/>
        <v/>
      </c>
      <c r="BW176" s="556" t="str">
        <f t="shared" si="111"/>
        <v/>
      </c>
      <c r="BY176" s="556" t="str">
        <f t="shared" si="112"/>
        <v/>
      </c>
      <c r="CA176" s="556" t="str">
        <f t="shared" si="113"/>
        <v/>
      </c>
      <c r="CC176" s="556" t="str">
        <f t="shared" si="114"/>
        <v/>
      </c>
      <c r="CE176" s="556" t="str">
        <f t="shared" si="115"/>
        <v/>
      </c>
    </row>
    <row r="177" spans="5:83">
      <c r="E177" s="556" t="str">
        <f t="shared" si="78"/>
        <v/>
      </c>
      <c r="G177" s="556" t="str">
        <f t="shared" si="78"/>
        <v/>
      </c>
      <c r="I177" s="556" t="str">
        <f t="shared" si="79"/>
        <v/>
      </c>
      <c r="K177" s="556" t="str">
        <f t="shared" si="80"/>
        <v/>
      </c>
      <c r="M177" s="556" t="str">
        <f t="shared" si="81"/>
        <v/>
      </c>
      <c r="O177" s="556" t="str">
        <f t="shared" si="82"/>
        <v/>
      </c>
      <c r="Q177" s="556" t="str">
        <f t="shared" si="83"/>
        <v/>
      </c>
      <c r="S177" s="556" t="str">
        <f t="shared" si="84"/>
        <v/>
      </c>
      <c r="U177" s="556" t="str">
        <f t="shared" si="85"/>
        <v/>
      </c>
      <c r="W177" s="556" t="str">
        <f t="shared" si="86"/>
        <v/>
      </c>
      <c r="Y177" s="556" t="str">
        <f t="shared" si="87"/>
        <v/>
      </c>
      <c r="AA177" s="556" t="str">
        <f t="shared" si="88"/>
        <v/>
      </c>
      <c r="AC177" s="556" t="str">
        <f t="shared" si="89"/>
        <v/>
      </c>
      <c r="AE177" s="556" t="str">
        <f t="shared" si="90"/>
        <v/>
      </c>
      <c r="AG177" s="556" t="str">
        <f t="shared" si="91"/>
        <v/>
      </c>
      <c r="AI177" s="556" t="str">
        <f t="shared" si="92"/>
        <v/>
      </c>
      <c r="AK177" s="556" t="str">
        <f t="shared" si="93"/>
        <v/>
      </c>
      <c r="AM177" s="556" t="str">
        <f t="shared" si="94"/>
        <v/>
      </c>
      <c r="AO177" s="556" t="str">
        <f t="shared" si="95"/>
        <v/>
      </c>
      <c r="AQ177" s="556" t="str">
        <f t="shared" si="96"/>
        <v/>
      </c>
      <c r="AS177" s="556" t="str">
        <f t="shared" si="97"/>
        <v/>
      </c>
      <c r="AU177" s="556" t="str">
        <f t="shared" si="97"/>
        <v/>
      </c>
      <c r="AW177" s="556" t="str">
        <f t="shared" si="98"/>
        <v/>
      </c>
      <c r="AY177" s="556" t="str">
        <f t="shared" si="99"/>
        <v/>
      </c>
      <c r="BA177" s="556" t="str">
        <f t="shared" si="100"/>
        <v/>
      </c>
      <c r="BC177" s="556" t="str">
        <f t="shared" si="101"/>
        <v/>
      </c>
      <c r="BE177" s="556" t="str">
        <f t="shared" si="102"/>
        <v/>
      </c>
      <c r="BG177" s="556" t="str">
        <f t="shared" si="103"/>
        <v/>
      </c>
      <c r="BI177" s="556" t="str">
        <f t="shared" si="104"/>
        <v/>
      </c>
      <c r="BK177" s="556" t="str">
        <f t="shared" si="105"/>
        <v/>
      </c>
      <c r="BM177" s="556" t="str">
        <f t="shared" si="106"/>
        <v/>
      </c>
      <c r="BO177" s="556" t="str">
        <f t="shared" si="107"/>
        <v/>
      </c>
      <c r="BQ177" s="556" t="str">
        <f t="shared" si="108"/>
        <v/>
      </c>
      <c r="BS177" s="556" t="str">
        <f t="shared" si="109"/>
        <v/>
      </c>
      <c r="BU177" s="556" t="str">
        <f t="shared" si="110"/>
        <v/>
      </c>
      <c r="BW177" s="556" t="str">
        <f t="shared" si="111"/>
        <v/>
      </c>
      <c r="BY177" s="556" t="str">
        <f t="shared" si="112"/>
        <v/>
      </c>
      <c r="CA177" s="556" t="str">
        <f t="shared" si="113"/>
        <v/>
      </c>
      <c r="CC177" s="556" t="str">
        <f t="shared" si="114"/>
        <v/>
      </c>
      <c r="CE177" s="556" t="str">
        <f t="shared" si="115"/>
        <v/>
      </c>
    </row>
    <row r="178" spans="5:83">
      <c r="E178" s="556" t="str">
        <f t="shared" si="78"/>
        <v/>
      </c>
      <c r="G178" s="556" t="str">
        <f t="shared" si="78"/>
        <v/>
      </c>
      <c r="I178" s="556" t="str">
        <f t="shared" si="79"/>
        <v/>
      </c>
      <c r="K178" s="556" t="str">
        <f t="shared" si="80"/>
        <v/>
      </c>
      <c r="M178" s="556" t="str">
        <f t="shared" si="81"/>
        <v/>
      </c>
      <c r="O178" s="556" t="str">
        <f t="shared" si="82"/>
        <v/>
      </c>
      <c r="Q178" s="556" t="str">
        <f t="shared" si="83"/>
        <v/>
      </c>
      <c r="S178" s="556" t="str">
        <f t="shared" si="84"/>
        <v/>
      </c>
      <c r="U178" s="556" t="str">
        <f t="shared" si="85"/>
        <v/>
      </c>
      <c r="W178" s="556" t="str">
        <f t="shared" si="86"/>
        <v/>
      </c>
      <c r="Y178" s="556" t="str">
        <f t="shared" si="87"/>
        <v/>
      </c>
      <c r="AA178" s="556" t="str">
        <f t="shared" si="88"/>
        <v/>
      </c>
      <c r="AC178" s="556" t="str">
        <f t="shared" si="89"/>
        <v/>
      </c>
      <c r="AE178" s="556" t="str">
        <f t="shared" si="90"/>
        <v/>
      </c>
      <c r="AG178" s="556" t="str">
        <f t="shared" si="91"/>
        <v/>
      </c>
      <c r="AI178" s="556" t="str">
        <f t="shared" si="92"/>
        <v/>
      </c>
      <c r="AK178" s="556" t="str">
        <f t="shared" si="93"/>
        <v/>
      </c>
      <c r="AM178" s="556" t="str">
        <f t="shared" si="94"/>
        <v/>
      </c>
      <c r="AO178" s="556" t="str">
        <f t="shared" si="95"/>
        <v/>
      </c>
      <c r="AQ178" s="556" t="str">
        <f t="shared" si="96"/>
        <v/>
      </c>
      <c r="AS178" s="556" t="str">
        <f t="shared" si="97"/>
        <v/>
      </c>
      <c r="AU178" s="556" t="str">
        <f t="shared" si="97"/>
        <v/>
      </c>
      <c r="AW178" s="556" t="str">
        <f t="shared" si="98"/>
        <v/>
      </c>
      <c r="AY178" s="556" t="str">
        <f t="shared" si="99"/>
        <v/>
      </c>
      <c r="BA178" s="556" t="str">
        <f t="shared" si="100"/>
        <v/>
      </c>
      <c r="BC178" s="556" t="str">
        <f t="shared" si="101"/>
        <v/>
      </c>
      <c r="BE178" s="556" t="str">
        <f t="shared" si="102"/>
        <v/>
      </c>
      <c r="BG178" s="556" t="str">
        <f t="shared" si="103"/>
        <v/>
      </c>
      <c r="BI178" s="556" t="str">
        <f t="shared" si="104"/>
        <v/>
      </c>
      <c r="BK178" s="556" t="str">
        <f t="shared" si="105"/>
        <v/>
      </c>
      <c r="BM178" s="556" t="str">
        <f t="shared" si="106"/>
        <v/>
      </c>
      <c r="BO178" s="556" t="str">
        <f t="shared" si="107"/>
        <v/>
      </c>
      <c r="BQ178" s="556" t="str">
        <f t="shared" si="108"/>
        <v/>
      </c>
      <c r="BS178" s="556" t="str">
        <f t="shared" si="109"/>
        <v/>
      </c>
      <c r="BU178" s="556" t="str">
        <f t="shared" si="110"/>
        <v/>
      </c>
      <c r="BW178" s="556" t="str">
        <f t="shared" si="111"/>
        <v/>
      </c>
      <c r="BY178" s="556" t="str">
        <f t="shared" si="112"/>
        <v/>
      </c>
      <c r="CA178" s="556" t="str">
        <f t="shared" si="113"/>
        <v/>
      </c>
      <c r="CC178" s="556" t="str">
        <f t="shared" si="114"/>
        <v/>
      </c>
      <c r="CE178" s="556" t="str">
        <f t="shared" si="115"/>
        <v/>
      </c>
    </row>
    <row r="179" spans="5:83">
      <c r="E179" s="556" t="str">
        <f t="shared" si="78"/>
        <v/>
      </c>
      <c r="G179" s="556" t="str">
        <f t="shared" si="78"/>
        <v/>
      </c>
      <c r="I179" s="556" t="str">
        <f t="shared" si="79"/>
        <v/>
      </c>
      <c r="K179" s="556" t="str">
        <f t="shared" si="80"/>
        <v/>
      </c>
      <c r="M179" s="556" t="str">
        <f t="shared" si="81"/>
        <v/>
      </c>
      <c r="O179" s="556" t="str">
        <f t="shared" si="82"/>
        <v/>
      </c>
      <c r="Q179" s="556" t="str">
        <f t="shared" si="83"/>
        <v/>
      </c>
      <c r="S179" s="556" t="str">
        <f t="shared" si="84"/>
        <v/>
      </c>
      <c r="U179" s="556" t="str">
        <f t="shared" si="85"/>
        <v/>
      </c>
      <c r="W179" s="556" t="str">
        <f t="shared" si="86"/>
        <v/>
      </c>
      <c r="Y179" s="556" t="str">
        <f t="shared" si="87"/>
        <v/>
      </c>
      <c r="AA179" s="556" t="str">
        <f t="shared" si="88"/>
        <v/>
      </c>
      <c r="AC179" s="556" t="str">
        <f t="shared" si="89"/>
        <v/>
      </c>
      <c r="AE179" s="556" t="str">
        <f t="shared" si="90"/>
        <v/>
      </c>
      <c r="AG179" s="556" t="str">
        <f t="shared" si="91"/>
        <v/>
      </c>
      <c r="AI179" s="556" t="str">
        <f t="shared" si="92"/>
        <v/>
      </c>
      <c r="AK179" s="556" t="str">
        <f t="shared" si="93"/>
        <v/>
      </c>
      <c r="AM179" s="556" t="str">
        <f t="shared" si="94"/>
        <v/>
      </c>
      <c r="AO179" s="556" t="str">
        <f t="shared" si="95"/>
        <v/>
      </c>
      <c r="AQ179" s="556" t="str">
        <f t="shared" si="96"/>
        <v/>
      </c>
      <c r="AS179" s="556" t="str">
        <f t="shared" si="97"/>
        <v/>
      </c>
      <c r="AU179" s="556" t="str">
        <f t="shared" si="97"/>
        <v/>
      </c>
      <c r="AW179" s="556" t="str">
        <f t="shared" si="98"/>
        <v/>
      </c>
      <c r="AY179" s="556" t="str">
        <f t="shared" si="99"/>
        <v/>
      </c>
      <c r="BA179" s="556" t="str">
        <f t="shared" si="100"/>
        <v/>
      </c>
      <c r="BC179" s="556" t="str">
        <f t="shared" si="101"/>
        <v/>
      </c>
      <c r="BE179" s="556" t="str">
        <f t="shared" si="102"/>
        <v/>
      </c>
      <c r="BG179" s="556" t="str">
        <f t="shared" si="103"/>
        <v/>
      </c>
      <c r="BI179" s="556" t="str">
        <f t="shared" si="104"/>
        <v/>
      </c>
      <c r="BK179" s="556" t="str">
        <f t="shared" si="105"/>
        <v/>
      </c>
      <c r="BM179" s="556" t="str">
        <f t="shared" si="106"/>
        <v/>
      </c>
      <c r="BO179" s="556" t="str">
        <f t="shared" si="107"/>
        <v/>
      </c>
      <c r="BQ179" s="556" t="str">
        <f t="shared" si="108"/>
        <v/>
      </c>
      <c r="BS179" s="556" t="str">
        <f t="shared" si="109"/>
        <v/>
      </c>
      <c r="BU179" s="556" t="str">
        <f t="shared" si="110"/>
        <v/>
      </c>
      <c r="BW179" s="556" t="str">
        <f t="shared" si="111"/>
        <v/>
      </c>
      <c r="BY179" s="556" t="str">
        <f t="shared" si="112"/>
        <v/>
      </c>
      <c r="CA179" s="556" t="str">
        <f t="shared" si="113"/>
        <v/>
      </c>
      <c r="CC179" s="556" t="str">
        <f t="shared" si="114"/>
        <v/>
      </c>
      <c r="CE179" s="556" t="str">
        <f t="shared" si="115"/>
        <v/>
      </c>
    </row>
    <row r="180" spans="5:83">
      <c r="E180" s="556" t="str">
        <f t="shared" si="78"/>
        <v/>
      </c>
      <c r="G180" s="556" t="str">
        <f t="shared" si="78"/>
        <v/>
      </c>
      <c r="I180" s="556" t="str">
        <f t="shared" si="79"/>
        <v/>
      </c>
      <c r="K180" s="556" t="str">
        <f t="shared" si="80"/>
        <v/>
      </c>
      <c r="M180" s="556" t="str">
        <f t="shared" si="81"/>
        <v/>
      </c>
      <c r="O180" s="556" t="str">
        <f t="shared" si="82"/>
        <v/>
      </c>
      <c r="Q180" s="556" t="str">
        <f t="shared" si="83"/>
        <v/>
      </c>
      <c r="S180" s="556" t="str">
        <f t="shared" si="84"/>
        <v/>
      </c>
      <c r="U180" s="556" t="str">
        <f t="shared" si="85"/>
        <v/>
      </c>
      <c r="W180" s="556" t="str">
        <f t="shared" si="86"/>
        <v/>
      </c>
      <c r="Y180" s="556" t="str">
        <f t="shared" si="87"/>
        <v/>
      </c>
      <c r="AA180" s="556" t="str">
        <f t="shared" si="88"/>
        <v/>
      </c>
      <c r="AC180" s="556" t="str">
        <f t="shared" si="89"/>
        <v/>
      </c>
      <c r="AE180" s="556" t="str">
        <f t="shared" si="90"/>
        <v/>
      </c>
      <c r="AG180" s="556" t="str">
        <f t="shared" si="91"/>
        <v/>
      </c>
      <c r="AI180" s="556" t="str">
        <f t="shared" si="92"/>
        <v/>
      </c>
      <c r="AK180" s="556" t="str">
        <f t="shared" si="93"/>
        <v/>
      </c>
      <c r="AM180" s="556" t="str">
        <f t="shared" si="94"/>
        <v/>
      </c>
      <c r="AO180" s="556" t="str">
        <f t="shared" si="95"/>
        <v/>
      </c>
      <c r="AQ180" s="556" t="str">
        <f t="shared" si="96"/>
        <v/>
      </c>
      <c r="AS180" s="556" t="str">
        <f t="shared" si="97"/>
        <v/>
      </c>
      <c r="AU180" s="556" t="str">
        <f t="shared" si="97"/>
        <v/>
      </c>
      <c r="AW180" s="556" t="str">
        <f t="shared" si="98"/>
        <v/>
      </c>
      <c r="AY180" s="556" t="str">
        <f t="shared" si="99"/>
        <v/>
      </c>
      <c r="BA180" s="556" t="str">
        <f t="shared" si="100"/>
        <v/>
      </c>
      <c r="BC180" s="556" t="str">
        <f t="shared" si="101"/>
        <v/>
      </c>
      <c r="BE180" s="556" t="str">
        <f t="shared" si="102"/>
        <v/>
      </c>
      <c r="BG180" s="556" t="str">
        <f t="shared" si="103"/>
        <v/>
      </c>
      <c r="BI180" s="556" t="str">
        <f t="shared" si="104"/>
        <v/>
      </c>
      <c r="BK180" s="556" t="str">
        <f t="shared" si="105"/>
        <v/>
      </c>
      <c r="BM180" s="556" t="str">
        <f t="shared" si="106"/>
        <v/>
      </c>
      <c r="BO180" s="556" t="str">
        <f t="shared" si="107"/>
        <v/>
      </c>
      <c r="BQ180" s="556" t="str">
        <f t="shared" si="108"/>
        <v/>
      </c>
      <c r="BS180" s="556" t="str">
        <f t="shared" si="109"/>
        <v/>
      </c>
      <c r="BU180" s="556" t="str">
        <f t="shared" si="110"/>
        <v/>
      </c>
      <c r="BW180" s="556" t="str">
        <f t="shared" si="111"/>
        <v/>
      </c>
      <c r="BY180" s="556" t="str">
        <f t="shared" si="112"/>
        <v/>
      </c>
      <c r="CA180" s="556" t="str">
        <f t="shared" si="113"/>
        <v/>
      </c>
      <c r="CC180" s="556" t="str">
        <f t="shared" si="114"/>
        <v/>
      </c>
      <c r="CE180" s="556" t="str">
        <f t="shared" si="115"/>
        <v/>
      </c>
    </row>
    <row r="181" spans="5:83">
      <c r="E181" s="556" t="str">
        <f t="shared" si="78"/>
        <v/>
      </c>
      <c r="G181" s="556" t="str">
        <f t="shared" si="78"/>
        <v/>
      </c>
      <c r="I181" s="556" t="str">
        <f t="shared" si="79"/>
        <v/>
      </c>
      <c r="K181" s="556" t="str">
        <f t="shared" si="80"/>
        <v/>
      </c>
      <c r="M181" s="556" t="str">
        <f t="shared" si="81"/>
        <v/>
      </c>
      <c r="O181" s="556" t="str">
        <f t="shared" si="82"/>
        <v/>
      </c>
      <c r="Q181" s="556" t="str">
        <f t="shared" si="83"/>
        <v/>
      </c>
      <c r="S181" s="556" t="str">
        <f t="shared" si="84"/>
        <v/>
      </c>
      <c r="U181" s="556" t="str">
        <f t="shared" si="85"/>
        <v/>
      </c>
      <c r="W181" s="556" t="str">
        <f t="shared" si="86"/>
        <v/>
      </c>
      <c r="Y181" s="556" t="str">
        <f t="shared" si="87"/>
        <v/>
      </c>
      <c r="AA181" s="556" t="str">
        <f t="shared" si="88"/>
        <v/>
      </c>
      <c r="AC181" s="556" t="str">
        <f t="shared" si="89"/>
        <v/>
      </c>
      <c r="AE181" s="556" t="str">
        <f t="shared" si="90"/>
        <v/>
      </c>
      <c r="AG181" s="556" t="str">
        <f t="shared" si="91"/>
        <v/>
      </c>
      <c r="AI181" s="556" t="str">
        <f t="shared" si="92"/>
        <v/>
      </c>
      <c r="AK181" s="556" t="str">
        <f t="shared" si="93"/>
        <v/>
      </c>
      <c r="AM181" s="556" t="str">
        <f t="shared" si="94"/>
        <v/>
      </c>
      <c r="AO181" s="556" t="str">
        <f t="shared" si="95"/>
        <v/>
      </c>
      <c r="AQ181" s="556" t="str">
        <f t="shared" si="96"/>
        <v/>
      </c>
      <c r="AS181" s="556" t="str">
        <f t="shared" si="97"/>
        <v/>
      </c>
      <c r="AU181" s="556" t="str">
        <f t="shared" si="97"/>
        <v/>
      </c>
      <c r="AW181" s="556" t="str">
        <f t="shared" si="98"/>
        <v/>
      </c>
      <c r="AY181" s="556" t="str">
        <f t="shared" si="99"/>
        <v/>
      </c>
      <c r="BA181" s="556" t="str">
        <f t="shared" si="100"/>
        <v/>
      </c>
      <c r="BC181" s="556" t="str">
        <f t="shared" si="101"/>
        <v/>
      </c>
      <c r="BE181" s="556" t="str">
        <f t="shared" si="102"/>
        <v/>
      </c>
      <c r="BG181" s="556" t="str">
        <f t="shared" si="103"/>
        <v/>
      </c>
      <c r="BI181" s="556" t="str">
        <f t="shared" si="104"/>
        <v/>
      </c>
      <c r="BK181" s="556" t="str">
        <f t="shared" si="105"/>
        <v/>
      </c>
      <c r="BM181" s="556" t="str">
        <f t="shared" si="106"/>
        <v/>
      </c>
      <c r="BO181" s="556" t="str">
        <f t="shared" si="107"/>
        <v/>
      </c>
      <c r="BQ181" s="556" t="str">
        <f t="shared" si="108"/>
        <v/>
      </c>
      <c r="BS181" s="556" t="str">
        <f t="shared" si="109"/>
        <v/>
      </c>
      <c r="BU181" s="556" t="str">
        <f t="shared" si="110"/>
        <v/>
      </c>
      <c r="BW181" s="556" t="str">
        <f t="shared" si="111"/>
        <v/>
      </c>
      <c r="BY181" s="556" t="str">
        <f t="shared" si="112"/>
        <v/>
      </c>
      <c r="CA181" s="556" t="str">
        <f t="shared" si="113"/>
        <v/>
      </c>
      <c r="CC181" s="556" t="str">
        <f t="shared" si="114"/>
        <v/>
      </c>
      <c r="CE181" s="556" t="str">
        <f t="shared" si="115"/>
        <v/>
      </c>
    </row>
    <row r="182" spans="5:83">
      <c r="E182" s="556" t="str">
        <f t="shared" si="78"/>
        <v/>
      </c>
      <c r="G182" s="556" t="str">
        <f t="shared" si="78"/>
        <v/>
      </c>
      <c r="I182" s="556" t="str">
        <f t="shared" si="79"/>
        <v/>
      </c>
      <c r="K182" s="556" t="str">
        <f t="shared" si="80"/>
        <v/>
      </c>
      <c r="M182" s="556" t="str">
        <f t="shared" si="81"/>
        <v/>
      </c>
      <c r="O182" s="556" t="str">
        <f t="shared" si="82"/>
        <v/>
      </c>
      <c r="Q182" s="556" t="str">
        <f t="shared" si="83"/>
        <v/>
      </c>
      <c r="S182" s="556" t="str">
        <f t="shared" si="84"/>
        <v/>
      </c>
      <c r="U182" s="556" t="str">
        <f t="shared" si="85"/>
        <v/>
      </c>
      <c r="W182" s="556" t="str">
        <f t="shared" si="86"/>
        <v/>
      </c>
      <c r="Y182" s="556" t="str">
        <f t="shared" si="87"/>
        <v/>
      </c>
      <c r="AA182" s="556" t="str">
        <f t="shared" si="88"/>
        <v/>
      </c>
      <c r="AC182" s="556" t="str">
        <f t="shared" si="89"/>
        <v/>
      </c>
      <c r="AE182" s="556" t="str">
        <f t="shared" si="90"/>
        <v/>
      </c>
      <c r="AG182" s="556" t="str">
        <f t="shared" si="91"/>
        <v/>
      </c>
      <c r="AI182" s="556" t="str">
        <f t="shared" si="92"/>
        <v/>
      </c>
      <c r="AK182" s="556" t="str">
        <f t="shared" si="93"/>
        <v/>
      </c>
      <c r="AM182" s="556" t="str">
        <f t="shared" si="94"/>
        <v/>
      </c>
      <c r="AO182" s="556" t="str">
        <f t="shared" si="95"/>
        <v/>
      </c>
      <c r="AQ182" s="556" t="str">
        <f t="shared" si="96"/>
        <v/>
      </c>
      <c r="AS182" s="556" t="str">
        <f t="shared" si="97"/>
        <v/>
      </c>
      <c r="AU182" s="556" t="str">
        <f t="shared" si="97"/>
        <v/>
      </c>
      <c r="AW182" s="556" t="str">
        <f t="shared" si="98"/>
        <v/>
      </c>
      <c r="AY182" s="556" t="str">
        <f t="shared" si="99"/>
        <v/>
      </c>
      <c r="BA182" s="556" t="str">
        <f t="shared" si="100"/>
        <v/>
      </c>
      <c r="BC182" s="556" t="str">
        <f t="shared" si="101"/>
        <v/>
      </c>
      <c r="BE182" s="556" t="str">
        <f t="shared" si="102"/>
        <v/>
      </c>
      <c r="BG182" s="556" t="str">
        <f t="shared" si="103"/>
        <v/>
      </c>
      <c r="BI182" s="556" t="str">
        <f t="shared" si="104"/>
        <v/>
      </c>
      <c r="BK182" s="556" t="str">
        <f t="shared" si="105"/>
        <v/>
      </c>
      <c r="BM182" s="556" t="str">
        <f t="shared" si="106"/>
        <v/>
      </c>
      <c r="BO182" s="556" t="str">
        <f t="shared" si="107"/>
        <v/>
      </c>
      <c r="BQ182" s="556" t="str">
        <f t="shared" si="108"/>
        <v/>
      </c>
      <c r="BS182" s="556" t="str">
        <f t="shared" si="109"/>
        <v/>
      </c>
      <c r="BU182" s="556" t="str">
        <f t="shared" si="110"/>
        <v/>
      </c>
      <c r="BW182" s="556" t="str">
        <f t="shared" si="111"/>
        <v/>
      </c>
      <c r="BY182" s="556" t="str">
        <f t="shared" si="112"/>
        <v/>
      </c>
      <c r="CA182" s="556" t="str">
        <f t="shared" si="113"/>
        <v/>
      </c>
      <c r="CC182" s="556" t="str">
        <f t="shared" si="114"/>
        <v/>
      </c>
      <c r="CE182" s="556" t="str">
        <f t="shared" si="115"/>
        <v/>
      </c>
    </row>
    <row r="183" spans="5:83">
      <c r="E183" s="556" t="str">
        <f t="shared" si="78"/>
        <v/>
      </c>
      <c r="G183" s="556" t="str">
        <f t="shared" si="78"/>
        <v/>
      </c>
      <c r="I183" s="556" t="str">
        <f t="shared" si="79"/>
        <v/>
      </c>
      <c r="K183" s="556" t="str">
        <f t="shared" si="80"/>
        <v/>
      </c>
      <c r="M183" s="556" t="str">
        <f t="shared" si="81"/>
        <v/>
      </c>
      <c r="O183" s="556" t="str">
        <f t="shared" si="82"/>
        <v/>
      </c>
      <c r="Q183" s="556" t="str">
        <f t="shared" si="83"/>
        <v/>
      </c>
      <c r="S183" s="556" t="str">
        <f t="shared" si="84"/>
        <v/>
      </c>
      <c r="U183" s="556" t="str">
        <f t="shared" si="85"/>
        <v/>
      </c>
      <c r="W183" s="556" t="str">
        <f t="shared" si="86"/>
        <v/>
      </c>
      <c r="Y183" s="556" t="str">
        <f t="shared" si="87"/>
        <v/>
      </c>
      <c r="AA183" s="556" t="str">
        <f t="shared" si="88"/>
        <v/>
      </c>
      <c r="AC183" s="556" t="str">
        <f t="shared" si="89"/>
        <v/>
      </c>
      <c r="AE183" s="556" t="str">
        <f t="shared" si="90"/>
        <v/>
      </c>
      <c r="AG183" s="556" t="str">
        <f t="shared" si="91"/>
        <v/>
      </c>
      <c r="AI183" s="556" t="str">
        <f t="shared" si="92"/>
        <v/>
      </c>
      <c r="AK183" s="556" t="str">
        <f t="shared" si="93"/>
        <v/>
      </c>
      <c r="AM183" s="556" t="str">
        <f t="shared" si="94"/>
        <v/>
      </c>
      <c r="AO183" s="556" t="str">
        <f t="shared" si="95"/>
        <v/>
      </c>
      <c r="AQ183" s="556" t="str">
        <f t="shared" si="96"/>
        <v/>
      </c>
      <c r="AS183" s="556" t="str">
        <f t="shared" si="97"/>
        <v/>
      </c>
      <c r="AU183" s="556" t="str">
        <f t="shared" si="97"/>
        <v/>
      </c>
      <c r="AW183" s="556" t="str">
        <f t="shared" si="98"/>
        <v/>
      </c>
      <c r="AY183" s="556" t="str">
        <f t="shared" si="99"/>
        <v/>
      </c>
      <c r="BA183" s="556" t="str">
        <f t="shared" si="100"/>
        <v/>
      </c>
      <c r="BC183" s="556" t="str">
        <f t="shared" si="101"/>
        <v/>
      </c>
      <c r="BE183" s="556" t="str">
        <f t="shared" si="102"/>
        <v/>
      </c>
      <c r="BG183" s="556" t="str">
        <f t="shared" si="103"/>
        <v/>
      </c>
      <c r="BI183" s="556" t="str">
        <f t="shared" si="104"/>
        <v/>
      </c>
      <c r="BK183" s="556" t="str">
        <f t="shared" si="105"/>
        <v/>
      </c>
      <c r="BM183" s="556" t="str">
        <f t="shared" si="106"/>
        <v/>
      </c>
      <c r="BO183" s="556" t="str">
        <f t="shared" si="107"/>
        <v/>
      </c>
      <c r="BQ183" s="556" t="str">
        <f t="shared" si="108"/>
        <v/>
      </c>
      <c r="BS183" s="556" t="str">
        <f t="shared" si="109"/>
        <v/>
      </c>
      <c r="BU183" s="556" t="str">
        <f t="shared" si="110"/>
        <v/>
      </c>
      <c r="BW183" s="556" t="str">
        <f t="shared" si="111"/>
        <v/>
      </c>
      <c r="BY183" s="556" t="str">
        <f t="shared" si="112"/>
        <v/>
      </c>
      <c r="CA183" s="556" t="str">
        <f t="shared" si="113"/>
        <v/>
      </c>
      <c r="CC183" s="556" t="str">
        <f t="shared" si="114"/>
        <v/>
      </c>
      <c r="CE183" s="556" t="str">
        <f t="shared" si="115"/>
        <v/>
      </c>
    </row>
    <row r="184" spans="5:83">
      <c r="E184" s="556" t="str">
        <f t="shared" si="78"/>
        <v/>
      </c>
      <c r="G184" s="556" t="str">
        <f t="shared" si="78"/>
        <v/>
      </c>
      <c r="I184" s="556" t="str">
        <f t="shared" si="79"/>
        <v/>
      </c>
      <c r="K184" s="556" t="str">
        <f t="shared" si="80"/>
        <v/>
      </c>
      <c r="M184" s="556" t="str">
        <f t="shared" si="81"/>
        <v/>
      </c>
      <c r="O184" s="556" t="str">
        <f t="shared" si="82"/>
        <v/>
      </c>
      <c r="Q184" s="556" t="str">
        <f t="shared" si="83"/>
        <v/>
      </c>
      <c r="S184" s="556" t="str">
        <f t="shared" si="84"/>
        <v/>
      </c>
      <c r="U184" s="556" t="str">
        <f t="shared" si="85"/>
        <v/>
      </c>
      <c r="W184" s="556" t="str">
        <f t="shared" si="86"/>
        <v/>
      </c>
      <c r="Y184" s="556" t="str">
        <f t="shared" si="87"/>
        <v/>
      </c>
      <c r="AA184" s="556" t="str">
        <f t="shared" si="88"/>
        <v/>
      </c>
      <c r="AC184" s="556" t="str">
        <f t="shared" si="89"/>
        <v/>
      </c>
      <c r="AE184" s="556" t="str">
        <f t="shared" si="90"/>
        <v/>
      </c>
      <c r="AG184" s="556" t="str">
        <f t="shared" si="91"/>
        <v/>
      </c>
      <c r="AI184" s="556" t="str">
        <f t="shared" si="92"/>
        <v/>
      </c>
      <c r="AK184" s="556" t="str">
        <f t="shared" si="93"/>
        <v/>
      </c>
      <c r="AM184" s="556" t="str">
        <f t="shared" si="94"/>
        <v/>
      </c>
      <c r="AO184" s="556" t="str">
        <f t="shared" si="95"/>
        <v/>
      </c>
      <c r="AQ184" s="556" t="str">
        <f t="shared" si="96"/>
        <v/>
      </c>
      <c r="AS184" s="556" t="str">
        <f t="shared" si="97"/>
        <v/>
      </c>
      <c r="AU184" s="556" t="str">
        <f t="shared" si="97"/>
        <v/>
      </c>
      <c r="AW184" s="556" t="str">
        <f t="shared" si="98"/>
        <v/>
      </c>
      <c r="AY184" s="556" t="str">
        <f t="shared" si="99"/>
        <v/>
      </c>
      <c r="BA184" s="556" t="str">
        <f t="shared" si="100"/>
        <v/>
      </c>
      <c r="BC184" s="556" t="str">
        <f t="shared" si="101"/>
        <v/>
      </c>
      <c r="BE184" s="556" t="str">
        <f t="shared" si="102"/>
        <v/>
      </c>
      <c r="BG184" s="556" t="str">
        <f t="shared" si="103"/>
        <v/>
      </c>
      <c r="BI184" s="556" t="str">
        <f t="shared" si="104"/>
        <v/>
      </c>
      <c r="BK184" s="556" t="str">
        <f t="shared" si="105"/>
        <v/>
      </c>
      <c r="BM184" s="556" t="str">
        <f t="shared" si="106"/>
        <v/>
      </c>
      <c r="BO184" s="556" t="str">
        <f t="shared" si="107"/>
        <v/>
      </c>
      <c r="BQ184" s="556" t="str">
        <f t="shared" si="108"/>
        <v/>
      </c>
      <c r="BS184" s="556" t="str">
        <f t="shared" si="109"/>
        <v/>
      </c>
      <c r="BU184" s="556" t="str">
        <f t="shared" si="110"/>
        <v/>
      </c>
      <c r="BW184" s="556" t="str">
        <f t="shared" si="111"/>
        <v/>
      </c>
      <c r="BY184" s="556" t="str">
        <f t="shared" si="112"/>
        <v/>
      </c>
      <c r="CA184" s="556" t="str">
        <f t="shared" si="113"/>
        <v/>
      </c>
      <c r="CC184" s="556" t="str">
        <f t="shared" si="114"/>
        <v/>
      </c>
      <c r="CE184" s="556" t="str">
        <f t="shared" si="115"/>
        <v/>
      </c>
    </row>
    <row r="185" spans="5:83">
      <c r="E185" s="556" t="str">
        <f t="shared" si="78"/>
        <v/>
      </c>
      <c r="G185" s="556" t="str">
        <f t="shared" si="78"/>
        <v/>
      </c>
      <c r="I185" s="556" t="str">
        <f t="shared" si="79"/>
        <v/>
      </c>
      <c r="K185" s="556" t="str">
        <f t="shared" si="80"/>
        <v/>
      </c>
      <c r="M185" s="556" t="str">
        <f t="shared" si="81"/>
        <v/>
      </c>
      <c r="O185" s="556" t="str">
        <f t="shared" si="82"/>
        <v/>
      </c>
      <c r="Q185" s="556" t="str">
        <f t="shared" si="83"/>
        <v/>
      </c>
      <c r="S185" s="556" t="str">
        <f t="shared" si="84"/>
        <v/>
      </c>
      <c r="U185" s="556" t="str">
        <f t="shared" si="85"/>
        <v/>
      </c>
      <c r="W185" s="556" t="str">
        <f t="shared" si="86"/>
        <v/>
      </c>
      <c r="Y185" s="556" t="str">
        <f t="shared" si="87"/>
        <v/>
      </c>
      <c r="AA185" s="556" t="str">
        <f t="shared" si="88"/>
        <v/>
      </c>
      <c r="AC185" s="556" t="str">
        <f t="shared" si="89"/>
        <v/>
      </c>
      <c r="AE185" s="556" t="str">
        <f t="shared" si="90"/>
        <v/>
      </c>
      <c r="AG185" s="556" t="str">
        <f t="shared" si="91"/>
        <v/>
      </c>
      <c r="AI185" s="556" t="str">
        <f t="shared" si="92"/>
        <v/>
      </c>
      <c r="AK185" s="556" t="str">
        <f t="shared" si="93"/>
        <v/>
      </c>
      <c r="AM185" s="556" t="str">
        <f t="shared" si="94"/>
        <v/>
      </c>
      <c r="AO185" s="556" t="str">
        <f t="shared" si="95"/>
        <v/>
      </c>
      <c r="AQ185" s="556" t="str">
        <f t="shared" si="96"/>
        <v/>
      </c>
      <c r="AS185" s="556" t="str">
        <f t="shared" si="97"/>
        <v/>
      </c>
      <c r="AU185" s="556" t="str">
        <f t="shared" si="97"/>
        <v/>
      </c>
      <c r="AW185" s="556" t="str">
        <f t="shared" si="98"/>
        <v/>
      </c>
      <c r="AY185" s="556" t="str">
        <f t="shared" si="99"/>
        <v/>
      </c>
      <c r="BA185" s="556" t="str">
        <f t="shared" si="100"/>
        <v/>
      </c>
      <c r="BC185" s="556" t="str">
        <f t="shared" si="101"/>
        <v/>
      </c>
      <c r="BE185" s="556" t="str">
        <f t="shared" si="102"/>
        <v/>
      </c>
      <c r="BG185" s="556" t="str">
        <f t="shared" si="103"/>
        <v/>
      </c>
      <c r="BI185" s="556" t="str">
        <f t="shared" si="104"/>
        <v/>
      </c>
      <c r="BK185" s="556" t="str">
        <f t="shared" si="105"/>
        <v/>
      </c>
      <c r="BM185" s="556" t="str">
        <f t="shared" si="106"/>
        <v/>
      </c>
      <c r="BO185" s="556" t="str">
        <f t="shared" si="107"/>
        <v/>
      </c>
      <c r="BQ185" s="556" t="str">
        <f t="shared" si="108"/>
        <v/>
      </c>
      <c r="BS185" s="556" t="str">
        <f t="shared" si="109"/>
        <v/>
      </c>
      <c r="BU185" s="556" t="str">
        <f t="shared" si="110"/>
        <v/>
      </c>
      <c r="BW185" s="556" t="str">
        <f t="shared" si="111"/>
        <v/>
      </c>
      <c r="BY185" s="556" t="str">
        <f t="shared" si="112"/>
        <v/>
      </c>
      <c r="CA185" s="556" t="str">
        <f t="shared" si="113"/>
        <v/>
      </c>
      <c r="CC185" s="556" t="str">
        <f t="shared" si="114"/>
        <v/>
      </c>
      <c r="CE185" s="556" t="str">
        <f t="shared" si="115"/>
        <v/>
      </c>
    </row>
    <row r="186" spans="5:83">
      <c r="E186" s="556" t="str">
        <f t="shared" si="78"/>
        <v/>
      </c>
      <c r="G186" s="556" t="str">
        <f t="shared" si="78"/>
        <v/>
      </c>
      <c r="I186" s="556" t="str">
        <f t="shared" si="79"/>
        <v/>
      </c>
      <c r="K186" s="556" t="str">
        <f t="shared" si="80"/>
        <v/>
      </c>
      <c r="M186" s="556" t="str">
        <f t="shared" si="81"/>
        <v/>
      </c>
      <c r="O186" s="556" t="str">
        <f t="shared" si="82"/>
        <v/>
      </c>
      <c r="Q186" s="556" t="str">
        <f t="shared" si="83"/>
        <v/>
      </c>
      <c r="S186" s="556" t="str">
        <f t="shared" si="84"/>
        <v/>
      </c>
      <c r="U186" s="556" t="str">
        <f t="shared" si="85"/>
        <v/>
      </c>
      <c r="W186" s="556" t="str">
        <f t="shared" si="86"/>
        <v/>
      </c>
      <c r="Y186" s="556" t="str">
        <f t="shared" si="87"/>
        <v/>
      </c>
      <c r="AA186" s="556" t="str">
        <f t="shared" si="88"/>
        <v/>
      </c>
      <c r="AC186" s="556" t="str">
        <f t="shared" si="89"/>
        <v/>
      </c>
      <c r="AE186" s="556" t="str">
        <f t="shared" si="90"/>
        <v/>
      </c>
      <c r="AG186" s="556" t="str">
        <f t="shared" si="91"/>
        <v/>
      </c>
      <c r="AI186" s="556" t="str">
        <f t="shared" si="92"/>
        <v/>
      </c>
      <c r="AK186" s="556" t="str">
        <f t="shared" si="93"/>
        <v/>
      </c>
      <c r="AM186" s="556" t="str">
        <f t="shared" si="94"/>
        <v/>
      </c>
      <c r="AO186" s="556" t="str">
        <f t="shared" si="95"/>
        <v/>
      </c>
      <c r="AQ186" s="556" t="str">
        <f t="shared" si="96"/>
        <v/>
      </c>
      <c r="AS186" s="556" t="str">
        <f t="shared" si="97"/>
        <v/>
      </c>
      <c r="AU186" s="556" t="str">
        <f t="shared" si="97"/>
        <v/>
      </c>
      <c r="AW186" s="556" t="str">
        <f t="shared" si="98"/>
        <v/>
      </c>
      <c r="AY186" s="556" t="str">
        <f t="shared" si="99"/>
        <v/>
      </c>
      <c r="BA186" s="556" t="str">
        <f t="shared" si="100"/>
        <v/>
      </c>
      <c r="BC186" s="556" t="str">
        <f t="shared" si="101"/>
        <v/>
      </c>
      <c r="BE186" s="556" t="str">
        <f t="shared" si="102"/>
        <v/>
      </c>
      <c r="BG186" s="556" t="str">
        <f t="shared" si="103"/>
        <v/>
      </c>
      <c r="BI186" s="556" t="str">
        <f t="shared" si="104"/>
        <v/>
      </c>
      <c r="BK186" s="556" t="str">
        <f t="shared" si="105"/>
        <v/>
      </c>
      <c r="BM186" s="556" t="str">
        <f t="shared" si="106"/>
        <v/>
      </c>
      <c r="BO186" s="556" t="str">
        <f t="shared" si="107"/>
        <v/>
      </c>
      <c r="BQ186" s="556" t="str">
        <f t="shared" si="108"/>
        <v/>
      </c>
      <c r="BS186" s="556" t="str">
        <f t="shared" si="109"/>
        <v/>
      </c>
      <c r="BU186" s="556" t="str">
        <f t="shared" si="110"/>
        <v/>
      </c>
      <c r="BW186" s="556" t="str">
        <f t="shared" si="111"/>
        <v/>
      </c>
      <c r="BY186" s="556" t="str">
        <f t="shared" si="112"/>
        <v/>
      </c>
      <c r="CA186" s="556" t="str">
        <f t="shared" si="113"/>
        <v/>
      </c>
      <c r="CC186" s="556" t="str">
        <f t="shared" si="114"/>
        <v/>
      </c>
      <c r="CE186" s="556" t="str">
        <f t="shared" si="115"/>
        <v/>
      </c>
    </row>
    <row r="187" spans="5:83">
      <c r="E187" s="556" t="str">
        <f t="shared" si="78"/>
        <v/>
      </c>
      <c r="G187" s="556" t="str">
        <f t="shared" si="78"/>
        <v/>
      </c>
      <c r="I187" s="556" t="str">
        <f t="shared" si="79"/>
        <v/>
      </c>
      <c r="K187" s="556" t="str">
        <f t="shared" si="80"/>
        <v/>
      </c>
      <c r="M187" s="556" t="str">
        <f t="shared" si="81"/>
        <v/>
      </c>
      <c r="O187" s="556" t="str">
        <f t="shared" si="82"/>
        <v/>
      </c>
      <c r="Q187" s="556" t="str">
        <f t="shared" si="83"/>
        <v/>
      </c>
      <c r="S187" s="556" t="str">
        <f t="shared" si="84"/>
        <v/>
      </c>
      <c r="U187" s="556" t="str">
        <f t="shared" si="85"/>
        <v/>
      </c>
      <c r="W187" s="556" t="str">
        <f t="shared" si="86"/>
        <v/>
      </c>
      <c r="Y187" s="556" t="str">
        <f t="shared" si="87"/>
        <v/>
      </c>
      <c r="AA187" s="556" t="str">
        <f t="shared" si="88"/>
        <v/>
      </c>
      <c r="AC187" s="556" t="str">
        <f t="shared" si="89"/>
        <v/>
      </c>
      <c r="AE187" s="556" t="str">
        <f t="shared" si="90"/>
        <v/>
      </c>
      <c r="AG187" s="556" t="str">
        <f t="shared" si="91"/>
        <v/>
      </c>
      <c r="AI187" s="556" t="str">
        <f t="shared" si="92"/>
        <v/>
      </c>
      <c r="AK187" s="556" t="str">
        <f t="shared" si="93"/>
        <v/>
      </c>
      <c r="AM187" s="556" t="str">
        <f t="shared" si="94"/>
        <v/>
      </c>
      <c r="AO187" s="556" t="str">
        <f t="shared" si="95"/>
        <v/>
      </c>
      <c r="AQ187" s="556" t="str">
        <f t="shared" si="96"/>
        <v/>
      </c>
      <c r="AS187" s="556" t="str">
        <f t="shared" si="97"/>
        <v/>
      </c>
      <c r="AU187" s="556" t="str">
        <f t="shared" si="97"/>
        <v/>
      </c>
      <c r="AW187" s="556" t="str">
        <f t="shared" si="98"/>
        <v/>
      </c>
      <c r="AY187" s="556" t="str">
        <f t="shared" si="99"/>
        <v/>
      </c>
      <c r="BA187" s="556" t="str">
        <f t="shared" si="100"/>
        <v/>
      </c>
      <c r="BC187" s="556" t="str">
        <f t="shared" si="101"/>
        <v/>
      </c>
      <c r="BE187" s="556" t="str">
        <f t="shared" si="102"/>
        <v/>
      </c>
      <c r="BG187" s="556" t="str">
        <f t="shared" si="103"/>
        <v/>
      </c>
      <c r="BI187" s="556" t="str">
        <f t="shared" si="104"/>
        <v/>
      </c>
      <c r="BK187" s="556" t="str">
        <f t="shared" si="105"/>
        <v/>
      </c>
      <c r="BM187" s="556" t="str">
        <f t="shared" si="106"/>
        <v/>
      </c>
      <c r="BO187" s="556" t="str">
        <f t="shared" si="107"/>
        <v/>
      </c>
      <c r="BQ187" s="556" t="str">
        <f t="shared" si="108"/>
        <v/>
      </c>
      <c r="BS187" s="556" t="str">
        <f t="shared" si="109"/>
        <v/>
      </c>
      <c r="BU187" s="556" t="str">
        <f t="shared" si="110"/>
        <v/>
      </c>
      <c r="BW187" s="556" t="str">
        <f t="shared" si="111"/>
        <v/>
      </c>
      <c r="BY187" s="556" t="str">
        <f t="shared" si="112"/>
        <v/>
      </c>
      <c r="CA187" s="556" t="str">
        <f t="shared" si="113"/>
        <v/>
      </c>
      <c r="CC187" s="556" t="str">
        <f t="shared" si="114"/>
        <v/>
      </c>
      <c r="CE187" s="556" t="str">
        <f t="shared" si="115"/>
        <v/>
      </c>
    </row>
    <row r="188" spans="5:83">
      <c r="E188" s="556" t="str">
        <f t="shared" si="78"/>
        <v/>
      </c>
      <c r="G188" s="556" t="str">
        <f t="shared" si="78"/>
        <v/>
      </c>
      <c r="I188" s="556" t="str">
        <f t="shared" si="79"/>
        <v/>
      </c>
      <c r="K188" s="556" t="str">
        <f t="shared" si="80"/>
        <v/>
      </c>
      <c r="M188" s="556" t="str">
        <f t="shared" si="81"/>
        <v/>
      </c>
      <c r="O188" s="556" t="str">
        <f t="shared" si="82"/>
        <v/>
      </c>
      <c r="Q188" s="556" t="str">
        <f t="shared" si="83"/>
        <v/>
      </c>
      <c r="S188" s="556" t="str">
        <f t="shared" si="84"/>
        <v/>
      </c>
      <c r="U188" s="556" t="str">
        <f t="shared" si="85"/>
        <v/>
      </c>
      <c r="W188" s="556" t="str">
        <f t="shared" si="86"/>
        <v/>
      </c>
      <c r="Y188" s="556" t="str">
        <f t="shared" si="87"/>
        <v/>
      </c>
      <c r="AA188" s="556" t="str">
        <f t="shared" si="88"/>
        <v/>
      </c>
      <c r="AC188" s="556" t="str">
        <f t="shared" si="89"/>
        <v/>
      </c>
      <c r="AE188" s="556" t="str">
        <f t="shared" si="90"/>
        <v/>
      </c>
      <c r="AG188" s="556" t="str">
        <f t="shared" si="91"/>
        <v/>
      </c>
      <c r="AI188" s="556" t="str">
        <f t="shared" si="92"/>
        <v/>
      </c>
      <c r="AK188" s="556" t="str">
        <f t="shared" si="93"/>
        <v/>
      </c>
      <c r="AM188" s="556" t="str">
        <f t="shared" si="94"/>
        <v/>
      </c>
      <c r="AO188" s="556" t="str">
        <f t="shared" si="95"/>
        <v/>
      </c>
      <c r="AQ188" s="556" t="str">
        <f t="shared" si="96"/>
        <v/>
      </c>
      <c r="AS188" s="556" t="str">
        <f t="shared" si="97"/>
        <v/>
      </c>
      <c r="AU188" s="556" t="str">
        <f t="shared" si="97"/>
        <v/>
      </c>
      <c r="AW188" s="556" t="str">
        <f t="shared" si="98"/>
        <v/>
      </c>
      <c r="AY188" s="556" t="str">
        <f t="shared" si="99"/>
        <v/>
      </c>
      <c r="BA188" s="556" t="str">
        <f t="shared" si="100"/>
        <v/>
      </c>
      <c r="BC188" s="556" t="str">
        <f t="shared" si="101"/>
        <v/>
      </c>
      <c r="BE188" s="556" t="str">
        <f t="shared" si="102"/>
        <v/>
      </c>
      <c r="BG188" s="556" t="str">
        <f t="shared" si="103"/>
        <v/>
      </c>
      <c r="BI188" s="556" t="str">
        <f t="shared" si="104"/>
        <v/>
      </c>
      <c r="BK188" s="556" t="str">
        <f t="shared" si="105"/>
        <v/>
      </c>
      <c r="BM188" s="556" t="str">
        <f t="shared" si="106"/>
        <v/>
      </c>
      <c r="BO188" s="556" t="str">
        <f t="shared" si="107"/>
        <v/>
      </c>
      <c r="BQ188" s="556" t="str">
        <f t="shared" si="108"/>
        <v/>
      </c>
      <c r="BS188" s="556" t="str">
        <f t="shared" si="109"/>
        <v/>
      </c>
      <c r="BU188" s="556" t="str">
        <f t="shared" si="110"/>
        <v/>
      </c>
      <c r="BW188" s="556" t="str">
        <f t="shared" si="111"/>
        <v/>
      </c>
      <c r="BY188" s="556" t="str">
        <f t="shared" si="112"/>
        <v/>
      </c>
      <c r="CA188" s="556" t="str">
        <f t="shared" si="113"/>
        <v/>
      </c>
      <c r="CC188" s="556" t="str">
        <f t="shared" si="114"/>
        <v/>
      </c>
      <c r="CE188" s="556" t="str">
        <f t="shared" si="115"/>
        <v/>
      </c>
    </row>
    <row r="189" spans="5:83">
      <c r="E189" s="556" t="str">
        <f t="shared" si="78"/>
        <v/>
      </c>
      <c r="G189" s="556" t="str">
        <f t="shared" si="78"/>
        <v/>
      </c>
      <c r="I189" s="556" t="str">
        <f t="shared" si="79"/>
        <v/>
      </c>
      <c r="K189" s="556" t="str">
        <f t="shared" si="80"/>
        <v/>
      </c>
      <c r="M189" s="556" t="str">
        <f t="shared" si="81"/>
        <v/>
      </c>
      <c r="O189" s="556" t="str">
        <f t="shared" si="82"/>
        <v/>
      </c>
      <c r="Q189" s="556" t="str">
        <f t="shared" si="83"/>
        <v/>
      </c>
      <c r="S189" s="556" t="str">
        <f t="shared" si="84"/>
        <v/>
      </c>
      <c r="U189" s="556" t="str">
        <f t="shared" si="85"/>
        <v/>
      </c>
      <c r="W189" s="556" t="str">
        <f t="shared" si="86"/>
        <v/>
      </c>
      <c r="Y189" s="556" t="str">
        <f t="shared" si="87"/>
        <v/>
      </c>
      <c r="AA189" s="556" t="str">
        <f t="shared" si="88"/>
        <v/>
      </c>
      <c r="AC189" s="556" t="str">
        <f t="shared" si="89"/>
        <v/>
      </c>
      <c r="AE189" s="556" t="str">
        <f t="shared" si="90"/>
        <v/>
      </c>
      <c r="AG189" s="556" t="str">
        <f t="shared" si="91"/>
        <v/>
      </c>
      <c r="AI189" s="556" t="str">
        <f t="shared" si="92"/>
        <v/>
      </c>
      <c r="AK189" s="556" t="str">
        <f t="shared" si="93"/>
        <v/>
      </c>
      <c r="AM189" s="556" t="str">
        <f t="shared" si="94"/>
        <v/>
      </c>
      <c r="AO189" s="556" t="str">
        <f t="shared" si="95"/>
        <v/>
      </c>
      <c r="AQ189" s="556" t="str">
        <f t="shared" si="96"/>
        <v/>
      </c>
      <c r="AS189" s="556" t="str">
        <f t="shared" si="97"/>
        <v/>
      </c>
      <c r="AU189" s="556" t="str">
        <f t="shared" si="97"/>
        <v/>
      </c>
      <c r="AW189" s="556" t="str">
        <f t="shared" si="98"/>
        <v/>
      </c>
      <c r="AY189" s="556" t="str">
        <f t="shared" si="99"/>
        <v/>
      </c>
      <c r="BA189" s="556" t="str">
        <f t="shared" si="100"/>
        <v/>
      </c>
      <c r="BC189" s="556" t="str">
        <f t="shared" si="101"/>
        <v/>
      </c>
      <c r="BE189" s="556" t="str">
        <f t="shared" si="102"/>
        <v/>
      </c>
      <c r="BG189" s="556" t="str">
        <f t="shared" si="103"/>
        <v/>
      </c>
      <c r="BI189" s="556" t="str">
        <f t="shared" si="104"/>
        <v/>
      </c>
      <c r="BK189" s="556" t="str">
        <f t="shared" si="105"/>
        <v/>
      </c>
      <c r="BM189" s="556" t="str">
        <f t="shared" si="106"/>
        <v/>
      </c>
      <c r="BO189" s="556" t="str">
        <f t="shared" si="107"/>
        <v/>
      </c>
      <c r="BQ189" s="556" t="str">
        <f t="shared" si="108"/>
        <v/>
      </c>
      <c r="BS189" s="556" t="str">
        <f t="shared" si="109"/>
        <v/>
      </c>
      <c r="BU189" s="556" t="str">
        <f t="shared" si="110"/>
        <v/>
      </c>
      <c r="BW189" s="556" t="str">
        <f t="shared" si="111"/>
        <v/>
      </c>
      <c r="BY189" s="556" t="str">
        <f t="shared" si="112"/>
        <v/>
      </c>
      <c r="CA189" s="556" t="str">
        <f t="shared" si="113"/>
        <v/>
      </c>
      <c r="CC189" s="556" t="str">
        <f t="shared" si="114"/>
        <v/>
      </c>
      <c r="CE189" s="556" t="str">
        <f t="shared" si="115"/>
        <v/>
      </c>
    </row>
    <row r="190" spans="5:83">
      <c r="E190" s="556" t="str">
        <f t="shared" si="78"/>
        <v/>
      </c>
      <c r="G190" s="556" t="str">
        <f t="shared" si="78"/>
        <v/>
      </c>
      <c r="I190" s="556" t="str">
        <f t="shared" si="79"/>
        <v/>
      </c>
      <c r="K190" s="556" t="str">
        <f t="shared" si="80"/>
        <v/>
      </c>
      <c r="M190" s="556" t="str">
        <f t="shared" si="81"/>
        <v/>
      </c>
      <c r="O190" s="556" t="str">
        <f t="shared" si="82"/>
        <v/>
      </c>
      <c r="Q190" s="556" t="str">
        <f t="shared" si="83"/>
        <v/>
      </c>
      <c r="S190" s="556" t="str">
        <f t="shared" si="84"/>
        <v/>
      </c>
      <c r="U190" s="556" t="str">
        <f t="shared" si="85"/>
        <v/>
      </c>
      <c r="W190" s="556" t="str">
        <f t="shared" si="86"/>
        <v/>
      </c>
      <c r="Y190" s="556" t="str">
        <f t="shared" si="87"/>
        <v/>
      </c>
      <c r="AA190" s="556" t="str">
        <f t="shared" si="88"/>
        <v/>
      </c>
      <c r="AC190" s="556" t="str">
        <f t="shared" si="89"/>
        <v/>
      </c>
      <c r="AE190" s="556" t="str">
        <f t="shared" si="90"/>
        <v/>
      </c>
      <c r="AG190" s="556" t="str">
        <f t="shared" si="91"/>
        <v/>
      </c>
      <c r="AI190" s="556" t="str">
        <f t="shared" si="92"/>
        <v/>
      </c>
      <c r="AK190" s="556" t="str">
        <f t="shared" si="93"/>
        <v/>
      </c>
      <c r="AM190" s="556" t="str">
        <f t="shared" si="94"/>
        <v/>
      </c>
      <c r="AO190" s="556" t="str">
        <f t="shared" si="95"/>
        <v/>
      </c>
      <c r="AQ190" s="556" t="str">
        <f t="shared" si="96"/>
        <v/>
      </c>
      <c r="AS190" s="556" t="str">
        <f t="shared" si="97"/>
        <v/>
      </c>
      <c r="AU190" s="556" t="str">
        <f t="shared" si="97"/>
        <v/>
      </c>
      <c r="AW190" s="556" t="str">
        <f t="shared" si="98"/>
        <v/>
      </c>
      <c r="AY190" s="556" t="str">
        <f t="shared" si="99"/>
        <v/>
      </c>
      <c r="BA190" s="556" t="str">
        <f t="shared" si="100"/>
        <v/>
      </c>
      <c r="BC190" s="556" t="str">
        <f t="shared" si="101"/>
        <v/>
      </c>
      <c r="BE190" s="556" t="str">
        <f t="shared" si="102"/>
        <v/>
      </c>
      <c r="BG190" s="556" t="str">
        <f t="shared" si="103"/>
        <v/>
      </c>
      <c r="BI190" s="556" t="str">
        <f t="shared" si="104"/>
        <v/>
      </c>
      <c r="BK190" s="556" t="str">
        <f t="shared" si="105"/>
        <v/>
      </c>
      <c r="BM190" s="556" t="str">
        <f t="shared" si="106"/>
        <v/>
      </c>
      <c r="BO190" s="556" t="str">
        <f t="shared" si="107"/>
        <v/>
      </c>
      <c r="BQ190" s="556" t="str">
        <f t="shared" si="108"/>
        <v/>
      </c>
      <c r="BS190" s="556" t="str">
        <f t="shared" si="109"/>
        <v/>
      </c>
      <c r="BU190" s="556" t="str">
        <f t="shared" si="110"/>
        <v/>
      </c>
      <c r="BW190" s="556" t="str">
        <f t="shared" si="111"/>
        <v/>
      </c>
      <c r="BY190" s="556" t="str">
        <f t="shared" si="112"/>
        <v/>
      </c>
      <c r="CA190" s="556" t="str">
        <f t="shared" si="113"/>
        <v/>
      </c>
      <c r="CC190" s="556" t="str">
        <f t="shared" si="114"/>
        <v/>
      </c>
      <c r="CE190" s="556" t="str">
        <f t="shared" si="115"/>
        <v/>
      </c>
    </row>
    <row r="191" spans="5:83">
      <c r="E191" s="556" t="str">
        <f t="shared" si="78"/>
        <v/>
      </c>
      <c r="G191" s="556" t="str">
        <f t="shared" si="78"/>
        <v/>
      </c>
      <c r="I191" s="556" t="str">
        <f t="shared" si="79"/>
        <v/>
      </c>
      <c r="K191" s="556" t="str">
        <f t="shared" si="80"/>
        <v/>
      </c>
      <c r="M191" s="556" t="str">
        <f t="shared" si="81"/>
        <v/>
      </c>
      <c r="O191" s="556" t="str">
        <f t="shared" si="82"/>
        <v/>
      </c>
      <c r="Q191" s="556" t="str">
        <f t="shared" si="83"/>
        <v/>
      </c>
      <c r="S191" s="556" t="str">
        <f t="shared" si="84"/>
        <v/>
      </c>
      <c r="U191" s="556" t="str">
        <f t="shared" si="85"/>
        <v/>
      </c>
      <c r="W191" s="556" t="str">
        <f t="shared" si="86"/>
        <v/>
      </c>
      <c r="Y191" s="556" t="str">
        <f t="shared" si="87"/>
        <v/>
      </c>
      <c r="AA191" s="556" t="str">
        <f t="shared" si="88"/>
        <v/>
      </c>
      <c r="AC191" s="556" t="str">
        <f t="shared" si="89"/>
        <v/>
      </c>
      <c r="AE191" s="556" t="str">
        <f t="shared" si="90"/>
        <v/>
      </c>
      <c r="AG191" s="556" t="str">
        <f t="shared" si="91"/>
        <v/>
      </c>
      <c r="AI191" s="556" t="str">
        <f t="shared" si="92"/>
        <v/>
      </c>
      <c r="AK191" s="556" t="str">
        <f t="shared" si="93"/>
        <v/>
      </c>
      <c r="AM191" s="556" t="str">
        <f t="shared" si="94"/>
        <v/>
      </c>
      <c r="AO191" s="556" t="str">
        <f t="shared" si="95"/>
        <v/>
      </c>
      <c r="AQ191" s="556" t="str">
        <f t="shared" si="96"/>
        <v/>
      </c>
      <c r="AS191" s="556" t="str">
        <f t="shared" si="97"/>
        <v/>
      </c>
      <c r="AU191" s="556" t="str">
        <f t="shared" si="97"/>
        <v/>
      </c>
      <c r="AW191" s="556" t="str">
        <f t="shared" si="98"/>
        <v/>
      </c>
      <c r="AY191" s="556" t="str">
        <f t="shared" si="99"/>
        <v/>
      </c>
      <c r="BA191" s="556" t="str">
        <f t="shared" si="100"/>
        <v/>
      </c>
      <c r="BC191" s="556" t="str">
        <f t="shared" si="101"/>
        <v/>
      </c>
      <c r="BE191" s="556" t="str">
        <f t="shared" si="102"/>
        <v/>
      </c>
      <c r="BG191" s="556" t="str">
        <f t="shared" si="103"/>
        <v/>
      </c>
      <c r="BI191" s="556" t="str">
        <f t="shared" si="104"/>
        <v/>
      </c>
      <c r="BK191" s="556" t="str">
        <f t="shared" si="105"/>
        <v/>
      </c>
      <c r="BM191" s="556" t="str">
        <f t="shared" si="106"/>
        <v/>
      </c>
      <c r="BO191" s="556" t="str">
        <f t="shared" si="107"/>
        <v/>
      </c>
      <c r="BQ191" s="556" t="str">
        <f t="shared" si="108"/>
        <v/>
      </c>
      <c r="BS191" s="556" t="str">
        <f t="shared" si="109"/>
        <v/>
      </c>
      <c r="BU191" s="556" t="str">
        <f t="shared" si="110"/>
        <v/>
      </c>
      <c r="BW191" s="556" t="str">
        <f t="shared" si="111"/>
        <v/>
      </c>
      <c r="BY191" s="556" t="str">
        <f t="shared" si="112"/>
        <v/>
      </c>
      <c r="CA191" s="556" t="str">
        <f t="shared" si="113"/>
        <v/>
      </c>
      <c r="CC191" s="556" t="str">
        <f t="shared" si="114"/>
        <v/>
      </c>
      <c r="CE191" s="556" t="str">
        <f t="shared" si="115"/>
        <v/>
      </c>
    </row>
    <row r="192" spans="5:83">
      <c r="E192" s="556" t="str">
        <f t="shared" si="78"/>
        <v/>
      </c>
      <c r="G192" s="556" t="str">
        <f t="shared" si="78"/>
        <v/>
      </c>
      <c r="I192" s="556" t="str">
        <f t="shared" si="79"/>
        <v/>
      </c>
      <c r="K192" s="556" t="str">
        <f t="shared" si="80"/>
        <v/>
      </c>
      <c r="M192" s="556" t="str">
        <f t="shared" si="81"/>
        <v/>
      </c>
      <c r="O192" s="556" t="str">
        <f t="shared" si="82"/>
        <v/>
      </c>
      <c r="Q192" s="556" t="str">
        <f t="shared" si="83"/>
        <v/>
      </c>
      <c r="S192" s="556" t="str">
        <f t="shared" si="84"/>
        <v/>
      </c>
      <c r="U192" s="556" t="str">
        <f t="shared" si="85"/>
        <v/>
      </c>
      <c r="W192" s="556" t="str">
        <f t="shared" si="86"/>
        <v/>
      </c>
      <c r="Y192" s="556" t="str">
        <f t="shared" si="87"/>
        <v/>
      </c>
      <c r="AA192" s="556" t="str">
        <f t="shared" si="88"/>
        <v/>
      </c>
      <c r="AC192" s="556" t="str">
        <f t="shared" si="89"/>
        <v/>
      </c>
      <c r="AE192" s="556" t="str">
        <f t="shared" si="90"/>
        <v/>
      </c>
      <c r="AG192" s="556" t="str">
        <f t="shared" si="91"/>
        <v/>
      </c>
      <c r="AI192" s="556" t="str">
        <f t="shared" si="92"/>
        <v/>
      </c>
      <c r="AK192" s="556" t="str">
        <f t="shared" si="93"/>
        <v/>
      </c>
      <c r="AM192" s="556" t="str">
        <f t="shared" si="94"/>
        <v/>
      </c>
      <c r="AO192" s="556" t="str">
        <f t="shared" si="95"/>
        <v/>
      </c>
      <c r="AQ192" s="556" t="str">
        <f t="shared" si="96"/>
        <v/>
      </c>
      <c r="AS192" s="556" t="str">
        <f t="shared" si="97"/>
        <v/>
      </c>
      <c r="AU192" s="556" t="str">
        <f t="shared" si="97"/>
        <v/>
      </c>
      <c r="AW192" s="556" t="str">
        <f t="shared" si="98"/>
        <v/>
      </c>
      <c r="AY192" s="556" t="str">
        <f t="shared" si="99"/>
        <v/>
      </c>
      <c r="BA192" s="556" t="str">
        <f t="shared" si="100"/>
        <v/>
      </c>
      <c r="BC192" s="556" t="str">
        <f t="shared" si="101"/>
        <v/>
      </c>
      <c r="BE192" s="556" t="str">
        <f t="shared" si="102"/>
        <v/>
      </c>
      <c r="BG192" s="556" t="str">
        <f t="shared" si="103"/>
        <v/>
      </c>
      <c r="BI192" s="556" t="str">
        <f t="shared" si="104"/>
        <v/>
      </c>
      <c r="BK192" s="556" t="str">
        <f t="shared" si="105"/>
        <v/>
      </c>
      <c r="BM192" s="556" t="str">
        <f t="shared" si="106"/>
        <v/>
      </c>
      <c r="BO192" s="556" t="str">
        <f t="shared" si="107"/>
        <v/>
      </c>
      <c r="BQ192" s="556" t="str">
        <f t="shared" si="108"/>
        <v/>
      </c>
      <c r="BS192" s="556" t="str">
        <f t="shared" si="109"/>
        <v/>
      </c>
      <c r="BU192" s="556" t="str">
        <f t="shared" si="110"/>
        <v/>
      </c>
      <c r="BW192" s="556" t="str">
        <f t="shared" si="111"/>
        <v/>
      </c>
      <c r="BY192" s="556" t="str">
        <f t="shared" si="112"/>
        <v/>
      </c>
      <c r="CA192" s="556" t="str">
        <f t="shared" si="113"/>
        <v/>
      </c>
      <c r="CC192" s="556" t="str">
        <f t="shared" si="114"/>
        <v/>
      </c>
      <c r="CE192" s="556" t="str">
        <f t="shared" si="115"/>
        <v/>
      </c>
    </row>
    <row r="193" spans="5:83">
      <c r="E193" s="556" t="str">
        <f t="shared" si="78"/>
        <v/>
      </c>
      <c r="G193" s="556" t="str">
        <f t="shared" si="78"/>
        <v/>
      </c>
      <c r="I193" s="556" t="str">
        <f t="shared" si="79"/>
        <v/>
      </c>
      <c r="K193" s="556" t="str">
        <f t="shared" si="80"/>
        <v/>
      </c>
      <c r="M193" s="556" t="str">
        <f t="shared" si="81"/>
        <v/>
      </c>
      <c r="O193" s="556" t="str">
        <f t="shared" si="82"/>
        <v/>
      </c>
      <c r="Q193" s="556" t="str">
        <f t="shared" si="83"/>
        <v/>
      </c>
      <c r="S193" s="556" t="str">
        <f t="shared" si="84"/>
        <v/>
      </c>
      <c r="U193" s="556" t="str">
        <f t="shared" si="85"/>
        <v/>
      </c>
      <c r="W193" s="556" t="str">
        <f t="shared" si="86"/>
        <v/>
      </c>
      <c r="Y193" s="556" t="str">
        <f t="shared" si="87"/>
        <v/>
      </c>
      <c r="AA193" s="556" t="str">
        <f t="shared" si="88"/>
        <v/>
      </c>
      <c r="AC193" s="556" t="str">
        <f t="shared" si="89"/>
        <v/>
      </c>
      <c r="AE193" s="556" t="str">
        <f t="shared" si="90"/>
        <v/>
      </c>
      <c r="AG193" s="556" t="str">
        <f t="shared" si="91"/>
        <v/>
      </c>
      <c r="AI193" s="556" t="str">
        <f t="shared" si="92"/>
        <v/>
      </c>
      <c r="AK193" s="556" t="str">
        <f t="shared" si="93"/>
        <v/>
      </c>
      <c r="AM193" s="556" t="str">
        <f t="shared" si="94"/>
        <v/>
      </c>
      <c r="AO193" s="556" t="str">
        <f t="shared" si="95"/>
        <v/>
      </c>
      <c r="AQ193" s="556" t="str">
        <f t="shared" si="96"/>
        <v/>
      </c>
      <c r="AS193" s="556" t="str">
        <f t="shared" si="97"/>
        <v/>
      </c>
      <c r="AU193" s="556" t="str">
        <f t="shared" si="97"/>
        <v/>
      </c>
      <c r="AW193" s="556" t="str">
        <f t="shared" si="98"/>
        <v/>
      </c>
      <c r="AY193" s="556" t="str">
        <f t="shared" si="99"/>
        <v/>
      </c>
      <c r="BA193" s="556" t="str">
        <f t="shared" si="100"/>
        <v/>
      </c>
      <c r="BC193" s="556" t="str">
        <f t="shared" si="101"/>
        <v/>
      </c>
      <c r="BE193" s="556" t="str">
        <f t="shared" si="102"/>
        <v/>
      </c>
      <c r="BG193" s="556" t="str">
        <f t="shared" si="103"/>
        <v/>
      </c>
      <c r="BI193" s="556" t="str">
        <f t="shared" si="104"/>
        <v/>
      </c>
      <c r="BK193" s="556" t="str">
        <f t="shared" si="105"/>
        <v/>
      </c>
      <c r="BM193" s="556" t="str">
        <f t="shared" si="106"/>
        <v/>
      </c>
      <c r="BO193" s="556" t="str">
        <f t="shared" si="107"/>
        <v/>
      </c>
      <c r="BQ193" s="556" t="str">
        <f t="shared" si="108"/>
        <v/>
      </c>
      <c r="BS193" s="556" t="str">
        <f t="shared" si="109"/>
        <v/>
      </c>
      <c r="BU193" s="556" t="str">
        <f t="shared" si="110"/>
        <v/>
      </c>
      <c r="BW193" s="556" t="str">
        <f t="shared" si="111"/>
        <v/>
      </c>
      <c r="BY193" s="556" t="str">
        <f t="shared" si="112"/>
        <v/>
      </c>
      <c r="CA193" s="556" t="str">
        <f t="shared" si="113"/>
        <v/>
      </c>
      <c r="CC193" s="556" t="str">
        <f t="shared" si="114"/>
        <v/>
      </c>
      <c r="CE193" s="556" t="str">
        <f t="shared" si="115"/>
        <v/>
      </c>
    </row>
    <row r="194" spans="5:83">
      <c r="E194" s="556" t="str">
        <f t="shared" si="78"/>
        <v/>
      </c>
      <c r="G194" s="556" t="str">
        <f t="shared" si="78"/>
        <v/>
      </c>
      <c r="I194" s="556" t="str">
        <f t="shared" si="79"/>
        <v/>
      </c>
      <c r="K194" s="556" t="str">
        <f t="shared" si="80"/>
        <v/>
      </c>
      <c r="M194" s="556" t="str">
        <f t="shared" si="81"/>
        <v/>
      </c>
      <c r="O194" s="556" t="str">
        <f t="shared" si="82"/>
        <v/>
      </c>
      <c r="Q194" s="556" t="str">
        <f t="shared" si="83"/>
        <v/>
      </c>
      <c r="S194" s="556" t="str">
        <f t="shared" si="84"/>
        <v/>
      </c>
      <c r="U194" s="556" t="str">
        <f t="shared" si="85"/>
        <v/>
      </c>
      <c r="W194" s="556" t="str">
        <f t="shared" si="86"/>
        <v/>
      </c>
      <c r="Y194" s="556" t="str">
        <f t="shared" si="87"/>
        <v/>
      </c>
      <c r="AA194" s="556" t="str">
        <f t="shared" si="88"/>
        <v/>
      </c>
      <c r="AC194" s="556" t="str">
        <f t="shared" si="89"/>
        <v/>
      </c>
      <c r="AE194" s="556" t="str">
        <f t="shared" si="90"/>
        <v/>
      </c>
      <c r="AG194" s="556" t="str">
        <f t="shared" si="91"/>
        <v/>
      </c>
      <c r="AI194" s="556" t="str">
        <f t="shared" si="92"/>
        <v/>
      </c>
      <c r="AK194" s="556" t="str">
        <f t="shared" si="93"/>
        <v/>
      </c>
      <c r="AM194" s="556" t="str">
        <f t="shared" si="94"/>
        <v/>
      </c>
      <c r="AO194" s="556" t="str">
        <f t="shared" si="95"/>
        <v/>
      </c>
      <c r="AQ194" s="556" t="str">
        <f t="shared" si="96"/>
        <v/>
      </c>
      <c r="AS194" s="556" t="str">
        <f t="shared" si="97"/>
        <v/>
      </c>
      <c r="AU194" s="556" t="str">
        <f t="shared" si="97"/>
        <v/>
      </c>
      <c r="AW194" s="556" t="str">
        <f t="shared" si="98"/>
        <v/>
      </c>
      <c r="AY194" s="556" t="str">
        <f t="shared" si="99"/>
        <v/>
      </c>
      <c r="BA194" s="556" t="str">
        <f t="shared" si="100"/>
        <v/>
      </c>
      <c r="BC194" s="556" t="str">
        <f t="shared" si="101"/>
        <v/>
      </c>
      <c r="BE194" s="556" t="str">
        <f t="shared" si="102"/>
        <v/>
      </c>
      <c r="BG194" s="556" t="str">
        <f t="shared" si="103"/>
        <v/>
      </c>
      <c r="BI194" s="556" t="str">
        <f t="shared" si="104"/>
        <v/>
      </c>
      <c r="BK194" s="556" t="str">
        <f t="shared" si="105"/>
        <v/>
      </c>
      <c r="BM194" s="556" t="str">
        <f t="shared" si="106"/>
        <v/>
      </c>
      <c r="BO194" s="556" t="str">
        <f t="shared" si="107"/>
        <v/>
      </c>
      <c r="BQ194" s="556" t="str">
        <f t="shared" si="108"/>
        <v/>
      </c>
      <c r="BS194" s="556" t="str">
        <f t="shared" si="109"/>
        <v/>
      </c>
      <c r="BU194" s="556" t="str">
        <f t="shared" si="110"/>
        <v/>
      </c>
      <c r="BW194" s="556" t="str">
        <f t="shared" si="111"/>
        <v/>
      </c>
      <c r="BY194" s="556" t="str">
        <f t="shared" si="112"/>
        <v/>
      </c>
      <c r="CA194" s="556" t="str">
        <f t="shared" si="113"/>
        <v/>
      </c>
      <c r="CC194" s="556" t="str">
        <f t="shared" si="114"/>
        <v/>
      </c>
      <c r="CE194" s="556" t="str">
        <f t="shared" si="115"/>
        <v/>
      </c>
    </row>
    <row r="195" spans="5:83">
      <c r="E195" s="556" t="str">
        <f t="shared" si="78"/>
        <v/>
      </c>
      <c r="G195" s="556" t="str">
        <f t="shared" si="78"/>
        <v/>
      </c>
      <c r="I195" s="556" t="str">
        <f t="shared" si="79"/>
        <v/>
      </c>
      <c r="K195" s="556" t="str">
        <f t="shared" si="80"/>
        <v/>
      </c>
      <c r="M195" s="556" t="str">
        <f t="shared" si="81"/>
        <v/>
      </c>
      <c r="O195" s="556" t="str">
        <f t="shared" si="82"/>
        <v/>
      </c>
      <c r="Q195" s="556" t="str">
        <f t="shared" si="83"/>
        <v/>
      </c>
      <c r="S195" s="556" t="str">
        <f t="shared" si="84"/>
        <v/>
      </c>
      <c r="U195" s="556" t="str">
        <f t="shared" si="85"/>
        <v/>
      </c>
      <c r="W195" s="556" t="str">
        <f t="shared" si="86"/>
        <v/>
      </c>
      <c r="Y195" s="556" t="str">
        <f t="shared" si="87"/>
        <v/>
      </c>
      <c r="AA195" s="556" t="str">
        <f t="shared" si="88"/>
        <v/>
      </c>
      <c r="AC195" s="556" t="str">
        <f t="shared" si="89"/>
        <v/>
      </c>
      <c r="AE195" s="556" t="str">
        <f t="shared" si="90"/>
        <v/>
      </c>
      <c r="AG195" s="556" t="str">
        <f t="shared" si="91"/>
        <v/>
      </c>
      <c r="AI195" s="556" t="str">
        <f t="shared" si="92"/>
        <v/>
      </c>
      <c r="AK195" s="556" t="str">
        <f t="shared" si="93"/>
        <v/>
      </c>
      <c r="AM195" s="556" t="str">
        <f t="shared" si="94"/>
        <v/>
      </c>
      <c r="AO195" s="556" t="str">
        <f t="shared" si="95"/>
        <v/>
      </c>
      <c r="AQ195" s="556" t="str">
        <f t="shared" si="96"/>
        <v/>
      </c>
      <c r="AS195" s="556" t="str">
        <f t="shared" si="97"/>
        <v/>
      </c>
      <c r="AU195" s="556" t="str">
        <f t="shared" si="97"/>
        <v/>
      </c>
      <c r="AW195" s="556" t="str">
        <f t="shared" si="98"/>
        <v/>
      </c>
      <c r="AY195" s="556" t="str">
        <f t="shared" si="99"/>
        <v/>
      </c>
      <c r="BA195" s="556" t="str">
        <f t="shared" si="100"/>
        <v/>
      </c>
      <c r="BC195" s="556" t="str">
        <f t="shared" si="101"/>
        <v/>
      </c>
      <c r="BE195" s="556" t="str">
        <f t="shared" si="102"/>
        <v/>
      </c>
      <c r="BG195" s="556" t="str">
        <f t="shared" si="103"/>
        <v/>
      </c>
      <c r="BI195" s="556" t="str">
        <f t="shared" si="104"/>
        <v/>
      </c>
      <c r="BK195" s="556" t="str">
        <f t="shared" si="105"/>
        <v/>
      </c>
      <c r="BM195" s="556" t="str">
        <f t="shared" si="106"/>
        <v/>
      </c>
      <c r="BO195" s="556" t="str">
        <f t="shared" si="107"/>
        <v/>
      </c>
      <c r="BQ195" s="556" t="str">
        <f t="shared" si="108"/>
        <v/>
      </c>
      <c r="BS195" s="556" t="str">
        <f t="shared" si="109"/>
        <v/>
      </c>
      <c r="BU195" s="556" t="str">
        <f t="shared" si="110"/>
        <v/>
      </c>
      <c r="BW195" s="556" t="str">
        <f t="shared" si="111"/>
        <v/>
      </c>
      <c r="BY195" s="556" t="str">
        <f t="shared" si="112"/>
        <v/>
      </c>
      <c r="CA195" s="556" t="str">
        <f t="shared" si="113"/>
        <v/>
      </c>
      <c r="CC195" s="556" t="str">
        <f t="shared" si="114"/>
        <v/>
      </c>
      <c r="CE195" s="556" t="str">
        <f t="shared" si="115"/>
        <v/>
      </c>
    </row>
    <row r="196" spans="5:83">
      <c r="E196" s="556" t="str">
        <f t="shared" si="78"/>
        <v/>
      </c>
      <c r="G196" s="556" t="str">
        <f t="shared" si="78"/>
        <v/>
      </c>
      <c r="I196" s="556" t="str">
        <f t="shared" si="79"/>
        <v/>
      </c>
      <c r="K196" s="556" t="str">
        <f t="shared" si="80"/>
        <v/>
      </c>
      <c r="M196" s="556" t="str">
        <f t="shared" si="81"/>
        <v/>
      </c>
      <c r="O196" s="556" t="str">
        <f t="shared" si="82"/>
        <v/>
      </c>
      <c r="Q196" s="556" t="str">
        <f t="shared" si="83"/>
        <v/>
      </c>
      <c r="S196" s="556" t="str">
        <f t="shared" si="84"/>
        <v/>
      </c>
      <c r="U196" s="556" t="str">
        <f t="shared" si="85"/>
        <v/>
      </c>
      <c r="W196" s="556" t="str">
        <f t="shared" si="86"/>
        <v/>
      </c>
      <c r="Y196" s="556" t="str">
        <f t="shared" si="87"/>
        <v/>
      </c>
      <c r="AA196" s="556" t="str">
        <f t="shared" si="88"/>
        <v/>
      </c>
      <c r="AC196" s="556" t="str">
        <f t="shared" si="89"/>
        <v/>
      </c>
      <c r="AE196" s="556" t="str">
        <f t="shared" si="90"/>
        <v/>
      </c>
      <c r="AG196" s="556" t="str">
        <f t="shared" si="91"/>
        <v/>
      </c>
      <c r="AI196" s="556" t="str">
        <f t="shared" si="92"/>
        <v/>
      </c>
      <c r="AK196" s="556" t="str">
        <f t="shared" si="93"/>
        <v/>
      </c>
      <c r="AM196" s="556" t="str">
        <f t="shared" si="94"/>
        <v/>
      </c>
      <c r="AO196" s="556" t="str">
        <f t="shared" si="95"/>
        <v/>
      </c>
      <c r="AQ196" s="556" t="str">
        <f t="shared" si="96"/>
        <v/>
      </c>
      <c r="AS196" s="556" t="str">
        <f t="shared" si="97"/>
        <v/>
      </c>
      <c r="AU196" s="556" t="str">
        <f t="shared" si="97"/>
        <v/>
      </c>
      <c r="AW196" s="556" t="str">
        <f t="shared" si="98"/>
        <v/>
      </c>
      <c r="AY196" s="556" t="str">
        <f t="shared" si="99"/>
        <v/>
      </c>
      <c r="BA196" s="556" t="str">
        <f t="shared" si="100"/>
        <v/>
      </c>
      <c r="BC196" s="556" t="str">
        <f t="shared" si="101"/>
        <v/>
      </c>
      <c r="BE196" s="556" t="str">
        <f t="shared" si="102"/>
        <v/>
      </c>
      <c r="BG196" s="556" t="str">
        <f t="shared" si="103"/>
        <v/>
      </c>
      <c r="BI196" s="556" t="str">
        <f t="shared" si="104"/>
        <v/>
      </c>
      <c r="BK196" s="556" t="str">
        <f t="shared" si="105"/>
        <v/>
      </c>
      <c r="BM196" s="556" t="str">
        <f t="shared" si="106"/>
        <v/>
      </c>
      <c r="BO196" s="556" t="str">
        <f t="shared" si="107"/>
        <v/>
      </c>
      <c r="BQ196" s="556" t="str">
        <f t="shared" si="108"/>
        <v/>
      </c>
      <c r="BS196" s="556" t="str">
        <f t="shared" si="109"/>
        <v/>
      </c>
      <c r="BU196" s="556" t="str">
        <f t="shared" si="110"/>
        <v/>
      </c>
      <c r="BW196" s="556" t="str">
        <f t="shared" si="111"/>
        <v/>
      </c>
      <c r="BY196" s="556" t="str">
        <f t="shared" si="112"/>
        <v/>
      </c>
      <c r="CA196" s="556" t="str">
        <f t="shared" si="113"/>
        <v/>
      </c>
      <c r="CC196" s="556" t="str">
        <f t="shared" si="114"/>
        <v/>
      </c>
      <c r="CE196" s="556" t="str">
        <f t="shared" si="115"/>
        <v/>
      </c>
    </row>
    <row r="197" spans="5:83">
      <c r="E197" s="556" t="str">
        <f t="shared" si="78"/>
        <v/>
      </c>
      <c r="G197" s="556" t="str">
        <f t="shared" si="78"/>
        <v/>
      </c>
      <c r="I197" s="556" t="str">
        <f t="shared" si="79"/>
        <v/>
      </c>
      <c r="K197" s="556" t="str">
        <f t="shared" si="80"/>
        <v/>
      </c>
      <c r="M197" s="556" t="str">
        <f t="shared" si="81"/>
        <v/>
      </c>
      <c r="O197" s="556" t="str">
        <f t="shared" si="82"/>
        <v/>
      </c>
      <c r="Q197" s="556" t="str">
        <f t="shared" si="83"/>
        <v/>
      </c>
      <c r="S197" s="556" t="str">
        <f t="shared" si="84"/>
        <v/>
      </c>
      <c r="U197" s="556" t="str">
        <f t="shared" si="85"/>
        <v/>
      </c>
      <c r="W197" s="556" t="str">
        <f t="shared" si="86"/>
        <v/>
      </c>
      <c r="Y197" s="556" t="str">
        <f t="shared" si="87"/>
        <v/>
      </c>
      <c r="AA197" s="556" t="str">
        <f t="shared" si="88"/>
        <v/>
      </c>
      <c r="AC197" s="556" t="str">
        <f t="shared" si="89"/>
        <v/>
      </c>
      <c r="AE197" s="556" t="str">
        <f t="shared" si="90"/>
        <v/>
      </c>
      <c r="AG197" s="556" t="str">
        <f t="shared" si="91"/>
        <v/>
      </c>
      <c r="AI197" s="556" t="str">
        <f t="shared" si="92"/>
        <v/>
      </c>
      <c r="AK197" s="556" t="str">
        <f t="shared" si="93"/>
        <v/>
      </c>
      <c r="AM197" s="556" t="str">
        <f t="shared" si="94"/>
        <v/>
      </c>
      <c r="AO197" s="556" t="str">
        <f t="shared" si="95"/>
        <v/>
      </c>
      <c r="AQ197" s="556" t="str">
        <f t="shared" si="96"/>
        <v/>
      </c>
      <c r="AS197" s="556" t="str">
        <f t="shared" si="97"/>
        <v/>
      </c>
      <c r="AU197" s="556" t="str">
        <f t="shared" si="97"/>
        <v/>
      </c>
      <c r="AW197" s="556" t="str">
        <f t="shared" si="98"/>
        <v/>
      </c>
      <c r="AY197" s="556" t="str">
        <f t="shared" si="99"/>
        <v/>
      </c>
      <c r="BA197" s="556" t="str">
        <f t="shared" si="100"/>
        <v/>
      </c>
      <c r="BC197" s="556" t="str">
        <f t="shared" si="101"/>
        <v/>
      </c>
      <c r="BE197" s="556" t="str">
        <f t="shared" si="102"/>
        <v/>
      </c>
      <c r="BG197" s="556" t="str">
        <f t="shared" si="103"/>
        <v/>
      </c>
      <c r="BI197" s="556" t="str">
        <f t="shared" si="104"/>
        <v/>
      </c>
      <c r="BK197" s="556" t="str">
        <f t="shared" si="105"/>
        <v/>
      </c>
      <c r="BM197" s="556" t="str">
        <f t="shared" si="106"/>
        <v/>
      </c>
      <c r="BO197" s="556" t="str">
        <f t="shared" si="107"/>
        <v/>
      </c>
      <c r="BQ197" s="556" t="str">
        <f t="shared" si="108"/>
        <v/>
      </c>
      <c r="BS197" s="556" t="str">
        <f t="shared" si="109"/>
        <v/>
      </c>
      <c r="BU197" s="556" t="str">
        <f t="shared" si="110"/>
        <v/>
      </c>
      <c r="BW197" s="556" t="str">
        <f t="shared" si="111"/>
        <v/>
      </c>
      <c r="BY197" s="556" t="str">
        <f t="shared" si="112"/>
        <v/>
      </c>
      <c r="CA197" s="556" t="str">
        <f t="shared" si="113"/>
        <v/>
      </c>
      <c r="CC197" s="556" t="str">
        <f t="shared" si="114"/>
        <v/>
      </c>
      <c r="CE197" s="556" t="str">
        <f t="shared" si="115"/>
        <v/>
      </c>
    </row>
    <row r="198" spans="5:83">
      <c r="E198" s="556" t="str">
        <f t="shared" si="78"/>
        <v/>
      </c>
      <c r="G198" s="556" t="str">
        <f t="shared" si="78"/>
        <v/>
      </c>
      <c r="I198" s="556" t="str">
        <f t="shared" si="79"/>
        <v/>
      </c>
      <c r="K198" s="556" t="str">
        <f t="shared" si="80"/>
        <v/>
      </c>
      <c r="M198" s="556" t="str">
        <f t="shared" si="81"/>
        <v/>
      </c>
      <c r="O198" s="556" t="str">
        <f t="shared" si="82"/>
        <v/>
      </c>
      <c r="Q198" s="556" t="str">
        <f t="shared" si="83"/>
        <v/>
      </c>
      <c r="S198" s="556" t="str">
        <f t="shared" si="84"/>
        <v/>
      </c>
      <c r="U198" s="556" t="str">
        <f t="shared" si="85"/>
        <v/>
      </c>
      <c r="W198" s="556" t="str">
        <f t="shared" si="86"/>
        <v/>
      </c>
      <c r="Y198" s="556" t="str">
        <f t="shared" si="87"/>
        <v/>
      </c>
      <c r="AA198" s="556" t="str">
        <f t="shared" si="88"/>
        <v/>
      </c>
      <c r="AC198" s="556" t="str">
        <f t="shared" si="89"/>
        <v/>
      </c>
      <c r="AE198" s="556" t="str">
        <f t="shared" si="90"/>
        <v/>
      </c>
      <c r="AG198" s="556" t="str">
        <f t="shared" si="91"/>
        <v/>
      </c>
      <c r="AI198" s="556" t="str">
        <f t="shared" si="92"/>
        <v/>
      </c>
      <c r="AK198" s="556" t="str">
        <f t="shared" si="93"/>
        <v/>
      </c>
      <c r="AM198" s="556" t="str">
        <f t="shared" si="94"/>
        <v/>
      </c>
      <c r="AO198" s="556" t="str">
        <f t="shared" si="95"/>
        <v/>
      </c>
      <c r="AQ198" s="556" t="str">
        <f t="shared" si="96"/>
        <v/>
      </c>
      <c r="AS198" s="556" t="str">
        <f t="shared" si="97"/>
        <v/>
      </c>
      <c r="AU198" s="556" t="str">
        <f t="shared" si="97"/>
        <v/>
      </c>
      <c r="AW198" s="556" t="str">
        <f t="shared" si="98"/>
        <v/>
      </c>
      <c r="AY198" s="556" t="str">
        <f t="shared" si="99"/>
        <v/>
      </c>
      <c r="BA198" s="556" t="str">
        <f t="shared" si="100"/>
        <v/>
      </c>
      <c r="BC198" s="556" t="str">
        <f t="shared" si="101"/>
        <v/>
      </c>
      <c r="BE198" s="556" t="str">
        <f t="shared" si="102"/>
        <v/>
      </c>
      <c r="BG198" s="556" t="str">
        <f t="shared" si="103"/>
        <v/>
      </c>
      <c r="BI198" s="556" t="str">
        <f t="shared" si="104"/>
        <v/>
      </c>
      <c r="BK198" s="556" t="str">
        <f t="shared" si="105"/>
        <v/>
      </c>
      <c r="BM198" s="556" t="str">
        <f t="shared" si="106"/>
        <v/>
      </c>
      <c r="BO198" s="556" t="str">
        <f t="shared" si="107"/>
        <v/>
      </c>
      <c r="BQ198" s="556" t="str">
        <f t="shared" si="108"/>
        <v/>
      </c>
      <c r="BS198" s="556" t="str">
        <f t="shared" si="109"/>
        <v/>
      </c>
      <c r="BU198" s="556" t="str">
        <f t="shared" si="110"/>
        <v/>
      </c>
      <c r="BW198" s="556" t="str">
        <f t="shared" si="111"/>
        <v/>
      </c>
      <c r="BY198" s="556" t="str">
        <f t="shared" si="112"/>
        <v/>
      </c>
      <c r="CA198" s="556" t="str">
        <f t="shared" si="113"/>
        <v/>
      </c>
      <c r="CC198" s="556" t="str">
        <f t="shared" si="114"/>
        <v/>
      </c>
      <c r="CE198" s="556" t="str">
        <f t="shared" si="115"/>
        <v/>
      </c>
    </row>
    <row r="199" spans="5:83">
      <c r="E199" s="556" t="str">
        <f t="shared" si="78"/>
        <v/>
      </c>
      <c r="G199" s="556" t="str">
        <f t="shared" si="78"/>
        <v/>
      </c>
      <c r="I199" s="556" t="str">
        <f t="shared" si="79"/>
        <v/>
      </c>
      <c r="K199" s="556" t="str">
        <f t="shared" si="80"/>
        <v/>
      </c>
      <c r="M199" s="556" t="str">
        <f t="shared" si="81"/>
        <v/>
      </c>
      <c r="O199" s="556" t="str">
        <f t="shared" si="82"/>
        <v/>
      </c>
      <c r="Q199" s="556" t="str">
        <f t="shared" si="83"/>
        <v/>
      </c>
      <c r="S199" s="556" t="str">
        <f t="shared" si="84"/>
        <v/>
      </c>
      <c r="U199" s="556" t="str">
        <f t="shared" si="85"/>
        <v/>
      </c>
      <c r="W199" s="556" t="str">
        <f t="shared" si="86"/>
        <v/>
      </c>
      <c r="Y199" s="556" t="str">
        <f t="shared" si="87"/>
        <v/>
      </c>
      <c r="AA199" s="556" t="str">
        <f t="shared" si="88"/>
        <v/>
      </c>
      <c r="AC199" s="556" t="str">
        <f t="shared" si="89"/>
        <v/>
      </c>
      <c r="AE199" s="556" t="str">
        <f t="shared" si="90"/>
        <v/>
      </c>
      <c r="AG199" s="556" t="str">
        <f t="shared" si="91"/>
        <v/>
      </c>
      <c r="AI199" s="556" t="str">
        <f t="shared" si="92"/>
        <v/>
      </c>
      <c r="AK199" s="556" t="str">
        <f t="shared" si="93"/>
        <v/>
      </c>
      <c r="AM199" s="556" t="str">
        <f t="shared" si="94"/>
        <v/>
      </c>
      <c r="AO199" s="556" t="str">
        <f t="shared" si="95"/>
        <v/>
      </c>
      <c r="AQ199" s="556" t="str">
        <f t="shared" si="96"/>
        <v/>
      </c>
      <c r="AS199" s="556" t="str">
        <f t="shared" si="97"/>
        <v/>
      </c>
      <c r="AU199" s="556" t="str">
        <f t="shared" si="97"/>
        <v/>
      </c>
      <c r="AW199" s="556" t="str">
        <f t="shared" si="98"/>
        <v/>
      </c>
      <c r="AY199" s="556" t="str">
        <f t="shared" si="99"/>
        <v/>
      </c>
      <c r="BA199" s="556" t="str">
        <f t="shared" si="100"/>
        <v/>
      </c>
      <c r="BC199" s="556" t="str">
        <f t="shared" si="101"/>
        <v/>
      </c>
      <c r="BE199" s="556" t="str">
        <f t="shared" si="102"/>
        <v/>
      </c>
      <c r="BG199" s="556" t="str">
        <f t="shared" si="103"/>
        <v/>
      </c>
      <c r="BI199" s="556" t="str">
        <f t="shared" si="104"/>
        <v/>
      </c>
      <c r="BK199" s="556" t="str">
        <f t="shared" si="105"/>
        <v/>
      </c>
      <c r="BM199" s="556" t="str">
        <f t="shared" si="106"/>
        <v/>
      </c>
      <c r="BO199" s="556" t="str">
        <f t="shared" si="107"/>
        <v/>
      </c>
      <c r="BQ199" s="556" t="str">
        <f t="shared" si="108"/>
        <v/>
      </c>
      <c r="BS199" s="556" t="str">
        <f t="shared" si="109"/>
        <v/>
      </c>
      <c r="BU199" s="556" t="str">
        <f t="shared" si="110"/>
        <v/>
      </c>
      <c r="BW199" s="556" t="str">
        <f t="shared" si="111"/>
        <v/>
      </c>
      <c r="BY199" s="556" t="str">
        <f t="shared" si="112"/>
        <v/>
      </c>
      <c r="CA199" s="556" t="str">
        <f t="shared" si="113"/>
        <v/>
      </c>
      <c r="CC199" s="556" t="str">
        <f t="shared" si="114"/>
        <v/>
      </c>
      <c r="CE199" s="556" t="str">
        <f t="shared" si="115"/>
        <v/>
      </c>
    </row>
    <row r="200" spans="5:83">
      <c r="E200" s="556" t="str">
        <f t="shared" si="78"/>
        <v/>
      </c>
      <c r="G200" s="556" t="str">
        <f t="shared" si="78"/>
        <v/>
      </c>
      <c r="I200" s="556" t="str">
        <f t="shared" si="79"/>
        <v/>
      </c>
      <c r="K200" s="556" t="str">
        <f t="shared" si="80"/>
        <v/>
      </c>
      <c r="M200" s="556" t="str">
        <f t="shared" si="81"/>
        <v/>
      </c>
      <c r="O200" s="556" t="str">
        <f t="shared" si="82"/>
        <v/>
      </c>
      <c r="Q200" s="556" t="str">
        <f t="shared" si="83"/>
        <v/>
      </c>
      <c r="S200" s="556" t="str">
        <f t="shared" si="84"/>
        <v/>
      </c>
      <c r="U200" s="556" t="str">
        <f t="shared" si="85"/>
        <v/>
      </c>
      <c r="W200" s="556" t="str">
        <f t="shared" si="86"/>
        <v/>
      </c>
      <c r="Y200" s="556" t="str">
        <f t="shared" si="87"/>
        <v/>
      </c>
      <c r="AA200" s="556" t="str">
        <f t="shared" si="88"/>
        <v/>
      </c>
      <c r="AC200" s="556" t="str">
        <f t="shared" si="89"/>
        <v/>
      </c>
      <c r="AE200" s="556" t="str">
        <f t="shared" si="90"/>
        <v/>
      </c>
      <c r="AG200" s="556" t="str">
        <f t="shared" si="91"/>
        <v/>
      </c>
      <c r="AI200" s="556" t="str">
        <f t="shared" si="92"/>
        <v/>
      </c>
      <c r="AK200" s="556" t="str">
        <f t="shared" si="93"/>
        <v/>
      </c>
      <c r="AM200" s="556" t="str">
        <f t="shared" si="94"/>
        <v/>
      </c>
      <c r="AO200" s="556" t="str">
        <f t="shared" si="95"/>
        <v/>
      </c>
      <c r="AQ200" s="556" t="str">
        <f t="shared" si="96"/>
        <v/>
      </c>
      <c r="AS200" s="556" t="str">
        <f t="shared" si="97"/>
        <v/>
      </c>
      <c r="AU200" s="556" t="str">
        <f t="shared" si="97"/>
        <v/>
      </c>
      <c r="AW200" s="556" t="str">
        <f t="shared" si="98"/>
        <v/>
      </c>
      <c r="AY200" s="556" t="str">
        <f t="shared" si="99"/>
        <v/>
      </c>
      <c r="BA200" s="556" t="str">
        <f t="shared" si="100"/>
        <v/>
      </c>
      <c r="BC200" s="556" t="str">
        <f t="shared" si="101"/>
        <v/>
      </c>
      <c r="BE200" s="556" t="str">
        <f t="shared" si="102"/>
        <v/>
      </c>
      <c r="BG200" s="556" t="str">
        <f t="shared" si="103"/>
        <v/>
      </c>
      <c r="BI200" s="556" t="str">
        <f t="shared" si="104"/>
        <v/>
      </c>
      <c r="BK200" s="556" t="str">
        <f t="shared" si="105"/>
        <v/>
      </c>
      <c r="BM200" s="556" t="str">
        <f t="shared" si="106"/>
        <v/>
      </c>
      <c r="BO200" s="556" t="str">
        <f t="shared" si="107"/>
        <v/>
      </c>
      <c r="BQ200" s="556" t="str">
        <f t="shared" si="108"/>
        <v/>
      </c>
      <c r="BS200" s="556" t="str">
        <f t="shared" si="109"/>
        <v/>
      </c>
      <c r="BU200" s="556" t="str">
        <f t="shared" si="110"/>
        <v/>
      </c>
      <c r="BW200" s="556" t="str">
        <f t="shared" si="111"/>
        <v/>
      </c>
      <c r="BY200" s="556" t="str">
        <f t="shared" si="112"/>
        <v/>
      </c>
      <c r="CA200" s="556" t="str">
        <f t="shared" si="113"/>
        <v/>
      </c>
      <c r="CC200" s="556" t="str">
        <f t="shared" si="114"/>
        <v/>
      </c>
      <c r="CE200" s="556" t="str">
        <f t="shared" si="115"/>
        <v/>
      </c>
    </row>
    <row r="201" spans="5:83">
      <c r="E201" s="556" t="str">
        <f t="shared" si="78"/>
        <v/>
      </c>
      <c r="G201" s="556" t="str">
        <f t="shared" si="78"/>
        <v/>
      </c>
      <c r="I201" s="556" t="str">
        <f t="shared" si="79"/>
        <v/>
      </c>
      <c r="K201" s="556" t="str">
        <f t="shared" si="80"/>
        <v/>
      </c>
      <c r="M201" s="556" t="str">
        <f t="shared" si="81"/>
        <v/>
      </c>
      <c r="O201" s="556" t="str">
        <f t="shared" si="82"/>
        <v/>
      </c>
      <c r="Q201" s="556" t="str">
        <f t="shared" si="83"/>
        <v/>
      </c>
      <c r="S201" s="556" t="str">
        <f t="shared" si="84"/>
        <v/>
      </c>
      <c r="U201" s="556" t="str">
        <f t="shared" si="85"/>
        <v/>
      </c>
      <c r="W201" s="556" t="str">
        <f t="shared" si="86"/>
        <v/>
      </c>
      <c r="Y201" s="556" t="str">
        <f t="shared" si="87"/>
        <v/>
      </c>
      <c r="AA201" s="556" t="str">
        <f t="shared" si="88"/>
        <v/>
      </c>
      <c r="AC201" s="556" t="str">
        <f t="shared" si="89"/>
        <v/>
      </c>
      <c r="AE201" s="556" t="str">
        <f t="shared" si="90"/>
        <v/>
      </c>
      <c r="AG201" s="556" t="str">
        <f t="shared" si="91"/>
        <v/>
      </c>
      <c r="AI201" s="556" t="str">
        <f t="shared" si="92"/>
        <v/>
      </c>
      <c r="AK201" s="556" t="str">
        <f t="shared" si="93"/>
        <v/>
      </c>
      <c r="AM201" s="556" t="str">
        <f t="shared" si="94"/>
        <v/>
      </c>
      <c r="AO201" s="556" t="str">
        <f t="shared" si="95"/>
        <v/>
      </c>
      <c r="AQ201" s="556" t="str">
        <f t="shared" si="96"/>
        <v/>
      </c>
      <c r="AS201" s="556" t="str">
        <f t="shared" si="97"/>
        <v/>
      </c>
      <c r="AU201" s="556" t="str">
        <f t="shared" si="97"/>
        <v/>
      </c>
      <c r="AW201" s="556" t="str">
        <f t="shared" si="98"/>
        <v/>
      </c>
      <c r="AY201" s="556" t="str">
        <f t="shared" si="99"/>
        <v/>
      </c>
      <c r="BA201" s="556" t="str">
        <f t="shared" si="100"/>
        <v/>
      </c>
      <c r="BC201" s="556" t="str">
        <f t="shared" si="101"/>
        <v/>
      </c>
      <c r="BE201" s="556" t="str">
        <f t="shared" si="102"/>
        <v/>
      </c>
      <c r="BG201" s="556" t="str">
        <f t="shared" si="103"/>
        <v/>
      </c>
      <c r="BI201" s="556" t="str">
        <f t="shared" si="104"/>
        <v/>
      </c>
      <c r="BK201" s="556" t="str">
        <f t="shared" si="105"/>
        <v/>
      </c>
      <c r="BM201" s="556" t="str">
        <f t="shared" si="106"/>
        <v/>
      </c>
      <c r="BO201" s="556" t="str">
        <f t="shared" si="107"/>
        <v/>
      </c>
      <c r="BQ201" s="556" t="str">
        <f t="shared" si="108"/>
        <v/>
      </c>
      <c r="BS201" s="556" t="str">
        <f t="shared" si="109"/>
        <v/>
      </c>
      <c r="BU201" s="556" t="str">
        <f t="shared" si="110"/>
        <v/>
      </c>
      <c r="BW201" s="556" t="str">
        <f t="shared" si="111"/>
        <v/>
      </c>
      <c r="BY201" s="556" t="str">
        <f t="shared" si="112"/>
        <v/>
      </c>
      <c r="CA201" s="556" t="str">
        <f t="shared" si="113"/>
        <v/>
      </c>
      <c r="CC201" s="556" t="str">
        <f t="shared" si="114"/>
        <v/>
      </c>
      <c r="CE201" s="556" t="str">
        <f t="shared" si="115"/>
        <v/>
      </c>
    </row>
    <row r="202" spans="5:83">
      <c r="E202" s="556" t="str">
        <f t="shared" si="78"/>
        <v/>
      </c>
      <c r="G202" s="556" t="str">
        <f t="shared" si="78"/>
        <v/>
      </c>
      <c r="I202" s="556" t="str">
        <f t="shared" si="79"/>
        <v/>
      </c>
      <c r="K202" s="556" t="str">
        <f t="shared" si="80"/>
        <v/>
      </c>
      <c r="M202" s="556" t="str">
        <f t="shared" si="81"/>
        <v/>
      </c>
      <c r="O202" s="556" t="str">
        <f t="shared" si="82"/>
        <v/>
      </c>
      <c r="Q202" s="556" t="str">
        <f t="shared" si="83"/>
        <v/>
      </c>
      <c r="S202" s="556" t="str">
        <f t="shared" si="84"/>
        <v/>
      </c>
      <c r="U202" s="556" t="str">
        <f t="shared" si="85"/>
        <v/>
      </c>
      <c r="W202" s="556" t="str">
        <f t="shared" si="86"/>
        <v/>
      </c>
      <c r="Y202" s="556" t="str">
        <f t="shared" si="87"/>
        <v/>
      </c>
      <c r="AA202" s="556" t="str">
        <f t="shared" si="88"/>
        <v/>
      </c>
      <c r="AC202" s="556" t="str">
        <f t="shared" si="89"/>
        <v/>
      </c>
      <c r="AE202" s="556" t="str">
        <f t="shared" si="90"/>
        <v/>
      </c>
      <c r="AG202" s="556" t="str">
        <f t="shared" si="91"/>
        <v/>
      </c>
      <c r="AI202" s="556" t="str">
        <f t="shared" si="92"/>
        <v/>
      </c>
      <c r="AK202" s="556" t="str">
        <f t="shared" si="93"/>
        <v/>
      </c>
      <c r="AM202" s="556" t="str">
        <f t="shared" si="94"/>
        <v/>
      </c>
      <c r="AO202" s="556" t="str">
        <f t="shared" si="95"/>
        <v/>
      </c>
      <c r="AQ202" s="556" t="str">
        <f t="shared" si="96"/>
        <v/>
      </c>
      <c r="AS202" s="556" t="str">
        <f t="shared" si="97"/>
        <v/>
      </c>
      <c r="AU202" s="556" t="str">
        <f t="shared" si="97"/>
        <v/>
      </c>
      <c r="AW202" s="556" t="str">
        <f t="shared" si="98"/>
        <v/>
      </c>
      <c r="AY202" s="556" t="str">
        <f t="shared" si="99"/>
        <v/>
      </c>
      <c r="BA202" s="556" t="str">
        <f t="shared" si="100"/>
        <v/>
      </c>
      <c r="BC202" s="556" t="str">
        <f t="shared" si="101"/>
        <v/>
      </c>
      <c r="BE202" s="556" t="str">
        <f t="shared" si="102"/>
        <v/>
      </c>
      <c r="BG202" s="556" t="str">
        <f t="shared" si="103"/>
        <v/>
      </c>
      <c r="BI202" s="556" t="str">
        <f t="shared" si="104"/>
        <v/>
      </c>
      <c r="BK202" s="556" t="str">
        <f t="shared" si="105"/>
        <v/>
      </c>
      <c r="BM202" s="556" t="str">
        <f t="shared" si="106"/>
        <v/>
      </c>
      <c r="BO202" s="556" t="str">
        <f t="shared" si="107"/>
        <v/>
      </c>
      <c r="BQ202" s="556" t="str">
        <f t="shared" si="108"/>
        <v/>
      </c>
      <c r="BS202" s="556" t="str">
        <f t="shared" si="109"/>
        <v/>
      </c>
      <c r="BU202" s="556" t="str">
        <f t="shared" si="110"/>
        <v/>
      </c>
      <c r="BW202" s="556" t="str">
        <f t="shared" si="111"/>
        <v/>
      </c>
      <c r="BY202" s="556" t="str">
        <f t="shared" si="112"/>
        <v/>
      </c>
      <c r="CA202" s="556" t="str">
        <f t="shared" si="113"/>
        <v/>
      </c>
      <c r="CC202" s="556" t="str">
        <f t="shared" si="114"/>
        <v/>
      </c>
      <c r="CE202" s="556" t="str">
        <f t="shared" si="115"/>
        <v/>
      </c>
    </row>
    <row r="203" spans="5:83">
      <c r="E203" s="556" t="str">
        <f t="shared" si="78"/>
        <v/>
      </c>
      <c r="G203" s="556" t="str">
        <f t="shared" si="78"/>
        <v/>
      </c>
      <c r="I203" s="556" t="str">
        <f t="shared" si="79"/>
        <v/>
      </c>
      <c r="K203" s="556" t="str">
        <f t="shared" si="80"/>
        <v/>
      </c>
      <c r="M203" s="556" t="str">
        <f t="shared" si="81"/>
        <v/>
      </c>
      <c r="O203" s="556" t="str">
        <f t="shared" si="82"/>
        <v/>
      </c>
      <c r="Q203" s="556" t="str">
        <f t="shared" si="83"/>
        <v/>
      </c>
      <c r="S203" s="556" t="str">
        <f t="shared" si="84"/>
        <v/>
      </c>
      <c r="U203" s="556" t="str">
        <f t="shared" si="85"/>
        <v/>
      </c>
      <c r="W203" s="556" t="str">
        <f t="shared" si="86"/>
        <v/>
      </c>
      <c r="Y203" s="556" t="str">
        <f t="shared" si="87"/>
        <v/>
      </c>
      <c r="AA203" s="556" t="str">
        <f t="shared" si="88"/>
        <v/>
      </c>
      <c r="AC203" s="556" t="str">
        <f t="shared" si="89"/>
        <v/>
      </c>
      <c r="AE203" s="556" t="str">
        <f t="shared" si="90"/>
        <v/>
      </c>
      <c r="AG203" s="556" t="str">
        <f t="shared" si="91"/>
        <v/>
      </c>
      <c r="AI203" s="556" t="str">
        <f t="shared" si="92"/>
        <v/>
      </c>
      <c r="AK203" s="556" t="str">
        <f t="shared" si="93"/>
        <v/>
      </c>
      <c r="AM203" s="556" t="str">
        <f t="shared" si="94"/>
        <v/>
      </c>
      <c r="AO203" s="556" t="str">
        <f t="shared" si="95"/>
        <v/>
      </c>
      <c r="AQ203" s="556" t="str">
        <f t="shared" si="96"/>
        <v/>
      </c>
      <c r="AS203" s="556" t="str">
        <f t="shared" si="97"/>
        <v/>
      </c>
      <c r="AU203" s="556" t="str">
        <f t="shared" si="97"/>
        <v/>
      </c>
      <c r="AW203" s="556" t="str">
        <f t="shared" si="98"/>
        <v/>
      </c>
      <c r="AY203" s="556" t="str">
        <f t="shared" si="99"/>
        <v/>
      </c>
      <c r="BA203" s="556" t="str">
        <f t="shared" si="100"/>
        <v/>
      </c>
      <c r="BC203" s="556" t="str">
        <f t="shared" si="101"/>
        <v/>
      </c>
      <c r="BE203" s="556" t="str">
        <f t="shared" si="102"/>
        <v/>
      </c>
      <c r="BG203" s="556" t="str">
        <f t="shared" si="103"/>
        <v/>
      </c>
      <c r="BI203" s="556" t="str">
        <f t="shared" si="104"/>
        <v/>
      </c>
      <c r="BK203" s="556" t="str">
        <f t="shared" si="105"/>
        <v/>
      </c>
      <c r="BM203" s="556" t="str">
        <f t="shared" si="106"/>
        <v/>
      </c>
      <c r="BO203" s="556" t="str">
        <f t="shared" si="107"/>
        <v/>
      </c>
      <c r="BQ203" s="556" t="str">
        <f t="shared" si="108"/>
        <v/>
      </c>
      <c r="BS203" s="556" t="str">
        <f t="shared" si="109"/>
        <v/>
      </c>
      <c r="BU203" s="556" t="str">
        <f t="shared" si="110"/>
        <v/>
      </c>
      <c r="BW203" s="556" t="str">
        <f t="shared" si="111"/>
        <v/>
      </c>
      <c r="BY203" s="556" t="str">
        <f t="shared" si="112"/>
        <v/>
      </c>
      <c r="CA203" s="556" t="str">
        <f t="shared" si="113"/>
        <v/>
      </c>
      <c r="CC203" s="556" t="str">
        <f t="shared" si="114"/>
        <v/>
      </c>
      <c r="CE203" s="556" t="str">
        <f t="shared" si="115"/>
        <v/>
      </c>
    </row>
    <row r="204" spans="5:83">
      <c r="E204" s="556" t="str">
        <f t="shared" si="78"/>
        <v/>
      </c>
      <c r="G204" s="556" t="str">
        <f t="shared" si="78"/>
        <v/>
      </c>
      <c r="I204" s="556" t="str">
        <f t="shared" si="79"/>
        <v/>
      </c>
      <c r="K204" s="556" t="str">
        <f t="shared" si="80"/>
        <v/>
      </c>
      <c r="M204" s="556" t="str">
        <f t="shared" si="81"/>
        <v/>
      </c>
      <c r="O204" s="556" t="str">
        <f t="shared" si="82"/>
        <v/>
      </c>
      <c r="Q204" s="556" t="str">
        <f t="shared" si="83"/>
        <v/>
      </c>
      <c r="S204" s="556" t="str">
        <f t="shared" si="84"/>
        <v/>
      </c>
      <c r="U204" s="556" t="str">
        <f t="shared" si="85"/>
        <v/>
      </c>
      <c r="W204" s="556" t="str">
        <f t="shared" si="86"/>
        <v/>
      </c>
      <c r="Y204" s="556" t="str">
        <f t="shared" si="87"/>
        <v/>
      </c>
      <c r="AA204" s="556" t="str">
        <f t="shared" si="88"/>
        <v/>
      </c>
      <c r="AC204" s="556" t="str">
        <f t="shared" si="89"/>
        <v/>
      </c>
      <c r="AE204" s="556" t="str">
        <f t="shared" si="90"/>
        <v/>
      </c>
      <c r="AG204" s="556" t="str">
        <f t="shared" si="91"/>
        <v/>
      </c>
      <c r="AI204" s="556" t="str">
        <f t="shared" si="92"/>
        <v/>
      </c>
      <c r="AK204" s="556" t="str">
        <f t="shared" si="93"/>
        <v/>
      </c>
      <c r="AM204" s="556" t="str">
        <f t="shared" si="94"/>
        <v/>
      </c>
      <c r="AO204" s="556" t="str">
        <f t="shared" si="95"/>
        <v/>
      </c>
      <c r="AQ204" s="556" t="str">
        <f t="shared" si="96"/>
        <v/>
      </c>
      <c r="AS204" s="556" t="str">
        <f t="shared" si="97"/>
        <v/>
      </c>
      <c r="AU204" s="556" t="str">
        <f t="shared" si="97"/>
        <v/>
      </c>
      <c r="AW204" s="556" t="str">
        <f t="shared" si="98"/>
        <v/>
      </c>
      <c r="AY204" s="556" t="str">
        <f t="shared" si="99"/>
        <v/>
      </c>
      <c r="BA204" s="556" t="str">
        <f t="shared" si="100"/>
        <v/>
      </c>
      <c r="BC204" s="556" t="str">
        <f t="shared" si="101"/>
        <v/>
      </c>
      <c r="BE204" s="556" t="str">
        <f t="shared" si="102"/>
        <v/>
      </c>
      <c r="BG204" s="556" t="str">
        <f t="shared" si="103"/>
        <v/>
      </c>
      <c r="BI204" s="556" t="str">
        <f t="shared" si="104"/>
        <v/>
      </c>
      <c r="BK204" s="556" t="str">
        <f t="shared" si="105"/>
        <v/>
      </c>
      <c r="BM204" s="556" t="str">
        <f t="shared" si="106"/>
        <v/>
      </c>
      <c r="BO204" s="556" t="str">
        <f t="shared" si="107"/>
        <v/>
      </c>
      <c r="BQ204" s="556" t="str">
        <f t="shared" si="108"/>
        <v/>
      </c>
      <c r="BS204" s="556" t="str">
        <f t="shared" si="109"/>
        <v/>
      </c>
      <c r="BU204" s="556" t="str">
        <f t="shared" si="110"/>
        <v/>
      </c>
      <c r="BW204" s="556" t="str">
        <f t="shared" si="111"/>
        <v/>
      </c>
      <c r="BY204" s="556" t="str">
        <f t="shared" si="112"/>
        <v/>
      </c>
      <c r="CA204" s="556" t="str">
        <f t="shared" si="113"/>
        <v/>
      </c>
      <c r="CC204" s="556" t="str">
        <f t="shared" si="114"/>
        <v/>
      </c>
      <c r="CE204" s="556" t="str">
        <f t="shared" si="115"/>
        <v/>
      </c>
    </row>
    <row r="205" spans="5:83">
      <c r="E205" s="556" t="str">
        <f t="shared" ref="E205:G268" si="116">IF(OR($B205=0,D205=0),"",D205/$B205)</f>
        <v/>
      </c>
      <c r="G205" s="556" t="str">
        <f t="shared" si="116"/>
        <v/>
      </c>
      <c r="I205" s="556" t="str">
        <f t="shared" ref="I205:I268" si="117">IF(OR($B205=0,H205=0),"",H205/$B205)</f>
        <v/>
      </c>
      <c r="K205" s="556" t="str">
        <f t="shared" ref="K205:K268" si="118">IF(OR($B205=0,J205=0),"",J205/$B205)</f>
        <v/>
      </c>
      <c r="M205" s="556" t="str">
        <f t="shared" ref="M205:M268" si="119">IF(OR($B205=0,L205=0),"",L205/$B205)</f>
        <v/>
      </c>
      <c r="O205" s="556" t="str">
        <f t="shared" ref="O205:O268" si="120">IF(OR($B205=0,N205=0),"",N205/$B205)</f>
        <v/>
      </c>
      <c r="Q205" s="556" t="str">
        <f t="shared" ref="Q205:Q268" si="121">IF(OR($B205=0,P205=0),"",P205/$B205)</f>
        <v/>
      </c>
      <c r="S205" s="556" t="str">
        <f t="shared" ref="S205:S268" si="122">IF(OR($B205=0,R205=0),"",R205/$B205)</f>
        <v/>
      </c>
      <c r="U205" s="556" t="str">
        <f t="shared" ref="U205:U268" si="123">IF(OR($B205=0,T205=0),"",T205/$B205)</f>
        <v/>
      </c>
      <c r="W205" s="556" t="str">
        <f t="shared" ref="W205:W268" si="124">IF(OR($B205=0,V205=0),"",V205/$B205)</f>
        <v/>
      </c>
      <c r="Y205" s="556" t="str">
        <f t="shared" ref="Y205:Y268" si="125">IF(OR($B205=0,X205=0),"",X205/$B205)</f>
        <v/>
      </c>
      <c r="AA205" s="556" t="str">
        <f t="shared" ref="AA205:AA268" si="126">IF(OR($B205=0,Z205=0),"",Z205/$B205)</f>
        <v/>
      </c>
      <c r="AC205" s="556" t="str">
        <f t="shared" ref="AC205:AC268" si="127">IF(OR($B205=0,AB205=0),"",AB205/$B205)</f>
        <v/>
      </c>
      <c r="AE205" s="556" t="str">
        <f t="shared" ref="AE205:AE268" si="128">IF(OR($B205=0,AD205=0),"",AD205/$B205)</f>
        <v/>
      </c>
      <c r="AG205" s="556" t="str">
        <f t="shared" ref="AG205:AG268" si="129">IF(OR($B205=0,AF205=0),"",AF205/$B205)</f>
        <v/>
      </c>
      <c r="AI205" s="556" t="str">
        <f t="shared" ref="AI205:AI268" si="130">IF(OR($B205=0,AH205=0),"",AH205/$B205)</f>
        <v/>
      </c>
      <c r="AK205" s="556" t="str">
        <f t="shared" ref="AK205:AK268" si="131">IF(OR($B205=0,AJ205=0),"",AJ205/$B205)</f>
        <v/>
      </c>
      <c r="AM205" s="556" t="str">
        <f t="shared" ref="AM205:AM268" si="132">IF(OR($B205=0,AL205=0),"",AL205/$B205)</f>
        <v/>
      </c>
      <c r="AO205" s="556" t="str">
        <f t="shared" ref="AO205:AO268" si="133">IF(OR($B205=0,AN205=0),"",AN205/$B205)</f>
        <v/>
      </c>
      <c r="AQ205" s="556" t="str">
        <f t="shared" ref="AQ205:AQ268" si="134">IF(OR($B205=0,AP205=0),"",AP205/$B205)</f>
        <v/>
      </c>
      <c r="AS205" s="556" t="str">
        <f t="shared" ref="AS205:AU268" si="135">IF(OR($B205=0,AR205=0),"",AR205/$B205)</f>
        <v/>
      </c>
      <c r="AU205" s="556" t="str">
        <f t="shared" si="135"/>
        <v/>
      </c>
      <c r="AW205" s="556" t="str">
        <f t="shared" ref="AW205:AW268" si="136">IF(OR($B205=0,AV205=0),"",AV205/$B205)</f>
        <v/>
      </c>
      <c r="AY205" s="556" t="str">
        <f t="shared" ref="AY205:AY268" si="137">IF(OR($B205=0,AX205=0),"",AX205/$B205)</f>
        <v/>
      </c>
      <c r="BA205" s="556" t="str">
        <f t="shared" ref="BA205:BA268" si="138">IF(OR($B205=0,AZ205=0),"",AZ205/$B205)</f>
        <v/>
      </c>
      <c r="BC205" s="556" t="str">
        <f t="shared" ref="BC205:BC268" si="139">IF(OR($B205=0,BB205=0),"",BB205/$B205)</f>
        <v/>
      </c>
      <c r="BE205" s="556" t="str">
        <f t="shared" ref="BE205:BE268" si="140">IF(OR($B205=0,BD205=0),"",BD205/$B205)</f>
        <v/>
      </c>
      <c r="BG205" s="556" t="str">
        <f t="shared" ref="BG205:BG268" si="141">IF(OR($B205=0,BF205=0),"",BF205/$B205)</f>
        <v/>
      </c>
      <c r="BI205" s="556" t="str">
        <f t="shared" ref="BI205:BI268" si="142">IF(OR($B205=0,BH205=0),"",BH205/$B205)</f>
        <v/>
      </c>
      <c r="BK205" s="556" t="str">
        <f t="shared" ref="BK205:BK268" si="143">IF(OR($B205=0,BJ205=0),"",BJ205/$B205)</f>
        <v/>
      </c>
      <c r="BM205" s="556" t="str">
        <f t="shared" ref="BM205:BM268" si="144">IF(OR($B205=0,BL205=0),"",BL205/$B205)</f>
        <v/>
      </c>
      <c r="BO205" s="556" t="str">
        <f t="shared" ref="BO205:BO268" si="145">IF(OR($B205=0,BN205=0),"",BN205/$B205)</f>
        <v/>
      </c>
      <c r="BQ205" s="556" t="str">
        <f t="shared" ref="BQ205:BQ268" si="146">IF(OR($B205=0,BP205=0),"",BP205/$B205)</f>
        <v/>
      </c>
      <c r="BS205" s="556" t="str">
        <f t="shared" ref="BS205:BS268" si="147">IF(OR($B205=0,BR205=0),"",BR205/$B205)</f>
        <v/>
      </c>
      <c r="BU205" s="556" t="str">
        <f t="shared" ref="BU205:BU268" si="148">IF(OR($B205=0,BT205=0),"",BT205/$B205)</f>
        <v/>
      </c>
      <c r="BW205" s="556" t="str">
        <f t="shared" ref="BW205:BW268" si="149">IF(OR($B205=0,BV205=0),"",BV205/$B205)</f>
        <v/>
      </c>
      <c r="BY205" s="556" t="str">
        <f t="shared" ref="BY205:BY268" si="150">IF(OR($B205=0,BX205=0),"",BX205/$B205)</f>
        <v/>
      </c>
      <c r="CA205" s="556" t="str">
        <f t="shared" ref="CA205:CA268" si="151">IF(OR($B205=0,BZ205=0),"",BZ205/$B205)</f>
        <v/>
      </c>
      <c r="CC205" s="556" t="str">
        <f t="shared" ref="CC205:CC268" si="152">IF(OR($B205=0,CB205=0),"",CB205/$B205)</f>
        <v/>
      </c>
      <c r="CE205" s="556" t="str">
        <f t="shared" ref="CE205:CE268" si="153">IF(OR($B205=0,CD205=0),"",CD205/$B205)</f>
        <v/>
      </c>
    </row>
    <row r="206" spans="5:83">
      <c r="E206" s="556" t="str">
        <f t="shared" si="116"/>
        <v/>
      </c>
      <c r="G206" s="556" t="str">
        <f t="shared" si="116"/>
        <v/>
      </c>
      <c r="I206" s="556" t="str">
        <f t="shared" si="117"/>
        <v/>
      </c>
      <c r="K206" s="556" t="str">
        <f t="shared" si="118"/>
        <v/>
      </c>
      <c r="M206" s="556" t="str">
        <f t="shared" si="119"/>
        <v/>
      </c>
      <c r="O206" s="556" t="str">
        <f t="shared" si="120"/>
        <v/>
      </c>
      <c r="Q206" s="556" t="str">
        <f t="shared" si="121"/>
        <v/>
      </c>
      <c r="S206" s="556" t="str">
        <f t="shared" si="122"/>
        <v/>
      </c>
      <c r="U206" s="556" t="str">
        <f t="shared" si="123"/>
        <v/>
      </c>
      <c r="W206" s="556" t="str">
        <f t="shared" si="124"/>
        <v/>
      </c>
      <c r="Y206" s="556" t="str">
        <f t="shared" si="125"/>
        <v/>
      </c>
      <c r="AA206" s="556" t="str">
        <f t="shared" si="126"/>
        <v/>
      </c>
      <c r="AC206" s="556" t="str">
        <f t="shared" si="127"/>
        <v/>
      </c>
      <c r="AE206" s="556" t="str">
        <f t="shared" si="128"/>
        <v/>
      </c>
      <c r="AG206" s="556" t="str">
        <f t="shared" si="129"/>
        <v/>
      </c>
      <c r="AI206" s="556" t="str">
        <f t="shared" si="130"/>
        <v/>
      </c>
      <c r="AK206" s="556" t="str">
        <f t="shared" si="131"/>
        <v/>
      </c>
      <c r="AM206" s="556" t="str">
        <f t="shared" si="132"/>
        <v/>
      </c>
      <c r="AO206" s="556" t="str">
        <f t="shared" si="133"/>
        <v/>
      </c>
      <c r="AQ206" s="556" t="str">
        <f t="shared" si="134"/>
        <v/>
      </c>
      <c r="AS206" s="556" t="str">
        <f t="shared" si="135"/>
        <v/>
      </c>
      <c r="AU206" s="556" t="str">
        <f t="shared" si="135"/>
        <v/>
      </c>
      <c r="AW206" s="556" t="str">
        <f t="shared" si="136"/>
        <v/>
      </c>
      <c r="AY206" s="556" t="str">
        <f t="shared" si="137"/>
        <v/>
      </c>
      <c r="BA206" s="556" t="str">
        <f t="shared" si="138"/>
        <v/>
      </c>
      <c r="BC206" s="556" t="str">
        <f t="shared" si="139"/>
        <v/>
      </c>
      <c r="BE206" s="556" t="str">
        <f t="shared" si="140"/>
        <v/>
      </c>
      <c r="BG206" s="556" t="str">
        <f t="shared" si="141"/>
        <v/>
      </c>
      <c r="BI206" s="556" t="str">
        <f t="shared" si="142"/>
        <v/>
      </c>
      <c r="BK206" s="556" t="str">
        <f t="shared" si="143"/>
        <v/>
      </c>
      <c r="BM206" s="556" t="str">
        <f t="shared" si="144"/>
        <v/>
      </c>
      <c r="BO206" s="556" t="str">
        <f t="shared" si="145"/>
        <v/>
      </c>
      <c r="BQ206" s="556" t="str">
        <f t="shared" si="146"/>
        <v/>
      </c>
      <c r="BS206" s="556" t="str">
        <f t="shared" si="147"/>
        <v/>
      </c>
      <c r="BU206" s="556" t="str">
        <f t="shared" si="148"/>
        <v/>
      </c>
      <c r="BW206" s="556" t="str">
        <f t="shared" si="149"/>
        <v/>
      </c>
      <c r="BY206" s="556" t="str">
        <f t="shared" si="150"/>
        <v/>
      </c>
      <c r="CA206" s="556" t="str">
        <f t="shared" si="151"/>
        <v/>
      </c>
      <c r="CC206" s="556" t="str">
        <f t="shared" si="152"/>
        <v/>
      </c>
      <c r="CE206" s="556" t="str">
        <f t="shared" si="153"/>
        <v/>
      </c>
    </row>
    <row r="207" spans="5:83">
      <c r="E207" s="556" t="str">
        <f t="shared" si="116"/>
        <v/>
      </c>
      <c r="G207" s="556" t="str">
        <f t="shared" si="116"/>
        <v/>
      </c>
      <c r="I207" s="556" t="str">
        <f t="shared" si="117"/>
        <v/>
      </c>
      <c r="K207" s="556" t="str">
        <f t="shared" si="118"/>
        <v/>
      </c>
      <c r="M207" s="556" t="str">
        <f t="shared" si="119"/>
        <v/>
      </c>
      <c r="O207" s="556" t="str">
        <f t="shared" si="120"/>
        <v/>
      </c>
      <c r="Q207" s="556" t="str">
        <f t="shared" si="121"/>
        <v/>
      </c>
      <c r="S207" s="556" t="str">
        <f t="shared" si="122"/>
        <v/>
      </c>
      <c r="U207" s="556" t="str">
        <f t="shared" si="123"/>
        <v/>
      </c>
      <c r="W207" s="556" t="str">
        <f t="shared" si="124"/>
        <v/>
      </c>
      <c r="Y207" s="556" t="str">
        <f t="shared" si="125"/>
        <v/>
      </c>
      <c r="AA207" s="556" t="str">
        <f t="shared" si="126"/>
        <v/>
      </c>
      <c r="AC207" s="556" t="str">
        <f t="shared" si="127"/>
        <v/>
      </c>
      <c r="AE207" s="556" t="str">
        <f t="shared" si="128"/>
        <v/>
      </c>
      <c r="AG207" s="556" t="str">
        <f t="shared" si="129"/>
        <v/>
      </c>
      <c r="AI207" s="556" t="str">
        <f t="shared" si="130"/>
        <v/>
      </c>
      <c r="AK207" s="556" t="str">
        <f t="shared" si="131"/>
        <v/>
      </c>
      <c r="AM207" s="556" t="str">
        <f t="shared" si="132"/>
        <v/>
      </c>
      <c r="AO207" s="556" t="str">
        <f t="shared" si="133"/>
        <v/>
      </c>
      <c r="AQ207" s="556" t="str">
        <f t="shared" si="134"/>
        <v/>
      </c>
      <c r="AS207" s="556" t="str">
        <f t="shared" si="135"/>
        <v/>
      </c>
      <c r="AU207" s="556" t="str">
        <f t="shared" si="135"/>
        <v/>
      </c>
      <c r="AW207" s="556" t="str">
        <f t="shared" si="136"/>
        <v/>
      </c>
      <c r="AY207" s="556" t="str">
        <f t="shared" si="137"/>
        <v/>
      </c>
      <c r="BA207" s="556" t="str">
        <f t="shared" si="138"/>
        <v/>
      </c>
      <c r="BC207" s="556" t="str">
        <f t="shared" si="139"/>
        <v/>
      </c>
      <c r="BE207" s="556" t="str">
        <f t="shared" si="140"/>
        <v/>
      </c>
      <c r="BG207" s="556" t="str">
        <f t="shared" si="141"/>
        <v/>
      </c>
      <c r="BI207" s="556" t="str">
        <f t="shared" si="142"/>
        <v/>
      </c>
      <c r="BK207" s="556" t="str">
        <f t="shared" si="143"/>
        <v/>
      </c>
      <c r="BM207" s="556" t="str">
        <f t="shared" si="144"/>
        <v/>
      </c>
      <c r="BO207" s="556" t="str">
        <f t="shared" si="145"/>
        <v/>
      </c>
      <c r="BQ207" s="556" t="str">
        <f t="shared" si="146"/>
        <v/>
      </c>
      <c r="BS207" s="556" t="str">
        <f t="shared" si="147"/>
        <v/>
      </c>
      <c r="BU207" s="556" t="str">
        <f t="shared" si="148"/>
        <v/>
      </c>
      <c r="BW207" s="556" t="str">
        <f t="shared" si="149"/>
        <v/>
      </c>
      <c r="BY207" s="556" t="str">
        <f t="shared" si="150"/>
        <v/>
      </c>
      <c r="CA207" s="556" t="str">
        <f t="shared" si="151"/>
        <v/>
      </c>
      <c r="CC207" s="556" t="str">
        <f t="shared" si="152"/>
        <v/>
      </c>
      <c r="CE207" s="556" t="str">
        <f t="shared" si="153"/>
        <v/>
      </c>
    </row>
    <row r="208" spans="5:83">
      <c r="E208" s="556" t="str">
        <f t="shared" si="116"/>
        <v/>
      </c>
      <c r="G208" s="556" t="str">
        <f t="shared" si="116"/>
        <v/>
      </c>
      <c r="I208" s="556" t="str">
        <f t="shared" si="117"/>
        <v/>
      </c>
      <c r="K208" s="556" t="str">
        <f t="shared" si="118"/>
        <v/>
      </c>
      <c r="M208" s="556" t="str">
        <f t="shared" si="119"/>
        <v/>
      </c>
      <c r="O208" s="556" t="str">
        <f t="shared" si="120"/>
        <v/>
      </c>
      <c r="Q208" s="556" t="str">
        <f t="shared" si="121"/>
        <v/>
      </c>
      <c r="S208" s="556" t="str">
        <f t="shared" si="122"/>
        <v/>
      </c>
      <c r="U208" s="556" t="str">
        <f t="shared" si="123"/>
        <v/>
      </c>
      <c r="W208" s="556" t="str">
        <f t="shared" si="124"/>
        <v/>
      </c>
      <c r="Y208" s="556" t="str">
        <f t="shared" si="125"/>
        <v/>
      </c>
      <c r="AA208" s="556" t="str">
        <f t="shared" si="126"/>
        <v/>
      </c>
      <c r="AC208" s="556" t="str">
        <f t="shared" si="127"/>
        <v/>
      </c>
      <c r="AE208" s="556" t="str">
        <f t="shared" si="128"/>
        <v/>
      </c>
      <c r="AG208" s="556" t="str">
        <f t="shared" si="129"/>
        <v/>
      </c>
      <c r="AI208" s="556" t="str">
        <f t="shared" si="130"/>
        <v/>
      </c>
      <c r="AK208" s="556" t="str">
        <f t="shared" si="131"/>
        <v/>
      </c>
      <c r="AM208" s="556" t="str">
        <f t="shared" si="132"/>
        <v/>
      </c>
      <c r="AO208" s="556" t="str">
        <f t="shared" si="133"/>
        <v/>
      </c>
      <c r="AQ208" s="556" t="str">
        <f t="shared" si="134"/>
        <v/>
      </c>
      <c r="AS208" s="556" t="str">
        <f t="shared" si="135"/>
        <v/>
      </c>
      <c r="AU208" s="556" t="str">
        <f t="shared" si="135"/>
        <v/>
      </c>
      <c r="AW208" s="556" t="str">
        <f t="shared" si="136"/>
        <v/>
      </c>
      <c r="AY208" s="556" t="str">
        <f t="shared" si="137"/>
        <v/>
      </c>
      <c r="BA208" s="556" t="str">
        <f t="shared" si="138"/>
        <v/>
      </c>
      <c r="BC208" s="556" t="str">
        <f t="shared" si="139"/>
        <v/>
      </c>
      <c r="BE208" s="556" t="str">
        <f t="shared" si="140"/>
        <v/>
      </c>
      <c r="BG208" s="556" t="str">
        <f t="shared" si="141"/>
        <v/>
      </c>
      <c r="BI208" s="556" t="str">
        <f t="shared" si="142"/>
        <v/>
      </c>
      <c r="BK208" s="556" t="str">
        <f t="shared" si="143"/>
        <v/>
      </c>
      <c r="BM208" s="556" t="str">
        <f t="shared" si="144"/>
        <v/>
      </c>
      <c r="BO208" s="556" t="str">
        <f t="shared" si="145"/>
        <v/>
      </c>
      <c r="BQ208" s="556" t="str">
        <f t="shared" si="146"/>
        <v/>
      </c>
      <c r="BS208" s="556" t="str">
        <f t="shared" si="147"/>
        <v/>
      </c>
      <c r="BU208" s="556" t="str">
        <f t="shared" si="148"/>
        <v/>
      </c>
      <c r="BW208" s="556" t="str">
        <f t="shared" si="149"/>
        <v/>
      </c>
      <c r="BY208" s="556" t="str">
        <f t="shared" si="150"/>
        <v/>
      </c>
      <c r="CA208" s="556" t="str">
        <f t="shared" si="151"/>
        <v/>
      </c>
      <c r="CC208" s="556" t="str">
        <f t="shared" si="152"/>
        <v/>
      </c>
      <c r="CE208" s="556" t="str">
        <f t="shared" si="153"/>
        <v/>
      </c>
    </row>
    <row r="209" spans="5:83">
      <c r="E209" s="556" t="str">
        <f t="shared" si="116"/>
        <v/>
      </c>
      <c r="G209" s="556" t="str">
        <f t="shared" si="116"/>
        <v/>
      </c>
      <c r="I209" s="556" t="str">
        <f t="shared" si="117"/>
        <v/>
      </c>
      <c r="K209" s="556" t="str">
        <f t="shared" si="118"/>
        <v/>
      </c>
      <c r="M209" s="556" t="str">
        <f t="shared" si="119"/>
        <v/>
      </c>
      <c r="O209" s="556" t="str">
        <f t="shared" si="120"/>
        <v/>
      </c>
      <c r="Q209" s="556" t="str">
        <f t="shared" si="121"/>
        <v/>
      </c>
      <c r="S209" s="556" t="str">
        <f t="shared" si="122"/>
        <v/>
      </c>
      <c r="U209" s="556" t="str">
        <f t="shared" si="123"/>
        <v/>
      </c>
      <c r="W209" s="556" t="str">
        <f t="shared" si="124"/>
        <v/>
      </c>
      <c r="Y209" s="556" t="str">
        <f t="shared" si="125"/>
        <v/>
      </c>
      <c r="AA209" s="556" t="str">
        <f t="shared" si="126"/>
        <v/>
      </c>
      <c r="AC209" s="556" t="str">
        <f t="shared" si="127"/>
        <v/>
      </c>
      <c r="AE209" s="556" t="str">
        <f t="shared" si="128"/>
        <v/>
      </c>
      <c r="AG209" s="556" t="str">
        <f t="shared" si="129"/>
        <v/>
      </c>
      <c r="AI209" s="556" t="str">
        <f t="shared" si="130"/>
        <v/>
      </c>
      <c r="AK209" s="556" t="str">
        <f t="shared" si="131"/>
        <v/>
      </c>
      <c r="AM209" s="556" t="str">
        <f t="shared" si="132"/>
        <v/>
      </c>
      <c r="AO209" s="556" t="str">
        <f t="shared" si="133"/>
        <v/>
      </c>
      <c r="AQ209" s="556" t="str">
        <f t="shared" si="134"/>
        <v/>
      </c>
      <c r="AS209" s="556" t="str">
        <f t="shared" si="135"/>
        <v/>
      </c>
      <c r="AU209" s="556" t="str">
        <f t="shared" si="135"/>
        <v/>
      </c>
      <c r="AW209" s="556" t="str">
        <f t="shared" si="136"/>
        <v/>
      </c>
      <c r="AY209" s="556" t="str">
        <f t="shared" si="137"/>
        <v/>
      </c>
      <c r="BA209" s="556" t="str">
        <f t="shared" si="138"/>
        <v/>
      </c>
      <c r="BC209" s="556" t="str">
        <f t="shared" si="139"/>
        <v/>
      </c>
      <c r="BE209" s="556" t="str">
        <f t="shared" si="140"/>
        <v/>
      </c>
      <c r="BG209" s="556" t="str">
        <f t="shared" si="141"/>
        <v/>
      </c>
      <c r="BI209" s="556" t="str">
        <f t="shared" si="142"/>
        <v/>
      </c>
      <c r="BK209" s="556" t="str">
        <f t="shared" si="143"/>
        <v/>
      </c>
      <c r="BM209" s="556" t="str">
        <f t="shared" si="144"/>
        <v/>
      </c>
      <c r="BO209" s="556" t="str">
        <f t="shared" si="145"/>
        <v/>
      </c>
      <c r="BQ209" s="556" t="str">
        <f t="shared" si="146"/>
        <v/>
      </c>
      <c r="BS209" s="556" t="str">
        <f t="shared" si="147"/>
        <v/>
      </c>
      <c r="BU209" s="556" t="str">
        <f t="shared" si="148"/>
        <v/>
      </c>
      <c r="BW209" s="556" t="str">
        <f t="shared" si="149"/>
        <v/>
      </c>
      <c r="BY209" s="556" t="str">
        <f t="shared" si="150"/>
        <v/>
      </c>
      <c r="CA209" s="556" t="str">
        <f t="shared" si="151"/>
        <v/>
      </c>
      <c r="CC209" s="556" t="str">
        <f t="shared" si="152"/>
        <v/>
      </c>
      <c r="CE209" s="556" t="str">
        <f t="shared" si="153"/>
        <v/>
      </c>
    </row>
    <row r="210" spans="5:83">
      <c r="E210" s="556" t="str">
        <f t="shared" si="116"/>
        <v/>
      </c>
      <c r="G210" s="556" t="str">
        <f t="shared" si="116"/>
        <v/>
      </c>
      <c r="I210" s="556" t="str">
        <f t="shared" si="117"/>
        <v/>
      </c>
      <c r="K210" s="556" t="str">
        <f t="shared" si="118"/>
        <v/>
      </c>
      <c r="M210" s="556" t="str">
        <f t="shared" si="119"/>
        <v/>
      </c>
      <c r="O210" s="556" t="str">
        <f t="shared" si="120"/>
        <v/>
      </c>
      <c r="Q210" s="556" t="str">
        <f t="shared" si="121"/>
        <v/>
      </c>
      <c r="S210" s="556" t="str">
        <f t="shared" si="122"/>
        <v/>
      </c>
      <c r="U210" s="556" t="str">
        <f t="shared" si="123"/>
        <v/>
      </c>
      <c r="W210" s="556" t="str">
        <f t="shared" si="124"/>
        <v/>
      </c>
      <c r="Y210" s="556" t="str">
        <f t="shared" si="125"/>
        <v/>
      </c>
      <c r="AA210" s="556" t="str">
        <f t="shared" si="126"/>
        <v/>
      </c>
      <c r="AC210" s="556" t="str">
        <f t="shared" si="127"/>
        <v/>
      </c>
      <c r="AE210" s="556" t="str">
        <f t="shared" si="128"/>
        <v/>
      </c>
      <c r="AG210" s="556" t="str">
        <f t="shared" si="129"/>
        <v/>
      </c>
      <c r="AI210" s="556" t="str">
        <f t="shared" si="130"/>
        <v/>
      </c>
      <c r="AK210" s="556" t="str">
        <f t="shared" si="131"/>
        <v/>
      </c>
      <c r="AM210" s="556" t="str">
        <f t="shared" si="132"/>
        <v/>
      </c>
      <c r="AO210" s="556" t="str">
        <f t="shared" si="133"/>
        <v/>
      </c>
      <c r="AQ210" s="556" t="str">
        <f t="shared" si="134"/>
        <v/>
      </c>
      <c r="AS210" s="556" t="str">
        <f t="shared" si="135"/>
        <v/>
      </c>
      <c r="AU210" s="556" t="str">
        <f t="shared" si="135"/>
        <v/>
      </c>
      <c r="AW210" s="556" t="str">
        <f t="shared" si="136"/>
        <v/>
      </c>
      <c r="AY210" s="556" t="str">
        <f t="shared" si="137"/>
        <v/>
      </c>
      <c r="BA210" s="556" t="str">
        <f t="shared" si="138"/>
        <v/>
      </c>
      <c r="BC210" s="556" t="str">
        <f t="shared" si="139"/>
        <v/>
      </c>
      <c r="BE210" s="556" t="str">
        <f t="shared" si="140"/>
        <v/>
      </c>
      <c r="BG210" s="556" t="str">
        <f t="shared" si="141"/>
        <v/>
      </c>
      <c r="BI210" s="556" t="str">
        <f t="shared" si="142"/>
        <v/>
      </c>
      <c r="BK210" s="556" t="str">
        <f t="shared" si="143"/>
        <v/>
      </c>
      <c r="BM210" s="556" t="str">
        <f t="shared" si="144"/>
        <v/>
      </c>
      <c r="BO210" s="556" t="str">
        <f t="shared" si="145"/>
        <v/>
      </c>
      <c r="BQ210" s="556" t="str">
        <f t="shared" si="146"/>
        <v/>
      </c>
      <c r="BS210" s="556" t="str">
        <f t="shared" si="147"/>
        <v/>
      </c>
      <c r="BU210" s="556" t="str">
        <f t="shared" si="148"/>
        <v/>
      </c>
      <c r="BW210" s="556" t="str">
        <f t="shared" si="149"/>
        <v/>
      </c>
      <c r="BY210" s="556" t="str">
        <f t="shared" si="150"/>
        <v/>
      </c>
      <c r="CA210" s="556" t="str">
        <f t="shared" si="151"/>
        <v/>
      </c>
      <c r="CC210" s="556" t="str">
        <f t="shared" si="152"/>
        <v/>
      </c>
      <c r="CE210" s="556" t="str">
        <f t="shared" si="153"/>
        <v/>
      </c>
    </row>
    <row r="211" spans="5:83">
      <c r="E211" s="556" t="str">
        <f t="shared" si="116"/>
        <v/>
      </c>
      <c r="G211" s="556" t="str">
        <f t="shared" si="116"/>
        <v/>
      </c>
      <c r="I211" s="556" t="str">
        <f t="shared" si="117"/>
        <v/>
      </c>
      <c r="K211" s="556" t="str">
        <f t="shared" si="118"/>
        <v/>
      </c>
      <c r="M211" s="556" t="str">
        <f t="shared" si="119"/>
        <v/>
      </c>
      <c r="O211" s="556" t="str">
        <f t="shared" si="120"/>
        <v/>
      </c>
      <c r="Q211" s="556" t="str">
        <f t="shared" si="121"/>
        <v/>
      </c>
      <c r="S211" s="556" t="str">
        <f t="shared" si="122"/>
        <v/>
      </c>
      <c r="U211" s="556" t="str">
        <f t="shared" si="123"/>
        <v/>
      </c>
      <c r="W211" s="556" t="str">
        <f t="shared" si="124"/>
        <v/>
      </c>
      <c r="Y211" s="556" t="str">
        <f t="shared" si="125"/>
        <v/>
      </c>
      <c r="AA211" s="556" t="str">
        <f t="shared" si="126"/>
        <v/>
      </c>
      <c r="AC211" s="556" t="str">
        <f t="shared" si="127"/>
        <v/>
      </c>
      <c r="AE211" s="556" t="str">
        <f t="shared" si="128"/>
        <v/>
      </c>
      <c r="AG211" s="556" t="str">
        <f t="shared" si="129"/>
        <v/>
      </c>
      <c r="AI211" s="556" t="str">
        <f t="shared" si="130"/>
        <v/>
      </c>
      <c r="AK211" s="556" t="str">
        <f t="shared" si="131"/>
        <v/>
      </c>
      <c r="AM211" s="556" t="str">
        <f t="shared" si="132"/>
        <v/>
      </c>
      <c r="AO211" s="556" t="str">
        <f t="shared" si="133"/>
        <v/>
      </c>
      <c r="AQ211" s="556" t="str">
        <f t="shared" si="134"/>
        <v/>
      </c>
      <c r="AS211" s="556" t="str">
        <f t="shared" si="135"/>
        <v/>
      </c>
      <c r="AU211" s="556" t="str">
        <f t="shared" si="135"/>
        <v/>
      </c>
      <c r="AW211" s="556" t="str">
        <f t="shared" si="136"/>
        <v/>
      </c>
      <c r="AY211" s="556" t="str">
        <f t="shared" si="137"/>
        <v/>
      </c>
      <c r="BA211" s="556" t="str">
        <f t="shared" si="138"/>
        <v/>
      </c>
      <c r="BC211" s="556" t="str">
        <f t="shared" si="139"/>
        <v/>
      </c>
      <c r="BE211" s="556" t="str">
        <f t="shared" si="140"/>
        <v/>
      </c>
      <c r="BG211" s="556" t="str">
        <f t="shared" si="141"/>
        <v/>
      </c>
      <c r="BI211" s="556" t="str">
        <f t="shared" si="142"/>
        <v/>
      </c>
      <c r="BK211" s="556" t="str">
        <f t="shared" si="143"/>
        <v/>
      </c>
      <c r="BM211" s="556" t="str">
        <f t="shared" si="144"/>
        <v/>
      </c>
      <c r="BO211" s="556" t="str">
        <f t="shared" si="145"/>
        <v/>
      </c>
      <c r="BQ211" s="556" t="str">
        <f t="shared" si="146"/>
        <v/>
      </c>
      <c r="BS211" s="556" t="str">
        <f t="shared" si="147"/>
        <v/>
      </c>
      <c r="BU211" s="556" t="str">
        <f t="shared" si="148"/>
        <v/>
      </c>
      <c r="BW211" s="556" t="str">
        <f t="shared" si="149"/>
        <v/>
      </c>
      <c r="BY211" s="556" t="str">
        <f t="shared" si="150"/>
        <v/>
      </c>
      <c r="CA211" s="556" t="str">
        <f t="shared" si="151"/>
        <v/>
      </c>
      <c r="CC211" s="556" t="str">
        <f t="shared" si="152"/>
        <v/>
      </c>
      <c r="CE211" s="556" t="str">
        <f t="shared" si="153"/>
        <v/>
      </c>
    </row>
    <row r="212" spans="5:83">
      <c r="E212" s="556" t="str">
        <f t="shared" si="116"/>
        <v/>
      </c>
      <c r="G212" s="556" t="str">
        <f t="shared" si="116"/>
        <v/>
      </c>
      <c r="I212" s="556" t="str">
        <f t="shared" si="117"/>
        <v/>
      </c>
      <c r="K212" s="556" t="str">
        <f t="shared" si="118"/>
        <v/>
      </c>
      <c r="M212" s="556" t="str">
        <f t="shared" si="119"/>
        <v/>
      </c>
      <c r="O212" s="556" t="str">
        <f t="shared" si="120"/>
        <v/>
      </c>
      <c r="Q212" s="556" t="str">
        <f t="shared" si="121"/>
        <v/>
      </c>
      <c r="S212" s="556" t="str">
        <f t="shared" si="122"/>
        <v/>
      </c>
      <c r="U212" s="556" t="str">
        <f t="shared" si="123"/>
        <v/>
      </c>
      <c r="W212" s="556" t="str">
        <f t="shared" si="124"/>
        <v/>
      </c>
      <c r="Y212" s="556" t="str">
        <f t="shared" si="125"/>
        <v/>
      </c>
      <c r="AA212" s="556" t="str">
        <f t="shared" si="126"/>
        <v/>
      </c>
      <c r="AC212" s="556" t="str">
        <f t="shared" si="127"/>
        <v/>
      </c>
      <c r="AE212" s="556" t="str">
        <f t="shared" si="128"/>
        <v/>
      </c>
      <c r="AG212" s="556" t="str">
        <f t="shared" si="129"/>
        <v/>
      </c>
      <c r="AI212" s="556" t="str">
        <f t="shared" si="130"/>
        <v/>
      </c>
      <c r="AK212" s="556" t="str">
        <f t="shared" si="131"/>
        <v/>
      </c>
      <c r="AM212" s="556" t="str">
        <f t="shared" si="132"/>
        <v/>
      </c>
      <c r="AO212" s="556" t="str">
        <f t="shared" si="133"/>
        <v/>
      </c>
      <c r="AQ212" s="556" t="str">
        <f t="shared" si="134"/>
        <v/>
      </c>
      <c r="AS212" s="556" t="str">
        <f t="shared" si="135"/>
        <v/>
      </c>
      <c r="AU212" s="556" t="str">
        <f t="shared" si="135"/>
        <v/>
      </c>
      <c r="AW212" s="556" t="str">
        <f t="shared" si="136"/>
        <v/>
      </c>
      <c r="AY212" s="556" t="str">
        <f t="shared" si="137"/>
        <v/>
      </c>
      <c r="BA212" s="556" t="str">
        <f t="shared" si="138"/>
        <v/>
      </c>
      <c r="BC212" s="556" t="str">
        <f t="shared" si="139"/>
        <v/>
      </c>
      <c r="BE212" s="556" t="str">
        <f t="shared" si="140"/>
        <v/>
      </c>
      <c r="BG212" s="556" t="str">
        <f t="shared" si="141"/>
        <v/>
      </c>
      <c r="BI212" s="556" t="str">
        <f t="shared" si="142"/>
        <v/>
      </c>
      <c r="BK212" s="556" t="str">
        <f t="shared" si="143"/>
        <v/>
      </c>
      <c r="BM212" s="556" t="str">
        <f t="shared" si="144"/>
        <v/>
      </c>
      <c r="BO212" s="556" t="str">
        <f t="shared" si="145"/>
        <v/>
      </c>
      <c r="BQ212" s="556" t="str">
        <f t="shared" si="146"/>
        <v/>
      </c>
      <c r="BS212" s="556" t="str">
        <f t="shared" si="147"/>
        <v/>
      </c>
      <c r="BU212" s="556" t="str">
        <f t="shared" si="148"/>
        <v/>
      </c>
      <c r="BW212" s="556" t="str">
        <f t="shared" si="149"/>
        <v/>
      </c>
      <c r="BY212" s="556" t="str">
        <f t="shared" si="150"/>
        <v/>
      </c>
      <c r="CA212" s="556" t="str">
        <f t="shared" si="151"/>
        <v/>
      </c>
      <c r="CC212" s="556" t="str">
        <f t="shared" si="152"/>
        <v/>
      </c>
      <c r="CE212" s="556" t="str">
        <f t="shared" si="153"/>
        <v/>
      </c>
    </row>
    <row r="213" spans="5:83">
      <c r="E213" s="556" t="str">
        <f t="shared" si="116"/>
        <v/>
      </c>
      <c r="G213" s="556" t="str">
        <f t="shared" si="116"/>
        <v/>
      </c>
      <c r="I213" s="556" t="str">
        <f t="shared" si="117"/>
        <v/>
      </c>
      <c r="K213" s="556" t="str">
        <f t="shared" si="118"/>
        <v/>
      </c>
      <c r="M213" s="556" t="str">
        <f t="shared" si="119"/>
        <v/>
      </c>
      <c r="O213" s="556" t="str">
        <f t="shared" si="120"/>
        <v/>
      </c>
      <c r="Q213" s="556" t="str">
        <f t="shared" si="121"/>
        <v/>
      </c>
      <c r="S213" s="556" t="str">
        <f t="shared" si="122"/>
        <v/>
      </c>
      <c r="U213" s="556" t="str">
        <f t="shared" si="123"/>
        <v/>
      </c>
      <c r="W213" s="556" t="str">
        <f t="shared" si="124"/>
        <v/>
      </c>
      <c r="Y213" s="556" t="str">
        <f t="shared" si="125"/>
        <v/>
      </c>
      <c r="AA213" s="556" t="str">
        <f t="shared" si="126"/>
        <v/>
      </c>
      <c r="AC213" s="556" t="str">
        <f t="shared" si="127"/>
        <v/>
      </c>
      <c r="AE213" s="556" t="str">
        <f t="shared" si="128"/>
        <v/>
      </c>
      <c r="AG213" s="556" t="str">
        <f t="shared" si="129"/>
        <v/>
      </c>
      <c r="AI213" s="556" t="str">
        <f t="shared" si="130"/>
        <v/>
      </c>
      <c r="AK213" s="556" t="str">
        <f t="shared" si="131"/>
        <v/>
      </c>
      <c r="AM213" s="556" t="str">
        <f t="shared" si="132"/>
        <v/>
      </c>
      <c r="AO213" s="556" t="str">
        <f t="shared" si="133"/>
        <v/>
      </c>
      <c r="AQ213" s="556" t="str">
        <f t="shared" si="134"/>
        <v/>
      </c>
      <c r="AS213" s="556" t="str">
        <f t="shared" si="135"/>
        <v/>
      </c>
      <c r="AU213" s="556" t="str">
        <f t="shared" si="135"/>
        <v/>
      </c>
      <c r="AW213" s="556" t="str">
        <f t="shared" si="136"/>
        <v/>
      </c>
      <c r="AY213" s="556" t="str">
        <f t="shared" si="137"/>
        <v/>
      </c>
      <c r="BA213" s="556" t="str">
        <f t="shared" si="138"/>
        <v/>
      </c>
      <c r="BC213" s="556" t="str">
        <f t="shared" si="139"/>
        <v/>
      </c>
      <c r="BE213" s="556" t="str">
        <f t="shared" si="140"/>
        <v/>
      </c>
      <c r="BG213" s="556" t="str">
        <f t="shared" si="141"/>
        <v/>
      </c>
      <c r="BI213" s="556" t="str">
        <f t="shared" si="142"/>
        <v/>
      </c>
      <c r="BK213" s="556" t="str">
        <f t="shared" si="143"/>
        <v/>
      </c>
      <c r="BM213" s="556" t="str">
        <f t="shared" si="144"/>
        <v/>
      </c>
      <c r="BO213" s="556" t="str">
        <f t="shared" si="145"/>
        <v/>
      </c>
      <c r="BQ213" s="556" t="str">
        <f t="shared" si="146"/>
        <v/>
      </c>
      <c r="BS213" s="556" t="str">
        <f t="shared" si="147"/>
        <v/>
      </c>
      <c r="BU213" s="556" t="str">
        <f t="shared" si="148"/>
        <v/>
      </c>
      <c r="BW213" s="556" t="str">
        <f t="shared" si="149"/>
        <v/>
      </c>
      <c r="BY213" s="556" t="str">
        <f t="shared" si="150"/>
        <v/>
      </c>
      <c r="CA213" s="556" t="str">
        <f t="shared" si="151"/>
        <v/>
      </c>
      <c r="CC213" s="556" t="str">
        <f t="shared" si="152"/>
        <v/>
      </c>
      <c r="CE213" s="556" t="str">
        <f t="shared" si="153"/>
        <v/>
      </c>
    </row>
    <row r="214" spans="5:83">
      <c r="E214" s="556" t="str">
        <f t="shared" si="116"/>
        <v/>
      </c>
      <c r="G214" s="556" t="str">
        <f t="shared" si="116"/>
        <v/>
      </c>
      <c r="I214" s="556" t="str">
        <f t="shared" si="117"/>
        <v/>
      </c>
      <c r="K214" s="556" t="str">
        <f t="shared" si="118"/>
        <v/>
      </c>
      <c r="M214" s="556" t="str">
        <f t="shared" si="119"/>
        <v/>
      </c>
      <c r="O214" s="556" t="str">
        <f t="shared" si="120"/>
        <v/>
      </c>
      <c r="Q214" s="556" t="str">
        <f t="shared" si="121"/>
        <v/>
      </c>
      <c r="S214" s="556" t="str">
        <f t="shared" si="122"/>
        <v/>
      </c>
      <c r="U214" s="556" t="str">
        <f t="shared" si="123"/>
        <v/>
      </c>
      <c r="W214" s="556" t="str">
        <f t="shared" si="124"/>
        <v/>
      </c>
      <c r="Y214" s="556" t="str">
        <f t="shared" si="125"/>
        <v/>
      </c>
      <c r="AA214" s="556" t="str">
        <f t="shared" si="126"/>
        <v/>
      </c>
      <c r="AC214" s="556" t="str">
        <f t="shared" si="127"/>
        <v/>
      </c>
      <c r="AE214" s="556" t="str">
        <f t="shared" si="128"/>
        <v/>
      </c>
      <c r="AG214" s="556" t="str">
        <f t="shared" si="129"/>
        <v/>
      </c>
      <c r="AI214" s="556" t="str">
        <f t="shared" si="130"/>
        <v/>
      </c>
      <c r="AK214" s="556" t="str">
        <f t="shared" si="131"/>
        <v/>
      </c>
      <c r="AM214" s="556" t="str">
        <f t="shared" si="132"/>
        <v/>
      </c>
      <c r="AO214" s="556" t="str">
        <f t="shared" si="133"/>
        <v/>
      </c>
      <c r="AQ214" s="556" t="str">
        <f t="shared" si="134"/>
        <v/>
      </c>
      <c r="AS214" s="556" t="str">
        <f t="shared" si="135"/>
        <v/>
      </c>
      <c r="AU214" s="556" t="str">
        <f t="shared" si="135"/>
        <v/>
      </c>
      <c r="AW214" s="556" t="str">
        <f t="shared" si="136"/>
        <v/>
      </c>
      <c r="AY214" s="556" t="str">
        <f t="shared" si="137"/>
        <v/>
      </c>
      <c r="BA214" s="556" t="str">
        <f t="shared" si="138"/>
        <v/>
      </c>
      <c r="BC214" s="556" t="str">
        <f t="shared" si="139"/>
        <v/>
      </c>
      <c r="BE214" s="556" t="str">
        <f t="shared" si="140"/>
        <v/>
      </c>
      <c r="BG214" s="556" t="str">
        <f t="shared" si="141"/>
        <v/>
      </c>
      <c r="BI214" s="556" t="str">
        <f t="shared" si="142"/>
        <v/>
      </c>
      <c r="BK214" s="556" t="str">
        <f t="shared" si="143"/>
        <v/>
      </c>
      <c r="BM214" s="556" t="str">
        <f t="shared" si="144"/>
        <v/>
      </c>
      <c r="BO214" s="556" t="str">
        <f t="shared" si="145"/>
        <v/>
      </c>
      <c r="BQ214" s="556" t="str">
        <f t="shared" si="146"/>
        <v/>
      </c>
      <c r="BS214" s="556" t="str">
        <f t="shared" si="147"/>
        <v/>
      </c>
      <c r="BU214" s="556" t="str">
        <f t="shared" si="148"/>
        <v/>
      </c>
      <c r="BW214" s="556" t="str">
        <f t="shared" si="149"/>
        <v/>
      </c>
      <c r="BY214" s="556" t="str">
        <f t="shared" si="150"/>
        <v/>
      </c>
      <c r="CA214" s="556" t="str">
        <f t="shared" si="151"/>
        <v/>
      </c>
      <c r="CC214" s="556" t="str">
        <f t="shared" si="152"/>
        <v/>
      </c>
      <c r="CE214" s="556" t="str">
        <f t="shared" si="153"/>
        <v/>
      </c>
    </row>
    <row r="215" spans="5:83">
      <c r="E215" s="556" t="str">
        <f t="shared" si="116"/>
        <v/>
      </c>
      <c r="G215" s="556" t="str">
        <f t="shared" si="116"/>
        <v/>
      </c>
      <c r="I215" s="556" t="str">
        <f t="shared" si="117"/>
        <v/>
      </c>
      <c r="K215" s="556" t="str">
        <f t="shared" si="118"/>
        <v/>
      </c>
      <c r="M215" s="556" t="str">
        <f t="shared" si="119"/>
        <v/>
      </c>
      <c r="O215" s="556" t="str">
        <f t="shared" si="120"/>
        <v/>
      </c>
      <c r="Q215" s="556" t="str">
        <f t="shared" si="121"/>
        <v/>
      </c>
      <c r="S215" s="556" t="str">
        <f t="shared" si="122"/>
        <v/>
      </c>
      <c r="U215" s="556" t="str">
        <f t="shared" si="123"/>
        <v/>
      </c>
      <c r="W215" s="556" t="str">
        <f t="shared" si="124"/>
        <v/>
      </c>
      <c r="Y215" s="556" t="str">
        <f t="shared" si="125"/>
        <v/>
      </c>
      <c r="AA215" s="556" t="str">
        <f t="shared" si="126"/>
        <v/>
      </c>
      <c r="AC215" s="556" t="str">
        <f t="shared" si="127"/>
        <v/>
      </c>
      <c r="AE215" s="556" t="str">
        <f t="shared" si="128"/>
        <v/>
      </c>
      <c r="AG215" s="556" t="str">
        <f t="shared" si="129"/>
        <v/>
      </c>
      <c r="AI215" s="556" t="str">
        <f t="shared" si="130"/>
        <v/>
      </c>
      <c r="AK215" s="556" t="str">
        <f t="shared" si="131"/>
        <v/>
      </c>
      <c r="AM215" s="556" t="str">
        <f t="shared" si="132"/>
        <v/>
      </c>
      <c r="AO215" s="556" t="str">
        <f t="shared" si="133"/>
        <v/>
      </c>
      <c r="AQ215" s="556" t="str">
        <f t="shared" si="134"/>
        <v/>
      </c>
      <c r="AS215" s="556" t="str">
        <f t="shared" si="135"/>
        <v/>
      </c>
      <c r="AU215" s="556" t="str">
        <f t="shared" si="135"/>
        <v/>
      </c>
      <c r="AW215" s="556" t="str">
        <f t="shared" si="136"/>
        <v/>
      </c>
      <c r="AY215" s="556" t="str">
        <f t="shared" si="137"/>
        <v/>
      </c>
      <c r="BA215" s="556" t="str">
        <f t="shared" si="138"/>
        <v/>
      </c>
      <c r="BC215" s="556" t="str">
        <f t="shared" si="139"/>
        <v/>
      </c>
      <c r="BE215" s="556" t="str">
        <f t="shared" si="140"/>
        <v/>
      </c>
      <c r="BG215" s="556" t="str">
        <f t="shared" si="141"/>
        <v/>
      </c>
      <c r="BI215" s="556" t="str">
        <f t="shared" si="142"/>
        <v/>
      </c>
      <c r="BK215" s="556" t="str">
        <f t="shared" si="143"/>
        <v/>
      </c>
      <c r="BM215" s="556" t="str">
        <f t="shared" si="144"/>
        <v/>
      </c>
      <c r="BO215" s="556" t="str">
        <f t="shared" si="145"/>
        <v/>
      </c>
      <c r="BQ215" s="556" t="str">
        <f t="shared" si="146"/>
        <v/>
      </c>
      <c r="BS215" s="556" t="str">
        <f t="shared" si="147"/>
        <v/>
      </c>
      <c r="BU215" s="556" t="str">
        <f t="shared" si="148"/>
        <v/>
      </c>
      <c r="BW215" s="556" t="str">
        <f t="shared" si="149"/>
        <v/>
      </c>
      <c r="BY215" s="556" t="str">
        <f t="shared" si="150"/>
        <v/>
      </c>
      <c r="CA215" s="556" t="str">
        <f t="shared" si="151"/>
        <v/>
      </c>
      <c r="CC215" s="556" t="str">
        <f t="shared" si="152"/>
        <v/>
      </c>
      <c r="CE215" s="556" t="str">
        <f t="shared" si="153"/>
        <v/>
      </c>
    </row>
    <row r="216" spans="5:83">
      <c r="E216" s="556" t="str">
        <f t="shared" si="116"/>
        <v/>
      </c>
      <c r="G216" s="556" t="str">
        <f t="shared" si="116"/>
        <v/>
      </c>
      <c r="I216" s="556" t="str">
        <f t="shared" si="117"/>
        <v/>
      </c>
      <c r="K216" s="556" t="str">
        <f t="shared" si="118"/>
        <v/>
      </c>
      <c r="M216" s="556" t="str">
        <f t="shared" si="119"/>
        <v/>
      </c>
      <c r="O216" s="556" t="str">
        <f t="shared" si="120"/>
        <v/>
      </c>
      <c r="Q216" s="556" t="str">
        <f t="shared" si="121"/>
        <v/>
      </c>
      <c r="S216" s="556" t="str">
        <f t="shared" si="122"/>
        <v/>
      </c>
      <c r="U216" s="556" t="str">
        <f t="shared" si="123"/>
        <v/>
      </c>
      <c r="W216" s="556" t="str">
        <f t="shared" si="124"/>
        <v/>
      </c>
      <c r="Y216" s="556" t="str">
        <f t="shared" si="125"/>
        <v/>
      </c>
      <c r="AA216" s="556" t="str">
        <f t="shared" si="126"/>
        <v/>
      </c>
      <c r="AC216" s="556" t="str">
        <f t="shared" si="127"/>
        <v/>
      </c>
      <c r="AE216" s="556" t="str">
        <f t="shared" si="128"/>
        <v/>
      </c>
      <c r="AG216" s="556" t="str">
        <f t="shared" si="129"/>
        <v/>
      </c>
      <c r="AI216" s="556" t="str">
        <f t="shared" si="130"/>
        <v/>
      </c>
      <c r="AK216" s="556" t="str">
        <f t="shared" si="131"/>
        <v/>
      </c>
      <c r="AM216" s="556" t="str">
        <f t="shared" si="132"/>
        <v/>
      </c>
      <c r="AO216" s="556" t="str">
        <f t="shared" si="133"/>
        <v/>
      </c>
      <c r="AQ216" s="556" t="str">
        <f t="shared" si="134"/>
        <v/>
      </c>
      <c r="AS216" s="556" t="str">
        <f t="shared" si="135"/>
        <v/>
      </c>
      <c r="AU216" s="556" t="str">
        <f t="shared" si="135"/>
        <v/>
      </c>
      <c r="AW216" s="556" t="str">
        <f t="shared" si="136"/>
        <v/>
      </c>
      <c r="AY216" s="556" t="str">
        <f t="shared" si="137"/>
        <v/>
      </c>
      <c r="BA216" s="556" t="str">
        <f t="shared" si="138"/>
        <v/>
      </c>
      <c r="BC216" s="556" t="str">
        <f t="shared" si="139"/>
        <v/>
      </c>
      <c r="BE216" s="556" t="str">
        <f t="shared" si="140"/>
        <v/>
      </c>
      <c r="BG216" s="556" t="str">
        <f t="shared" si="141"/>
        <v/>
      </c>
      <c r="BI216" s="556" t="str">
        <f t="shared" si="142"/>
        <v/>
      </c>
      <c r="BK216" s="556" t="str">
        <f t="shared" si="143"/>
        <v/>
      </c>
      <c r="BM216" s="556" t="str">
        <f t="shared" si="144"/>
        <v/>
      </c>
      <c r="BO216" s="556" t="str">
        <f t="shared" si="145"/>
        <v/>
      </c>
      <c r="BQ216" s="556" t="str">
        <f t="shared" si="146"/>
        <v/>
      </c>
      <c r="BS216" s="556" t="str">
        <f t="shared" si="147"/>
        <v/>
      </c>
      <c r="BU216" s="556" t="str">
        <f t="shared" si="148"/>
        <v/>
      </c>
      <c r="BW216" s="556" t="str">
        <f t="shared" si="149"/>
        <v/>
      </c>
      <c r="BY216" s="556" t="str">
        <f t="shared" si="150"/>
        <v/>
      </c>
      <c r="CA216" s="556" t="str">
        <f t="shared" si="151"/>
        <v/>
      </c>
      <c r="CC216" s="556" t="str">
        <f t="shared" si="152"/>
        <v/>
      </c>
      <c r="CE216" s="556" t="str">
        <f t="shared" si="153"/>
        <v/>
      </c>
    </row>
    <row r="217" spans="5:83">
      <c r="E217" s="556" t="str">
        <f t="shared" si="116"/>
        <v/>
      </c>
      <c r="G217" s="556" t="str">
        <f t="shared" si="116"/>
        <v/>
      </c>
      <c r="I217" s="556" t="str">
        <f t="shared" si="117"/>
        <v/>
      </c>
      <c r="K217" s="556" t="str">
        <f t="shared" si="118"/>
        <v/>
      </c>
      <c r="M217" s="556" t="str">
        <f t="shared" si="119"/>
        <v/>
      </c>
      <c r="O217" s="556" t="str">
        <f t="shared" si="120"/>
        <v/>
      </c>
      <c r="Q217" s="556" t="str">
        <f t="shared" si="121"/>
        <v/>
      </c>
      <c r="S217" s="556" t="str">
        <f t="shared" si="122"/>
        <v/>
      </c>
      <c r="U217" s="556" t="str">
        <f t="shared" si="123"/>
        <v/>
      </c>
      <c r="W217" s="556" t="str">
        <f t="shared" si="124"/>
        <v/>
      </c>
      <c r="Y217" s="556" t="str">
        <f t="shared" si="125"/>
        <v/>
      </c>
      <c r="AA217" s="556" t="str">
        <f t="shared" si="126"/>
        <v/>
      </c>
      <c r="AC217" s="556" t="str">
        <f t="shared" si="127"/>
        <v/>
      </c>
      <c r="AE217" s="556" t="str">
        <f t="shared" si="128"/>
        <v/>
      </c>
      <c r="AG217" s="556" t="str">
        <f t="shared" si="129"/>
        <v/>
      </c>
      <c r="AI217" s="556" t="str">
        <f t="shared" si="130"/>
        <v/>
      </c>
      <c r="AK217" s="556" t="str">
        <f t="shared" si="131"/>
        <v/>
      </c>
      <c r="AM217" s="556" t="str">
        <f t="shared" si="132"/>
        <v/>
      </c>
      <c r="AO217" s="556" t="str">
        <f t="shared" si="133"/>
        <v/>
      </c>
      <c r="AQ217" s="556" t="str">
        <f t="shared" si="134"/>
        <v/>
      </c>
      <c r="AS217" s="556" t="str">
        <f t="shared" si="135"/>
        <v/>
      </c>
      <c r="AU217" s="556" t="str">
        <f t="shared" si="135"/>
        <v/>
      </c>
      <c r="AW217" s="556" t="str">
        <f t="shared" si="136"/>
        <v/>
      </c>
      <c r="AY217" s="556" t="str">
        <f t="shared" si="137"/>
        <v/>
      </c>
      <c r="BA217" s="556" t="str">
        <f t="shared" si="138"/>
        <v/>
      </c>
      <c r="BC217" s="556" t="str">
        <f t="shared" si="139"/>
        <v/>
      </c>
      <c r="BE217" s="556" t="str">
        <f t="shared" si="140"/>
        <v/>
      </c>
      <c r="BG217" s="556" t="str">
        <f t="shared" si="141"/>
        <v/>
      </c>
      <c r="BI217" s="556" t="str">
        <f t="shared" si="142"/>
        <v/>
      </c>
      <c r="BK217" s="556" t="str">
        <f t="shared" si="143"/>
        <v/>
      </c>
      <c r="BM217" s="556" t="str">
        <f t="shared" si="144"/>
        <v/>
      </c>
      <c r="BO217" s="556" t="str">
        <f t="shared" si="145"/>
        <v/>
      </c>
      <c r="BQ217" s="556" t="str">
        <f t="shared" si="146"/>
        <v/>
      </c>
      <c r="BS217" s="556" t="str">
        <f t="shared" si="147"/>
        <v/>
      </c>
      <c r="BU217" s="556" t="str">
        <f t="shared" si="148"/>
        <v/>
      </c>
      <c r="BW217" s="556" t="str">
        <f t="shared" si="149"/>
        <v/>
      </c>
      <c r="BY217" s="556" t="str">
        <f t="shared" si="150"/>
        <v/>
      </c>
      <c r="CA217" s="556" t="str">
        <f t="shared" si="151"/>
        <v/>
      </c>
      <c r="CC217" s="556" t="str">
        <f t="shared" si="152"/>
        <v/>
      </c>
      <c r="CE217" s="556" t="str">
        <f t="shared" si="153"/>
        <v/>
      </c>
    </row>
    <row r="218" spans="5:83">
      <c r="E218" s="556" t="str">
        <f t="shared" si="116"/>
        <v/>
      </c>
      <c r="G218" s="556" t="str">
        <f t="shared" si="116"/>
        <v/>
      </c>
      <c r="I218" s="556" t="str">
        <f t="shared" si="117"/>
        <v/>
      </c>
      <c r="K218" s="556" t="str">
        <f t="shared" si="118"/>
        <v/>
      </c>
      <c r="M218" s="556" t="str">
        <f t="shared" si="119"/>
        <v/>
      </c>
      <c r="O218" s="556" t="str">
        <f t="shared" si="120"/>
        <v/>
      </c>
      <c r="Q218" s="556" t="str">
        <f t="shared" si="121"/>
        <v/>
      </c>
      <c r="S218" s="556" t="str">
        <f t="shared" si="122"/>
        <v/>
      </c>
      <c r="U218" s="556" t="str">
        <f t="shared" si="123"/>
        <v/>
      </c>
      <c r="W218" s="556" t="str">
        <f t="shared" si="124"/>
        <v/>
      </c>
      <c r="Y218" s="556" t="str">
        <f t="shared" si="125"/>
        <v/>
      </c>
      <c r="AA218" s="556" t="str">
        <f t="shared" si="126"/>
        <v/>
      </c>
      <c r="AC218" s="556" t="str">
        <f t="shared" si="127"/>
        <v/>
      </c>
      <c r="AE218" s="556" t="str">
        <f t="shared" si="128"/>
        <v/>
      </c>
      <c r="AG218" s="556" t="str">
        <f t="shared" si="129"/>
        <v/>
      </c>
      <c r="AI218" s="556" t="str">
        <f t="shared" si="130"/>
        <v/>
      </c>
      <c r="AK218" s="556" t="str">
        <f t="shared" si="131"/>
        <v/>
      </c>
      <c r="AM218" s="556" t="str">
        <f t="shared" si="132"/>
        <v/>
      </c>
      <c r="AO218" s="556" t="str">
        <f t="shared" si="133"/>
        <v/>
      </c>
      <c r="AQ218" s="556" t="str">
        <f t="shared" si="134"/>
        <v/>
      </c>
      <c r="AS218" s="556" t="str">
        <f t="shared" si="135"/>
        <v/>
      </c>
      <c r="AU218" s="556" t="str">
        <f t="shared" si="135"/>
        <v/>
      </c>
      <c r="AW218" s="556" t="str">
        <f t="shared" si="136"/>
        <v/>
      </c>
      <c r="AY218" s="556" t="str">
        <f t="shared" si="137"/>
        <v/>
      </c>
      <c r="BA218" s="556" t="str">
        <f t="shared" si="138"/>
        <v/>
      </c>
      <c r="BC218" s="556" t="str">
        <f t="shared" si="139"/>
        <v/>
      </c>
      <c r="BE218" s="556" t="str">
        <f t="shared" si="140"/>
        <v/>
      </c>
      <c r="BG218" s="556" t="str">
        <f t="shared" si="141"/>
        <v/>
      </c>
      <c r="BI218" s="556" t="str">
        <f t="shared" si="142"/>
        <v/>
      </c>
      <c r="BK218" s="556" t="str">
        <f t="shared" si="143"/>
        <v/>
      </c>
      <c r="BM218" s="556" t="str">
        <f t="shared" si="144"/>
        <v/>
      </c>
      <c r="BO218" s="556" t="str">
        <f t="shared" si="145"/>
        <v/>
      </c>
      <c r="BQ218" s="556" t="str">
        <f t="shared" si="146"/>
        <v/>
      </c>
      <c r="BS218" s="556" t="str">
        <f t="shared" si="147"/>
        <v/>
      </c>
      <c r="BU218" s="556" t="str">
        <f t="shared" si="148"/>
        <v/>
      </c>
      <c r="BW218" s="556" t="str">
        <f t="shared" si="149"/>
        <v/>
      </c>
      <c r="BY218" s="556" t="str">
        <f t="shared" si="150"/>
        <v/>
      </c>
      <c r="CA218" s="556" t="str">
        <f t="shared" si="151"/>
        <v/>
      </c>
      <c r="CC218" s="556" t="str">
        <f t="shared" si="152"/>
        <v/>
      </c>
      <c r="CE218" s="556" t="str">
        <f t="shared" si="153"/>
        <v/>
      </c>
    </row>
    <row r="219" spans="5:83">
      <c r="E219" s="556" t="str">
        <f t="shared" si="116"/>
        <v/>
      </c>
      <c r="G219" s="556" t="str">
        <f t="shared" si="116"/>
        <v/>
      </c>
      <c r="I219" s="556" t="str">
        <f t="shared" si="117"/>
        <v/>
      </c>
      <c r="K219" s="556" t="str">
        <f t="shared" si="118"/>
        <v/>
      </c>
      <c r="M219" s="556" t="str">
        <f t="shared" si="119"/>
        <v/>
      </c>
      <c r="O219" s="556" t="str">
        <f t="shared" si="120"/>
        <v/>
      </c>
      <c r="Q219" s="556" t="str">
        <f t="shared" si="121"/>
        <v/>
      </c>
      <c r="S219" s="556" t="str">
        <f t="shared" si="122"/>
        <v/>
      </c>
      <c r="U219" s="556" t="str">
        <f t="shared" si="123"/>
        <v/>
      </c>
      <c r="W219" s="556" t="str">
        <f t="shared" si="124"/>
        <v/>
      </c>
      <c r="Y219" s="556" t="str">
        <f t="shared" si="125"/>
        <v/>
      </c>
      <c r="AA219" s="556" t="str">
        <f t="shared" si="126"/>
        <v/>
      </c>
      <c r="AC219" s="556" t="str">
        <f t="shared" si="127"/>
        <v/>
      </c>
      <c r="AE219" s="556" t="str">
        <f t="shared" si="128"/>
        <v/>
      </c>
      <c r="AG219" s="556" t="str">
        <f t="shared" si="129"/>
        <v/>
      </c>
      <c r="AI219" s="556" t="str">
        <f t="shared" si="130"/>
        <v/>
      </c>
      <c r="AK219" s="556" t="str">
        <f t="shared" si="131"/>
        <v/>
      </c>
      <c r="AM219" s="556" t="str">
        <f t="shared" si="132"/>
        <v/>
      </c>
      <c r="AO219" s="556" t="str">
        <f t="shared" si="133"/>
        <v/>
      </c>
      <c r="AQ219" s="556" t="str">
        <f t="shared" si="134"/>
        <v/>
      </c>
      <c r="AS219" s="556" t="str">
        <f t="shared" si="135"/>
        <v/>
      </c>
      <c r="AU219" s="556" t="str">
        <f t="shared" si="135"/>
        <v/>
      </c>
      <c r="AW219" s="556" t="str">
        <f t="shared" si="136"/>
        <v/>
      </c>
      <c r="AY219" s="556" t="str">
        <f t="shared" si="137"/>
        <v/>
      </c>
      <c r="BA219" s="556" t="str">
        <f t="shared" si="138"/>
        <v/>
      </c>
      <c r="BC219" s="556" t="str">
        <f t="shared" si="139"/>
        <v/>
      </c>
      <c r="BE219" s="556" t="str">
        <f t="shared" si="140"/>
        <v/>
      </c>
      <c r="BG219" s="556" t="str">
        <f t="shared" si="141"/>
        <v/>
      </c>
      <c r="BI219" s="556" t="str">
        <f t="shared" si="142"/>
        <v/>
      </c>
      <c r="BK219" s="556" t="str">
        <f t="shared" si="143"/>
        <v/>
      </c>
      <c r="BM219" s="556" t="str">
        <f t="shared" si="144"/>
        <v/>
      </c>
      <c r="BO219" s="556" t="str">
        <f t="shared" si="145"/>
        <v/>
      </c>
      <c r="BQ219" s="556" t="str">
        <f t="shared" si="146"/>
        <v/>
      </c>
      <c r="BS219" s="556" t="str">
        <f t="shared" si="147"/>
        <v/>
      </c>
      <c r="BU219" s="556" t="str">
        <f t="shared" si="148"/>
        <v/>
      </c>
      <c r="BW219" s="556" t="str">
        <f t="shared" si="149"/>
        <v/>
      </c>
      <c r="BY219" s="556" t="str">
        <f t="shared" si="150"/>
        <v/>
      </c>
      <c r="CA219" s="556" t="str">
        <f t="shared" si="151"/>
        <v/>
      </c>
      <c r="CC219" s="556" t="str">
        <f t="shared" si="152"/>
        <v/>
      </c>
      <c r="CE219" s="556" t="str">
        <f t="shared" si="153"/>
        <v/>
      </c>
    </row>
    <row r="220" spans="5:83">
      <c r="E220" s="556" t="str">
        <f t="shared" si="116"/>
        <v/>
      </c>
      <c r="G220" s="556" t="str">
        <f t="shared" si="116"/>
        <v/>
      </c>
      <c r="I220" s="556" t="str">
        <f t="shared" si="117"/>
        <v/>
      </c>
      <c r="K220" s="556" t="str">
        <f t="shared" si="118"/>
        <v/>
      </c>
      <c r="M220" s="556" t="str">
        <f t="shared" si="119"/>
        <v/>
      </c>
      <c r="O220" s="556" t="str">
        <f t="shared" si="120"/>
        <v/>
      </c>
      <c r="Q220" s="556" t="str">
        <f t="shared" si="121"/>
        <v/>
      </c>
      <c r="S220" s="556" t="str">
        <f t="shared" si="122"/>
        <v/>
      </c>
      <c r="U220" s="556" t="str">
        <f t="shared" si="123"/>
        <v/>
      </c>
      <c r="W220" s="556" t="str">
        <f t="shared" si="124"/>
        <v/>
      </c>
      <c r="Y220" s="556" t="str">
        <f t="shared" si="125"/>
        <v/>
      </c>
      <c r="AA220" s="556" t="str">
        <f t="shared" si="126"/>
        <v/>
      </c>
      <c r="AC220" s="556" t="str">
        <f t="shared" si="127"/>
        <v/>
      </c>
      <c r="AE220" s="556" t="str">
        <f t="shared" si="128"/>
        <v/>
      </c>
      <c r="AG220" s="556" t="str">
        <f t="shared" si="129"/>
        <v/>
      </c>
      <c r="AI220" s="556" t="str">
        <f t="shared" si="130"/>
        <v/>
      </c>
      <c r="AK220" s="556" t="str">
        <f t="shared" si="131"/>
        <v/>
      </c>
      <c r="AM220" s="556" t="str">
        <f t="shared" si="132"/>
        <v/>
      </c>
      <c r="AO220" s="556" t="str">
        <f t="shared" si="133"/>
        <v/>
      </c>
      <c r="AQ220" s="556" t="str">
        <f t="shared" si="134"/>
        <v/>
      </c>
      <c r="AS220" s="556" t="str">
        <f t="shared" si="135"/>
        <v/>
      </c>
      <c r="AU220" s="556" t="str">
        <f t="shared" si="135"/>
        <v/>
      </c>
      <c r="AW220" s="556" t="str">
        <f t="shared" si="136"/>
        <v/>
      </c>
      <c r="AY220" s="556" t="str">
        <f t="shared" si="137"/>
        <v/>
      </c>
      <c r="BA220" s="556" t="str">
        <f t="shared" si="138"/>
        <v/>
      </c>
      <c r="BC220" s="556" t="str">
        <f t="shared" si="139"/>
        <v/>
      </c>
      <c r="BE220" s="556" t="str">
        <f t="shared" si="140"/>
        <v/>
      </c>
      <c r="BG220" s="556" t="str">
        <f t="shared" si="141"/>
        <v/>
      </c>
      <c r="BI220" s="556" t="str">
        <f t="shared" si="142"/>
        <v/>
      </c>
      <c r="BK220" s="556" t="str">
        <f t="shared" si="143"/>
        <v/>
      </c>
      <c r="BM220" s="556" t="str">
        <f t="shared" si="144"/>
        <v/>
      </c>
      <c r="BO220" s="556" t="str">
        <f t="shared" si="145"/>
        <v/>
      </c>
      <c r="BQ220" s="556" t="str">
        <f t="shared" si="146"/>
        <v/>
      </c>
      <c r="BS220" s="556" t="str">
        <f t="shared" si="147"/>
        <v/>
      </c>
      <c r="BU220" s="556" t="str">
        <f t="shared" si="148"/>
        <v/>
      </c>
      <c r="BW220" s="556" t="str">
        <f t="shared" si="149"/>
        <v/>
      </c>
      <c r="BY220" s="556" t="str">
        <f t="shared" si="150"/>
        <v/>
      </c>
      <c r="CA220" s="556" t="str">
        <f t="shared" si="151"/>
        <v/>
      </c>
      <c r="CC220" s="556" t="str">
        <f t="shared" si="152"/>
        <v/>
      </c>
      <c r="CE220" s="556" t="str">
        <f t="shared" si="153"/>
        <v/>
      </c>
    </row>
    <row r="221" spans="5:83">
      <c r="E221" s="556" t="str">
        <f t="shared" si="116"/>
        <v/>
      </c>
      <c r="G221" s="556" t="str">
        <f t="shared" si="116"/>
        <v/>
      </c>
      <c r="I221" s="556" t="str">
        <f t="shared" si="117"/>
        <v/>
      </c>
      <c r="K221" s="556" t="str">
        <f t="shared" si="118"/>
        <v/>
      </c>
      <c r="M221" s="556" t="str">
        <f t="shared" si="119"/>
        <v/>
      </c>
      <c r="O221" s="556" t="str">
        <f t="shared" si="120"/>
        <v/>
      </c>
      <c r="Q221" s="556" t="str">
        <f t="shared" si="121"/>
        <v/>
      </c>
      <c r="S221" s="556" t="str">
        <f t="shared" si="122"/>
        <v/>
      </c>
      <c r="U221" s="556" t="str">
        <f t="shared" si="123"/>
        <v/>
      </c>
      <c r="W221" s="556" t="str">
        <f t="shared" si="124"/>
        <v/>
      </c>
      <c r="Y221" s="556" t="str">
        <f t="shared" si="125"/>
        <v/>
      </c>
      <c r="AA221" s="556" t="str">
        <f t="shared" si="126"/>
        <v/>
      </c>
      <c r="AC221" s="556" t="str">
        <f t="shared" si="127"/>
        <v/>
      </c>
      <c r="AE221" s="556" t="str">
        <f t="shared" si="128"/>
        <v/>
      </c>
      <c r="AG221" s="556" t="str">
        <f t="shared" si="129"/>
        <v/>
      </c>
      <c r="AI221" s="556" t="str">
        <f t="shared" si="130"/>
        <v/>
      </c>
      <c r="AK221" s="556" t="str">
        <f t="shared" si="131"/>
        <v/>
      </c>
      <c r="AM221" s="556" t="str">
        <f t="shared" si="132"/>
        <v/>
      </c>
      <c r="AO221" s="556" t="str">
        <f t="shared" si="133"/>
        <v/>
      </c>
      <c r="AQ221" s="556" t="str">
        <f t="shared" si="134"/>
        <v/>
      </c>
      <c r="AS221" s="556" t="str">
        <f t="shared" si="135"/>
        <v/>
      </c>
      <c r="AU221" s="556" t="str">
        <f t="shared" si="135"/>
        <v/>
      </c>
      <c r="AW221" s="556" t="str">
        <f t="shared" si="136"/>
        <v/>
      </c>
      <c r="AY221" s="556" t="str">
        <f t="shared" si="137"/>
        <v/>
      </c>
      <c r="BA221" s="556" t="str">
        <f t="shared" si="138"/>
        <v/>
      </c>
      <c r="BC221" s="556" t="str">
        <f t="shared" si="139"/>
        <v/>
      </c>
      <c r="BE221" s="556" t="str">
        <f t="shared" si="140"/>
        <v/>
      </c>
      <c r="BG221" s="556" t="str">
        <f t="shared" si="141"/>
        <v/>
      </c>
      <c r="BI221" s="556" t="str">
        <f t="shared" si="142"/>
        <v/>
      </c>
      <c r="BK221" s="556" t="str">
        <f t="shared" si="143"/>
        <v/>
      </c>
      <c r="BM221" s="556" t="str">
        <f t="shared" si="144"/>
        <v/>
      </c>
      <c r="BO221" s="556" t="str">
        <f t="shared" si="145"/>
        <v/>
      </c>
      <c r="BQ221" s="556" t="str">
        <f t="shared" si="146"/>
        <v/>
      </c>
      <c r="BS221" s="556" t="str">
        <f t="shared" si="147"/>
        <v/>
      </c>
      <c r="BU221" s="556" t="str">
        <f t="shared" si="148"/>
        <v/>
      </c>
      <c r="BW221" s="556" t="str">
        <f t="shared" si="149"/>
        <v/>
      </c>
      <c r="BY221" s="556" t="str">
        <f t="shared" si="150"/>
        <v/>
      </c>
      <c r="CA221" s="556" t="str">
        <f t="shared" si="151"/>
        <v/>
      </c>
      <c r="CC221" s="556" t="str">
        <f t="shared" si="152"/>
        <v/>
      </c>
      <c r="CE221" s="556" t="str">
        <f t="shared" si="153"/>
        <v/>
      </c>
    </row>
    <row r="222" spans="5:83">
      <c r="E222" s="556" t="str">
        <f t="shared" si="116"/>
        <v/>
      </c>
      <c r="G222" s="556" t="str">
        <f t="shared" si="116"/>
        <v/>
      </c>
      <c r="I222" s="556" t="str">
        <f t="shared" si="117"/>
        <v/>
      </c>
      <c r="K222" s="556" t="str">
        <f t="shared" si="118"/>
        <v/>
      </c>
      <c r="M222" s="556" t="str">
        <f t="shared" si="119"/>
        <v/>
      </c>
      <c r="O222" s="556" t="str">
        <f t="shared" si="120"/>
        <v/>
      </c>
      <c r="Q222" s="556" t="str">
        <f t="shared" si="121"/>
        <v/>
      </c>
      <c r="S222" s="556" t="str">
        <f t="shared" si="122"/>
        <v/>
      </c>
      <c r="U222" s="556" t="str">
        <f t="shared" si="123"/>
        <v/>
      </c>
      <c r="W222" s="556" t="str">
        <f t="shared" si="124"/>
        <v/>
      </c>
      <c r="Y222" s="556" t="str">
        <f t="shared" si="125"/>
        <v/>
      </c>
      <c r="AA222" s="556" t="str">
        <f t="shared" si="126"/>
        <v/>
      </c>
      <c r="AC222" s="556" t="str">
        <f t="shared" si="127"/>
        <v/>
      </c>
      <c r="AE222" s="556" t="str">
        <f t="shared" si="128"/>
        <v/>
      </c>
      <c r="AG222" s="556" t="str">
        <f t="shared" si="129"/>
        <v/>
      </c>
      <c r="AI222" s="556" t="str">
        <f t="shared" si="130"/>
        <v/>
      </c>
      <c r="AK222" s="556" t="str">
        <f t="shared" si="131"/>
        <v/>
      </c>
      <c r="AM222" s="556" t="str">
        <f t="shared" si="132"/>
        <v/>
      </c>
      <c r="AO222" s="556" t="str">
        <f t="shared" si="133"/>
        <v/>
      </c>
      <c r="AQ222" s="556" t="str">
        <f t="shared" si="134"/>
        <v/>
      </c>
      <c r="AS222" s="556" t="str">
        <f t="shared" si="135"/>
        <v/>
      </c>
      <c r="AU222" s="556" t="str">
        <f t="shared" si="135"/>
        <v/>
      </c>
      <c r="AW222" s="556" t="str">
        <f t="shared" si="136"/>
        <v/>
      </c>
      <c r="AY222" s="556" t="str">
        <f t="shared" si="137"/>
        <v/>
      </c>
      <c r="BA222" s="556" t="str">
        <f t="shared" si="138"/>
        <v/>
      </c>
      <c r="BC222" s="556" t="str">
        <f t="shared" si="139"/>
        <v/>
      </c>
      <c r="BE222" s="556" t="str">
        <f t="shared" si="140"/>
        <v/>
      </c>
      <c r="BG222" s="556" t="str">
        <f t="shared" si="141"/>
        <v/>
      </c>
      <c r="BI222" s="556" t="str">
        <f t="shared" si="142"/>
        <v/>
      </c>
      <c r="BK222" s="556" t="str">
        <f t="shared" si="143"/>
        <v/>
      </c>
      <c r="BM222" s="556" t="str">
        <f t="shared" si="144"/>
        <v/>
      </c>
      <c r="BO222" s="556" t="str">
        <f t="shared" si="145"/>
        <v/>
      </c>
      <c r="BQ222" s="556" t="str">
        <f t="shared" si="146"/>
        <v/>
      </c>
      <c r="BS222" s="556" t="str">
        <f t="shared" si="147"/>
        <v/>
      </c>
      <c r="BU222" s="556" t="str">
        <f t="shared" si="148"/>
        <v/>
      </c>
      <c r="BW222" s="556" t="str">
        <f t="shared" si="149"/>
        <v/>
      </c>
      <c r="BY222" s="556" t="str">
        <f t="shared" si="150"/>
        <v/>
      </c>
      <c r="CA222" s="556" t="str">
        <f t="shared" si="151"/>
        <v/>
      </c>
      <c r="CC222" s="556" t="str">
        <f t="shared" si="152"/>
        <v/>
      </c>
      <c r="CE222" s="556" t="str">
        <f t="shared" si="153"/>
        <v/>
      </c>
    </row>
    <row r="223" spans="5:83">
      <c r="E223" s="556" t="str">
        <f t="shared" si="116"/>
        <v/>
      </c>
      <c r="G223" s="556" t="str">
        <f t="shared" si="116"/>
        <v/>
      </c>
      <c r="I223" s="556" t="str">
        <f t="shared" si="117"/>
        <v/>
      </c>
      <c r="K223" s="556" t="str">
        <f t="shared" si="118"/>
        <v/>
      </c>
      <c r="M223" s="556" t="str">
        <f t="shared" si="119"/>
        <v/>
      </c>
      <c r="O223" s="556" t="str">
        <f t="shared" si="120"/>
        <v/>
      </c>
      <c r="Q223" s="556" t="str">
        <f t="shared" si="121"/>
        <v/>
      </c>
      <c r="S223" s="556" t="str">
        <f t="shared" si="122"/>
        <v/>
      </c>
      <c r="U223" s="556" t="str">
        <f t="shared" si="123"/>
        <v/>
      </c>
      <c r="W223" s="556" t="str">
        <f t="shared" si="124"/>
        <v/>
      </c>
      <c r="Y223" s="556" t="str">
        <f t="shared" si="125"/>
        <v/>
      </c>
      <c r="AA223" s="556" t="str">
        <f t="shared" si="126"/>
        <v/>
      </c>
      <c r="AC223" s="556" t="str">
        <f t="shared" si="127"/>
        <v/>
      </c>
      <c r="AE223" s="556" t="str">
        <f t="shared" si="128"/>
        <v/>
      </c>
      <c r="AG223" s="556" t="str">
        <f t="shared" si="129"/>
        <v/>
      </c>
      <c r="AI223" s="556" t="str">
        <f t="shared" si="130"/>
        <v/>
      </c>
      <c r="AK223" s="556" t="str">
        <f t="shared" si="131"/>
        <v/>
      </c>
      <c r="AM223" s="556" t="str">
        <f t="shared" si="132"/>
        <v/>
      </c>
      <c r="AO223" s="556" t="str">
        <f t="shared" si="133"/>
        <v/>
      </c>
      <c r="AQ223" s="556" t="str">
        <f t="shared" si="134"/>
        <v/>
      </c>
      <c r="AS223" s="556" t="str">
        <f t="shared" si="135"/>
        <v/>
      </c>
      <c r="AU223" s="556" t="str">
        <f t="shared" si="135"/>
        <v/>
      </c>
      <c r="AW223" s="556" t="str">
        <f t="shared" si="136"/>
        <v/>
      </c>
      <c r="AY223" s="556" t="str">
        <f t="shared" si="137"/>
        <v/>
      </c>
      <c r="BA223" s="556" t="str">
        <f t="shared" si="138"/>
        <v/>
      </c>
      <c r="BC223" s="556" t="str">
        <f t="shared" si="139"/>
        <v/>
      </c>
      <c r="BE223" s="556" t="str">
        <f t="shared" si="140"/>
        <v/>
      </c>
      <c r="BG223" s="556" t="str">
        <f t="shared" si="141"/>
        <v/>
      </c>
      <c r="BI223" s="556" t="str">
        <f t="shared" si="142"/>
        <v/>
      </c>
      <c r="BK223" s="556" t="str">
        <f t="shared" si="143"/>
        <v/>
      </c>
      <c r="BM223" s="556" t="str">
        <f t="shared" si="144"/>
        <v/>
      </c>
      <c r="BO223" s="556" t="str">
        <f t="shared" si="145"/>
        <v/>
      </c>
      <c r="BQ223" s="556" t="str">
        <f t="shared" si="146"/>
        <v/>
      </c>
      <c r="BS223" s="556" t="str">
        <f t="shared" si="147"/>
        <v/>
      </c>
      <c r="BU223" s="556" t="str">
        <f t="shared" si="148"/>
        <v/>
      </c>
      <c r="BW223" s="556" t="str">
        <f t="shared" si="149"/>
        <v/>
      </c>
      <c r="BY223" s="556" t="str">
        <f t="shared" si="150"/>
        <v/>
      </c>
      <c r="CA223" s="556" t="str">
        <f t="shared" si="151"/>
        <v/>
      </c>
      <c r="CC223" s="556" t="str">
        <f t="shared" si="152"/>
        <v/>
      </c>
      <c r="CE223" s="556" t="str">
        <f t="shared" si="153"/>
        <v/>
      </c>
    </row>
    <row r="224" spans="5:83">
      <c r="E224" s="556" t="str">
        <f t="shared" si="116"/>
        <v/>
      </c>
      <c r="G224" s="556" t="str">
        <f t="shared" si="116"/>
        <v/>
      </c>
      <c r="I224" s="556" t="str">
        <f t="shared" si="117"/>
        <v/>
      </c>
      <c r="K224" s="556" t="str">
        <f t="shared" si="118"/>
        <v/>
      </c>
      <c r="M224" s="556" t="str">
        <f t="shared" si="119"/>
        <v/>
      </c>
      <c r="O224" s="556" t="str">
        <f t="shared" si="120"/>
        <v/>
      </c>
      <c r="Q224" s="556" t="str">
        <f t="shared" si="121"/>
        <v/>
      </c>
      <c r="S224" s="556" t="str">
        <f t="shared" si="122"/>
        <v/>
      </c>
      <c r="U224" s="556" t="str">
        <f t="shared" si="123"/>
        <v/>
      </c>
      <c r="W224" s="556" t="str">
        <f t="shared" si="124"/>
        <v/>
      </c>
      <c r="Y224" s="556" t="str">
        <f t="shared" si="125"/>
        <v/>
      </c>
      <c r="AA224" s="556" t="str">
        <f t="shared" si="126"/>
        <v/>
      </c>
      <c r="AC224" s="556" t="str">
        <f t="shared" si="127"/>
        <v/>
      </c>
      <c r="AE224" s="556" t="str">
        <f t="shared" si="128"/>
        <v/>
      </c>
      <c r="AG224" s="556" t="str">
        <f t="shared" si="129"/>
        <v/>
      </c>
      <c r="AI224" s="556" t="str">
        <f t="shared" si="130"/>
        <v/>
      </c>
      <c r="AK224" s="556" t="str">
        <f t="shared" si="131"/>
        <v/>
      </c>
      <c r="AM224" s="556" t="str">
        <f t="shared" si="132"/>
        <v/>
      </c>
      <c r="AO224" s="556" t="str">
        <f t="shared" si="133"/>
        <v/>
      </c>
      <c r="AQ224" s="556" t="str">
        <f t="shared" si="134"/>
        <v/>
      </c>
      <c r="AS224" s="556" t="str">
        <f t="shared" si="135"/>
        <v/>
      </c>
      <c r="AU224" s="556" t="str">
        <f t="shared" si="135"/>
        <v/>
      </c>
      <c r="AW224" s="556" t="str">
        <f t="shared" si="136"/>
        <v/>
      </c>
      <c r="AY224" s="556" t="str">
        <f t="shared" si="137"/>
        <v/>
      </c>
      <c r="BA224" s="556" t="str">
        <f t="shared" si="138"/>
        <v/>
      </c>
      <c r="BC224" s="556" t="str">
        <f t="shared" si="139"/>
        <v/>
      </c>
      <c r="BE224" s="556" t="str">
        <f t="shared" si="140"/>
        <v/>
      </c>
      <c r="BG224" s="556" t="str">
        <f t="shared" si="141"/>
        <v/>
      </c>
      <c r="BI224" s="556" t="str">
        <f t="shared" si="142"/>
        <v/>
      </c>
      <c r="BK224" s="556" t="str">
        <f t="shared" si="143"/>
        <v/>
      </c>
      <c r="BM224" s="556" t="str">
        <f t="shared" si="144"/>
        <v/>
      </c>
      <c r="BO224" s="556" t="str">
        <f t="shared" si="145"/>
        <v/>
      </c>
      <c r="BQ224" s="556" t="str">
        <f t="shared" si="146"/>
        <v/>
      </c>
      <c r="BS224" s="556" t="str">
        <f t="shared" si="147"/>
        <v/>
      </c>
      <c r="BU224" s="556" t="str">
        <f t="shared" si="148"/>
        <v/>
      </c>
      <c r="BW224" s="556" t="str">
        <f t="shared" si="149"/>
        <v/>
      </c>
      <c r="BY224" s="556" t="str">
        <f t="shared" si="150"/>
        <v/>
      </c>
      <c r="CA224" s="556" t="str">
        <f t="shared" si="151"/>
        <v/>
      </c>
      <c r="CC224" s="556" t="str">
        <f t="shared" si="152"/>
        <v/>
      </c>
      <c r="CE224" s="556" t="str">
        <f t="shared" si="153"/>
        <v/>
      </c>
    </row>
    <row r="225" spans="5:83">
      <c r="E225" s="556" t="str">
        <f t="shared" si="116"/>
        <v/>
      </c>
      <c r="G225" s="556" t="str">
        <f t="shared" si="116"/>
        <v/>
      </c>
      <c r="I225" s="556" t="str">
        <f t="shared" si="117"/>
        <v/>
      </c>
      <c r="K225" s="556" t="str">
        <f t="shared" si="118"/>
        <v/>
      </c>
      <c r="M225" s="556" t="str">
        <f t="shared" si="119"/>
        <v/>
      </c>
      <c r="O225" s="556" t="str">
        <f t="shared" si="120"/>
        <v/>
      </c>
      <c r="Q225" s="556" t="str">
        <f t="shared" si="121"/>
        <v/>
      </c>
      <c r="S225" s="556" t="str">
        <f t="shared" si="122"/>
        <v/>
      </c>
      <c r="U225" s="556" t="str">
        <f t="shared" si="123"/>
        <v/>
      </c>
      <c r="W225" s="556" t="str">
        <f t="shared" si="124"/>
        <v/>
      </c>
      <c r="Y225" s="556" t="str">
        <f t="shared" si="125"/>
        <v/>
      </c>
      <c r="AA225" s="556" t="str">
        <f t="shared" si="126"/>
        <v/>
      </c>
      <c r="AC225" s="556" t="str">
        <f t="shared" si="127"/>
        <v/>
      </c>
      <c r="AE225" s="556" t="str">
        <f t="shared" si="128"/>
        <v/>
      </c>
      <c r="AG225" s="556" t="str">
        <f t="shared" si="129"/>
        <v/>
      </c>
      <c r="AI225" s="556" t="str">
        <f t="shared" si="130"/>
        <v/>
      </c>
      <c r="AK225" s="556" t="str">
        <f t="shared" si="131"/>
        <v/>
      </c>
      <c r="AM225" s="556" t="str">
        <f t="shared" si="132"/>
        <v/>
      </c>
      <c r="AO225" s="556" t="str">
        <f t="shared" si="133"/>
        <v/>
      </c>
      <c r="AQ225" s="556" t="str">
        <f t="shared" si="134"/>
        <v/>
      </c>
      <c r="AS225" s="556" t="str">
        <f t="shared" si="135"/>
        <v/>
      </c>
      <c r="AU225" s="556" t="str">
        <f t="shared" si="135"/>
        <v/>
      </c>
      <c r="AW225" s="556" t="str">
        <f t="shared" si="136"/>
        <v/>
      </c>
      <c r="AY225" s="556" t="str">
        <f t="shared" si="137"/>
        <v/>
      </c>
      <c r="BA225" s="556" t="str">
        <f t="shared" si="138"/>
        <v/>
      </c>
      <c r="BC225" s="556" t="str">
        <f t="shared" si="139"/>
        <v/>
      </c>
      <c r="BE225" s="556" t="str">
        <f t="shared" si="140"/>
        <v/>
      </c>
      <c r="BG225" s="556" t="str">
        <f t="shared" si="141"/>
        <v/>
      </c>
      <c r="BI225" s="556" t="str">
        <f t="shared" si="142"/>
        <v/>
      </c>
      <c r="BK225" s="556" t="str">
        <f t="shared" si="143"/>
        <v/>
      </c>
      <c r="BM225" s="556" t="str">
        <f t="shared" si="144"/>
        <v/>
      </c>
      <c r="BO225" s="556" t="str">
        <f t="shared" si="145"/>
        <v/>
      </c>
      <c r="BQ225" s="556" t="str">
        <f t="shared" si="146"/>
        <v/>
      </c>
      <c r="BS225" s="556" t="str">
        <f t="shared" si="147"/>
        <v/>
      </c>
      <c r="BU225" s="556" t="str">
        <f t="shared" si="148"/>
        <v/>
      </c>
      <c r="BW225" s="556" t="str">
        <f t="shared" si="149"/>
        <v/>
      </c>
      <c r="BY225" s="556" t="str">
        <f t="shared" si="150"/>
        <v/>
      </c>
      <c r="CA225" s="556" t="str">
        <f t="shared" si="151"/>
        <v/>
      </c>
      <c r="CC225" s="556" t="str">
        <f t="shared" si="152"/>
        <v/>
      </c>
      <c r="CE225" s="556" t="str">
        <f t="shared" si="153"/>
        <v/>
      </c>
    </row>
    <row r="226" spans="5:83">
      <c r="E226" s="556" t="str">
        <f t="shared" si="116"/>
        <v/>
      </c>
      <c r="G226" s="556" t="str">
        <f t="shared" si="116"/>
        <v/>
      </c>
      <c r="I226" s="556" t="str">
        <f t="shared" si="117"/>
        <v/>
      </c>
      <c r="K226" s="556" t="str">
        <f t="shared" si="118"/>
        <v/>
      </c>
      <c r="M226" s="556" t="str">
        <f t="shared" si="119"/>
        <v/>
      </c>
      <c r="O226" s="556" t="str">
        <f t="shared" si="120"/>
        <v/>
      </c>
      <c r="Q226" s="556" t="str">
        <f t="shared" si="121"/>
        <v/>
      </c>
      <c r="S226" s="556" t="str">
        <f t="shared" si="122"/>
        <v/>
      </c>
      <c r="U226" s="556" t="str">
        <f t="shared" si="123"/>
        <v/>
      </c>
      <c r="W226" s="556" t="str">
        <f t="shared" si="124"/>
        <v/>
      </c>
      <c r="Y226" s="556" t="str">
        <f t="shared" si="125"/>
        <v/>
      </c>
      <c r="AA226" s="556" t="str">
        <f t="shared" si="126"/>
        <v/>
      </c>
      <c r="AC226" s="556" t="str">
        <f t="shared" si="127"/>
        <v/>
      </c>
      <c r="AE226" s="556" t="str">
        <f t="shared" si="128"/>
        <v/>
      </c>
      <c r="AG226" s="556" t="str">
        <f t="shared" si="129"/>
        <v/>
      </c>
      <c r="AI226" s="556" t="str">
        <f t="shared" si="130"/>
        <v/>
      </c>
      <c r="AK226" s="556" t="str">
        <f t="shared" si="131"/>
        <v/>
      </c>
      <c r="AM226" s="556" t="str">
        <f t="shared" si="132"/>
        <v/>
      </c>
      <c r="AO226" s="556" t="str">
        <f t="shared" si="133"/>
        <v/>
      </c>
      <c r="AQ226" s="556" t="str">
        <f t="shared" si="134"/>
        <v/>
      </c>
      <c r="AS226" s="556" t="str">
        <f t="shared" si="135"/>
        <v/>
      </c>
      <c r="AU226" s="556" t="str">
        <f t="shared" si="135"/>
        <v/>
      </c>
      <c r="AW226" s="556" t="str">
        <f t="shared" si="136"/>
        <v/>
      </c>
      <c r="AY226" s="556" t="str">
        <f t="shared" si="137"/>
        <v/>
      </c>
      <c r="BA226" s="556" t="str">
        <f t="shared" si="138"/>
        <v/>
      </c>
      <c r="BC226" s="556" t="str">
        <f t="shared" si="139"/>
        <v/>
      </c>
      <c r="BE226" s="556" t="str">
        <f t="shared" si="140"/>
        <v/>
      </c>
      <c r="BG226" s="556" t="str">
        <f t="shared" si="141"/>
        <v/>
      </c>
      <c r="BI226" s="556" t="str">
        <f t="shared" si="142"/>
        <v/>
      </c>
      <c r="BK226" s="556" t="str">
        <f t="shared" si="143"/>
        <v/>
      </c>
      <c r="BM226" s="556" t="str">
        <f t="shared" si="144"/>
        <v/>
      </c>
      <c r="BO226" s="556" t="str">
        <f t="shared" si="145"/>
        <v/>
      </c>
      <c r="BQ226" s="556" t="str">
        <f t="shared" si="146"/>
        <v/>
      </c>
      <c r="BS226" s="556" t="str">
        <f t="shared" si="147"/>
        <v/>
      </c>
      <c r="BU226" s="556" t="str">
        <f t="shared" si="148"/>
        <v/>
      </c>
      <c r="BW226" s="556" t="str">
        <f t="shared" si="149"/>
        <v/>
      </c>
      <c r="BY226" s="556" t="str">
        <f t="shared" si="150"/>
        <v/>
      </c>
      <c r="CA226" s="556" t="str">
        <f t="shared" si="151"/>
        <v/>
      </c>
      <c r="CC226" s="556" t="str">
        <f t="shared" si="152"/>
        <v/>
      </c>
      <c r="CE226" s="556" t="str">
        <f t="shared" si="153"/>
        <v/>
      </c>
    </row>
    <row r="227" spans="5:83">
      <c r="E227" s="556" t="str">
        <f t="shared" si="116"/>
        <v/>
      </c>
      <c r="G227" s="556" t="str">
        <f t="shared" si="116"/>
        <v/>
      </c>
      <c r="I227" s="556" t="str">
        <f t="shared" si="117"/>
        <v/>
      </c>
      <c r="K227" s="556" t="str">
        <f t="shared" si="118"/>
        <v/>
      </c>
      <c r="M227" s="556" t="str">
        <f t="shared" si="119"/>
        <v/>
      </c>
      <c r="O227" s="556" t="str">
        <f t="shared" si="120"/>
        <v/>
      </c>
      <c r="Q227" s="556" t="str">
        <f t="shared" si="121"/>
        <v/>
      </c>
      <c r="S227" s="556" t="str">
        <f t="shared" si="122"/>
        <v/>
      </c>
      <c r="U227" s="556" t="str">
        <f t="shared" si="123"/>
        <v/>
      </c>
      <c r="W227" s="556" t="str">
        <f t="shared" si="124"/>
        <v/>
      </c>
      <c r="Y227" s="556" t="str">
        <f t="shared" si="125"/>
        <v/>
      </c>
      <c r="AA227" s="556" t="str">
        <f t="shared" si="126"/>
        <v/>
      </c>
      <c r="AC227" s="556" t="str">
        <f t="shared" si="127"/>
        <v/>
      </c>
      <c r="AE227" s="556" t="str">
        <f t="shared" si="128"/>
        <v/>
      </c>
      <c r="AG227" s="556" t="str">
        <f t="shared" si="129"/>
        <v/>
      </c>
      <c r="AI227" s="556" t="str">
        <f t="shared" si="130"/>
        <v/>
      </c>
      <c r="AK227" s="556" t="str">
        <f t="shared" si="131"/>
        <v/>
      </c>
      <c r="AM227" s="556" t="str">
        <f t="shared" si="132"/>
        <v/>
      </c>
      <c r="AO227" s="556" t="str">
        <f t="shared" si="133"/>
        <v/>
      </c>
      <c r="AQ227" s="556" t="str">
        <f t="shared" si="134"/>
        <v/>
      </c>
      <c r="AS227" s="556" t="str">
        <f t="shared" si="135"/>
        <v/>
      </c>
      <c r="AU227" s="556" t="str">
        <f t="shared" si="135"/>
        <v/>
      </c>
      <c r="AW227" s="556" t="str">
        <f t="shared" si="136"/>
        <v/>
      </c>
      <c r="AY227" s="556" t="str">
        <f t="shared" si="137"/>
        <v/>
      </c>
      <c r="BA227" s="556" t="str">
        <f t="shared" si="138"/>
        <v/>
      </c>
      <c r="BC227" s="556" t="str">
        <f t="shared" si="139"/>
        <v/>
      </c>
      <c r="BE227" s="556" t="str">
        <f t="shared" si="140"/>
        <v/>
      </c>
      <c r="BG227" s="556" t="str">
        <f t="shared" si="141"/>
        <v/>
      </c>
      <c r="BI227" s="556" t="str">
        <f t="shared" si="142"/>
        <v/>
      </c>
      <c r="BK227" s="556" t="str">
        <f t="shared" si="143"/>
        <v/>
      </c>
      <c r="BM227" s="556" t="str">
        <f t="shared" si="144"/>
        <v/>
      </c>
      <c r="BO227" s="556" t="str">
        <f t="shared" si="145"/>
        <v/>
      </c>
      <c r="BQ227" s="556" t="str">
        <f t="shared" si="146"/>
        <v/>
      </c>
      <c r="BS227" s="556" t="str">
        <f t="shared" si="147"/>
        <v/>
      </c>
      <c r="BU227" s="556" t="str">
        <f t="shared" si="148"/>
        <v/>
      </c>
      <c r="BW227" s="556" t="str">
        <f t="shared" si="149"/>
        <v/>
      </c>
      <c r="BY227" s="556" t="str">
        <f t="shared" si="150"/>
        <v/>
      </c>
      <c r="CA227" s="556" t="str">
        <f t="shared" si="151"/>
        <v/>
      </c>
      <c r="CC227" s="556" t="str">
        <f t="shared" si="152"/>
        <v/>
      </c>
      <c r="CE227" s="556" t="str">
        <f t="shared" si="153"/>
        <v/>
      </c>
    </row>
    <row r="228" spans="5:83">
      <c r="E228" s="556" t="str">
        <f t="shared" si="116"/>
        <v/>
      </c>
      <c r="G228" s="556" t="str">
        <f t="shared" si="116"/>
        <v/>
      </c>
      <c r="I228" s="556" t="str">
        <f t="shared" si="117"/>
        <v/>
      </c>
      <c r="K228" s="556" t="str">
        <f t="shared" si="118"/>
        <v/>
      </c>
      <c r="M228" s="556" t="str">
        <f t="shared" si="119"/>
        <v/>
      </c>
      <c r="O228" s="556" t="str">
        <f t="shared" si="120"/>
        <v/>
      </c>
      <c r="Q228" s="556" t="str">
        <f t="shared" si="121"/>
        <v/>
      </c>
      <c r="S228" s="556" t="str">
        <f t="shared" si="122"/>
        <v/>
      </c>
      <c r="U228" s="556" t="str">
        <f t="shared" si="123"/>
        <v/>
      </c>
      <c r="W228" s="556" t="str">
        <f t="shared" si="124"/>
        <v/>
      </c>
      <c r="Y228" s="556" t="str">
        <f t="shared" si="125"/>
        <v/>
      </c>
      <c r="AA228" s="556" t="str">
        <f t="shared" si="126"/>
        <v/>
      </c>
      <c r="AC228" s="556" t="str">
        <f t="shared" si="127"/>
        <v/>
      </c>
      <c r="AE228" s="556" t="str">
        <f t="shared" si="128"/>
        <v/>
      </c>
      <c r="AG228" s="556" t="str">
        <f t="shared" si="129"/>
        <v/>
      </c>
      <c r="AI228" s="556" t="str">
        <f t="shared" si="130"/>
        <v/>
      </c>
      <c r="AK228" s="556" t="str">
        <f t="shared" si="131"/>
        <v/>
      </c>
      <c r="AM228" s="556" t="str">
        <f t="shared" si="132"/>
        <v/>
      </c>
      <c r="AO228" s="556" t="str">
        <f t="shared" si="133"/>
        <v/>
      </c>
      <c r="AQ228" s="556" t="str">
        <f t="shared" si="134"/>
        <v/>
      </c>
      <c r="AS228" s="556" t="str">
        <f t="shared" si="135"/>
        <v/>
      </c>
      <c r="AU228" s="556" t="str">
        <f t="shared" si="135"/>
        <v/>
      </c>
      <c r="AW228" s="556" t="str">
        <f t="shared" si="136"/>
        <v/>
      </c>
      <c r="AY228" s="556" t="str">
        <f t="shared" si="137"/>
        <v/>
      </c>
      <c r="BA228" s="556" t="str">
        <f t="shared" si="138"/>
        <v/>
      </c>
      <c r="BC228" s="556" t="str">
        <f t="shared" si="139"/>
        <v/>
      </c>
      <c r="BE228" s="556" t="str">
        <f t="shared" si="140"/>
        <v/>
      </c>
      <c r="BG228" s="556" t="str">
        <f t="shared" si="141"/>
        <v/>
      </c>
      <c r="BI228" s="556" t="str">
        <f t="shared" si="142"/>
        <v/>
      </c>
      <c r="BK228" s="556" t="str">
        <f t="shared" si="143"/>
        <v/>
      </c>
      <c r="BM228" s="556" t="str">
        <f t="shared" si="144"/>
        <v/>
      </c>
      <c r="BO228" s="556" t="str">
        <f t="shared" si="145"/>
        <v/>
      </c>
      <c r="BQ228" s="556" t="str">
        <f t="shared" si="146"/>
        <v/>
      </c>
      <c r="BS228" s="556" t="str">
        <f t="shared" si="147"/>
        <v/>
      </c>
      <c r="BU228" s="556" t="str">
        <f t="shared" si="148"/>
        <v/>
      </c>
      <c r="BW228" s="556" t="str">
        <f t="shared" si="149"/>
        <v/>
      </c>
      <c r="BY228" s="556" t="str">
        <f t="shared" si="150"/>
        <v/>
      </c>
      <c r="CA228" s="556" t="str">
        <f t="shared" si="151"/>
        <v/>
      </c>
      <c r="CC228" s="556" t="str">
        <f t="shared" si="152"/>
        <v/>
      </c>
      <c r="CE228" s="556" t="str">
        <f t="shared" si="153"/>
        <v/>
      </c>
    </row>
    <row r="229" spans="5:83">
      <c r="E229" s="556" t="str">
        <f t="shared" si="116"/>
        <v/>
      </c>
      <c r="G229" s="556" t="str">
        <f t="shared" si="116"/>
        <v/>
      </c>
      <c r="I229" s="556" t="str">
        <f t="shared" si="117"/>
        <v/>
      </c>
      <c r="K229" s="556" t="str">
        <f t="shared" si="118"/>
        <v/>
      </c>
      <c r="M229" s="556" t="str">
        <f t="shared" si="119"/>
        <v/>
      </c>
      <c r="O229" s="556" t="str">
        <f t="shared" si="120"/>
        <v/>
      </c>
      <c r="Q229" s="556" t="str">
        <f t="shared" si="121"/>
        <v/>
      </c>
      <c r="S229" s="556" t="str">
        <f t="shared" si="122"/>
        <v/>
      </c>
      <c r="U229" s="556" t="str">
        <f t="shared" si="123"/>
        <v/>
      </c>
      <c r="W229" s="556" t="str">
        <f t="shared" si="124"/>
        <v/>
      </c>
      <c r="Y229" s="556" t="str">
        <f t="shared" si="125"/>
        <v/>
      </c>
      <c r="AA229" s="556" t="str">
        <f t="shared" si="126"/>
        <v/>
      </c>
      <c r="AC229" s="556" t="str">
        <f t="shared" si="127"/>
        <v/>
      </c>
      <c r="AE229" s="556" t="str">
        <f t="shared" si="128"/>
        <v/>
      </c>
      <c r="AG229" s="556" t="str">
        <f t="shared" si="129"/>
        <v/>
      </c>
      <c r="AI229" s="556" t="str">
        <f t="shared" si="130"/>
        <v/>
      </c>
      <c r="AK229" s="556" t="str">
        <f t="shared" si="131"/>
        <v/>
      </c>
      <c r="AM229" s="556" t="str">
        <f t="shared" si="132"/>
        <v/>
      </c>
      <c r="AO229" s="556" t="str">
        <f t="shared" si="133"/>
        <v/>
      </c>
      <c r="AQ229" s="556" t="str">
        <f t="shared" si="134"/>
        <v/>
      </c>
      <c r="AS229" s="556" t="str">
        <f t="shared" si="135"/>
        <v/>
      </c>
      <c r="AU229" s="556" t="str">
        <f t="shared" si="135"/>
        <v/>
      </c>
      <c r="AW229" s="556" t="str">
        <f t="shared" si="136"/>
        <v/>
      </c>
      <c r="AY229" s="556" t="str">
        <f t="shared" si="137"/>
        <v/>
      </c>
      <c r="BA229" s="556" t="str">
        <f t="shared" si="138"/>
        <v/>
      </c>
      <c r="BC229" s="556" t="str">
        <f t="shared" si="139"/>
        <v/>
      </c>
      <c r="BE229" s="556" t="str">
        <f t="shared" si="140"/>
        <v/>
      </c>
      <c r="BG229" s="556" t="str">
        <f t="shared" si="141"/>
        <v/>
      </c>
      <c r="BI229" s="556" t="str">
        <f t="shared" si="142"/>
        <v/>
      </c>
      <c r="BK229" s="556" t="str">
        <f t="shared" si="143"/>
        <v/>
      </c>
      <c r="BM229" s="556" t="str">
        <f t="shared" si="144"/>
        <v/>
      </c>
      <c r="BO229" s="556" t="str">
        <f t="shared" si="145"/>
        <v/>
      </c>
      <c r="BQ229" s="556" t="str">
        <f t="shared" si="146"/>
        <v/>
      </c>
      <c r="BS229" s="556" t="str">
        <f t="shared" si="147"/>
        <v/>
      </c>
      <c r="BU229" s="556" t="str">
        <f t="shared" si="148"/>
        <v/>
      </c>
      <c r="BW229" s="556" t="str">
        <f t="shared" si="149"/>
        <v/>
      </c>
      <c r="BY229" s="556" t="str">
        <f t="shared" si="150"/>
        <v/>
      </c>
      <c r="CA229" s="556" t="str">
        <f t="shared" si="151"/>
        <v/>
      </c>
      <c r="CC229" s="556" t="str">
        <f t="shared" si="152"/>
        <v/>
      </c>
      <c r="CE229" s="556" t="str">
        <f t="shared" si="153"/>
        <v/>
      </c>
    </row>
    <row r="230" spans="5:83">
      <c r="E230" s="556" t="str">
        <f t="shared" si="116"/>
        <v/>
      </c>
      <c r="G230" s="556" t="str">
        <f t="shared" si="116"/>
        <v/>
      </c>
      <c r="I230" s="556" t="str">
        <f t="shared" si="117"/>
        <v/>
      </c>
      <c r="K230" s="556" t="str">
        <f t="shared" si="118"/>
        <v/>
      </c>
      <c r="M230" s="556" t="str">
        <f t="shared" si="119"/>
        <v/>
      </c>
      <c r="O230" s="556" t="str">
        <f t="shared" si="120"/>
        <v/>
      </c>
      <c r="Q230" s="556" t="str">
        <f t="shared" si="121"/>
        <v/>
      </c>
      <c r="S230" s="556" t="str">
        <f t="shared" si="122"/>
        <v/>
      </c>
      <c r="U230" s="556" t="str">
        <f t="shared" si="123"/>
        <v/>
      </c>
      <c r="W230" s="556" t="str">
        <f t="shared" si="124"/>
        <v/>
      </c>
      <c r="Y230" s="556" t="str">
        <f t="shared" si="125"/>
        <v/>
      </c>
      <c r="AA230" s="556" t="str">
        <f t="shared" si="126"/>
        <v/>
      </c>
      <c r="AC230" s="556" t="str">
        <f t="shared" si="127"/>
        <v/>
      </c>
      <c r="AE230" s="556" t="str">
        <f t="shared" si="128"/>
        <v/>
      </c>
      <c r="AG230" s="556" t="str">
        <f t="shared" si="129"/>
        <v/>
      </c>
      <c r="AI230" s="556" t="str">
        <f t="shared" si="130"/>
        <v/>
      </c>
      <c r="AK230" s="556" t="str">
        <f t="shared" si="131"/>
        <v/>
      </c>
      <c r="AM230" s="556" t="str">
        <f t="shared" si="132"/>
        <v/>
      </c>
      <c r="AO230" s="556" t="str">
        <f t="shared" si="133"/>
        <v/>
      </c>
      <c r="AQ230" s="556" t="str">
        <f t="shared" si="134"/>
        <v/>
      </c>
      <c r="AS230" s="556" t="str">
        <f t="shared" si="135"/>
        <v/>
      </c>
      <c r="AU230" s="556" t="str">
        <f t="shared" si="135"/>
        <v/>
      </c>
      <c r="AW230" s="556" t="str">
        <f t="shared" si="136"/>
        <v/>
      </c>
      <c r="AY230" s="556" t="str">
        <f t="shared" si="137"/>
        <v/>
      </c>
      <c r="BA230" s="556" t="str">
        <f t="shared" si="138"/>
        <v/>
      </c>
      <c r="BC230" s="556" t="str">
        <f t="shared" si="139"/>
        <v/>
      </c>
      <c r="BE230" s="556" t="str">
        <f t="shared" si="140"/>
        <v/>
      </c>
      <c r="BG230" s="556" t="str">
        <f t="shared" si="141"/>
        <v/>
      </c>
      <c r="BI230" s="556" t="str">
        <f t="shared" si="142"/>
        <v/>
      </c>
      <c r="BK230" s="556" t="str">
        <f t="shared" si="143"/>
        <v/>
      </c>
      <c r="BM230" s="556" t="str">
        <f t="shared" si="144"/>
        <v/>
      </c>
      <c r="BO230" s="556" t="str">
        <f t="shared" si="145"/>
        <v/>
      </c>
      <c r="BQ230" s="556" t="str">
        <f t="shared" si="146"/>
        <v/>
      </c>
      <c r="BS230" s="556" t="str">
        <f t="shared" si="147"/>
        <v/>
      </c>
      <c r="BU230" s="556" t="str">
        <f t="shared" si="148"/>
        <v/>
      </c>
      <c r="BW230" s="556" t="str">
        <f t="shared" si="149"/>
        <v/>
      </c>
      <c r="BY230" s="556" t="str">
        <f t="shared" si="150"/>
        <v/>
      </c>
      <c r="CA230" s="556" t="str">
        <f t="shared" si="151"/>
        <v/>
      </c>
      <c r="CC230" s="556" t="str">
        <f t="shared" si="152"/>
        <v/>
      </c>
      <c r="CE230" s="556" t="str">
        <f t="shared" si="153"/>
        <v/>
      </c>
    </row>
    <row r="231" spans="5:83">
      <c r="E231" s="556" t="str">
        <f t="shared" si="116"/>
        <v/>
      </c>
      <c r="G231" s="556" t="str">
        <f t="shared" si="116"/>
        <v/>
      </c>
      <c r="I231" s="556" t="str">
        <f t="shared" si="117"/>
        <v/>
      </c>
      <c r="K231" s="556" t="str">
        <f t="shared" si="118"/>
        <v/>
      </c>
      <c r="M231" s="556" t="str">
        <f t="shared" si="119"/>
        <v/>
      </c>
      <c r="O231" s="556" t="str">
        <f t="shared" si="120"/>
        <v/>
      </c>
      <c r="Q231" s="556" t="str">
        <f t="shared" si="121"/>
        <v/>
      </c>
      <c r="S231" s="556" t="str">
        <f t="shared" si="122"/>
        <v/>
      </c>
      <c r="U231" s="556" t="str">
        <f t="shared" si="123"/>
        <v/>
      </c>
      <c r="W231" s="556" t="str">
        <f t="shared" si="124"/>
        <v/>
      </c>
      <c r="Y231" s="556" t="str">
        <f t="shared" si="125"/>
        <v/>
      </c>
      <c r="AA231" s="556" t="str">
        <f t="shared" si="126"/>
        <v/>
      </c>
      <c r="AC231" s="556" t="str">
        <f t="shared" si="127"/>
        <v/>
      </c>
      <c r="AE231" s="556" t="str">
        <f t="shared" si="128"/>
        <v/>
      </c>
      <c r="AG231" s="556" t="str">
        <f t="shared" si="129"/>
        <v/>
      </c>
      <c r="AI231" s="556" t="str">
        <f t="shared" si="130"/>
        <v/>
      </c>
      <c r="AK231" s="556" t="str">
        <f t="shared" si="131"/>
        <v/>
      </c>
      <c r="AM231" s="556" t="str">
        <f t="shared" si="132"/>
        <v/>
      </c>
      <c r="AO231" s="556" t="str">
        <f t="shared" si="133"/>
        <v/>
      </c>
      <c r="AQ231" s="556" t="str">
        <f t="shared" si="134"/>
        <v/>
      </c>
      <c r="AS231" s="556" t="str">
        <f t="shared" si="135"/>
        <v/>
      </c>
      <c r="AU231" s="556" t="str">
        <f t="shared" si="135"/>
        <v/>
      </c>
      <c r="AW231" s="556" t="str">
        <f t="shared" si="136"/>
        <v/>
      </c>
      <c r="AY231" s="556" t="str">
        <f t="shared" si="137"/>
        <v/>
      </c>
      <c r="BA231" s="556" t="str">
        <f t="shared" si="138"/>
        <v/>
      </c>
      <c r="BC231" s="556" t="str">
        <f t="shared" si="139"/>
        <v/>
      </c>
      <c r="BE231" s="556" t="str">
        <f t="shared" si="140"/>
        <v/>
      </c>
      <c r="BG231" s="556" t="str">
        <f t="shared" si="141"/>
        <v/>
      </c>
      <c r="BI231" s="556" t="str">
        <f t="shared" si="142"/>
        <v/>
      </c>
      <c r="BK231" s="556" t="str">
        <f t="shared" si="143"/>
        <v/>
      </c>
      <c r="BM231" s="556" t="str">
        <f t="shared" si="144"/>
        <v/>
      </c>
      <c r="BO231" s="556" t="str">
        <f t="shared" si="145"/>
        <v/>
      </c>
      <c r="BQ231" s="556" t="str">
        <f t="shared" si="146"/>
        <v/>
      </c>
      <c r="BS231" s="556" t="str">
        <f t="shared" si="147"/>
        <v/>
      </c>
      <c r="BU231" s="556" t="str">
        <f t="shared" si="148"/>
        <v/>
      </c>
      <c r="BW231" s="556" t="str">
        <f t="shared" si="149"/>
        <v/>
      </c>
      <c r="BY231" s="556" t="str">
        <f t="shared" si="150"/>
        <v/>
      </c>
      <c r="CA231" s="556" t="str">
        <f t="shared" si="151"/>
        <v/>
      </c>
      <c r="CC231" s="556" t="str">
        <f t="shared" si="152"/>
        <v/>
      </c>
      <c r="CE231" s="556" t="str">
        <f t="shared" si="153"/>
        <v/>
      </c>
    </row>
    <row r="232" spans="5:83">
      <c r="E232" s="556" t="str">
        <f t="shared" si="116"/>
        <v/>
      </c>
      <c r="G232" s="556" t="str">
        <f t="shared" si="116"/>
        <v/>
      </c>
      <c r="I232" s="556" t="str">
        <f t="shared" si="117"/>
        <v/>
      </c>
      <c r="K232" s="556" t="str">
        <f t="shared" si="118"/>
        <v/>
      </c>
      <c r="M232" s="556" t="str">
        <f t="shared" si="119"/>
        <v/>
      </c>
      <c r="O232" s="556" t="str">
        <f t="shared" si="120"/>
        <v/>
      </c>
      <c r="Q232" s="556" t="str">
        <f t="shared" si="121"/>
        <v/>
      </c>
      <c r="S232" s="556" t="str">
        <f t="shared" si="122"/>
        <v/>
      </c>
      <c r="U232" s="556" t="str">
        <f t="shared" si="123"/>
        <v/>
      </c>
      <c r="W232" s="556" t="str">
        <f t="shared" si="124"/>
        <v/>
      </c>
      <c r="Y232" s="556" t="str">
        <f t="shared" si="125"/>
        <v/>
      </c>
      <c r="AA232" s="556" t="str">
        <f t="shared" si="126"/>
        <v/>
      </c>
      <c r="AC232" s="556" t="str">
        <f t="shared" si="127"/>
        <v/>
      </c>
      <c r="AE232" s="556" t="str">
        <f t="shared" si="128"/>
        <v/>
      </c>
      <c r="AG232" s="556" t="str">
        <f t="shared" si="129"/>
        <v/>
      </c>
      <c r="AI232" s="556" t="str">
        <f t="shared" si="130"/>
        <v/>
      </c>
      <c r="AK232" s="556" t="str">
        <f t="shared" si="131"/>
        <v/>
      </c>
      <c r="AM232" s="556" t="str">
        <f t="shared" si="132"/>
        <v/>
      </c>
      <c r="AO232" s="556" t="str">
        <f t="shared" si="133"/>
        <v/>
      </c>
      <c r="AQ232" s="556" t="str">
        <f t="shared" si="134"/>
        <v/>
      </c>
      <c r="AS232" s="556" t="str">
        <f t="shared" si="135"/>
        <v/>
      </c>
      <c r="AU232" s="556" t="str">
        <f t="shared" si="135"/>
        <v/>
      </c>
      <c r="AW232" s="556" t="str">
        <f t="shared" si="136"/>
        <v/>
      </c>
      <c r="AY232" s="556" t="str">
        <f t="shared" si="137"/>
        <v/>
      </c>
      <c r="BA232" s="556" t="str">
        <f t="shared" si="138"/>
        <v/>
      </c>
      <c r="BC232" s="556" t="str">
        <f t="shared" si="139"/>
        <v/>
      </c>
      <c r="BE232" s="556" t="str">
        <f t="shared" si="140"/>
        <v/>
      </c>
      <c r="BG232" s="556" t="str">
        <f t="shared" si="141"/>
        <v/>
      </c>
      <c r="BI232" s="556" t="str">
        <f t="shared" si="142"/>
        <v/>
      </c>
      <c r="BK232" s="556" t="str">
        <f t="shared" si="143"/>
        <v/>
      </c>
      <c r="BM232" s="556" t="str">
        <f t="shared" si="144"/>
        <v/>
      </c>
      <c r="BO232" s="556" t="str">
        <f t="shared" si="145"/>
        <v/>
      </c>
      <c r="BQ232" s="556" t="str">
        <f t="shared" si="146"/>
        <v/>
      </c>
      <c r="BS232" s="556" t="str">
        <f t="shared" si="147"/>
        <v/>
      </c>
      <c r="BU232" s="556" t="str">
        <f t="shared" si="148"/>
        <v/>
      </c>
      <c r="BW232" s="556" t="str">
        <f t="shared" si="149"/>
        <v/>
      </c>
      <c r="BY232" s="556" t="str">
        <f t="shared" si="150"/>
        <v/>
      </c>
      <c r="CA232" s="556" t="str">
        <f t="shared" si="151"/>
        <v/>
      </c>
      <c r="CC232" s="556" t="str">
        <f t="shared" si="152"/>
        <v/>
      </c>
      <c r="CE232" s="556" t="str">
        <f t="shared" si="153"/>
        <v/>
      </c>
    </row>
    <row r="233" spans="5:83">
      <c r="E233" s="556" t="str">
        <f t="shared" si="116"/>
        <v/>
      </c>
      <c r="G233" s="556" t="str">
        <f t="shared" si="116"/>
        <v/>
      </c>
      <c r="I233" s="556" t="str">
        <f t="shared" si="117"/>
        <v/>
      </c>
      <c r="K233" s="556" t="str">
        <f t="shared" si="118"/>
        <v/>
      </c>
      <c r="M233" s="556" t="str">
        <f t="shared" si="119"/>
        <v/>
      </c>
      <c r="O233" s="556" t="str">
        <f t="shared" si="120"/>
        <v/>
      </c>
      <c r="Q233" s="556" t="str">
        <f t="shared" si="121"/>
        <v/>
      </c>
      <c r="S233" s="556" t="str">
        <f t="shared" si="122"/>
        <v/>
      </c>
      <c r="U233" s="556" t="str">
        <f t="shared" si="123"/>
        <v/>
      </c>
      <c r="W233" s="556" t="str">
        <f t="shared" si="124"/>
        <v/>
      </c>
      <c r="Y233" s="556" t="str">
        <f t="shared" si="125"/>
        <v/>
      </c>
      <c r="AA233" s="556" t="str">
        <f t="shared" si="126"/>
        <v/>
      </c>
      <c r="AC233" s="556" t="str">
        <f t="shared" si="127"/>
        <v/>
      </c>
      <c r="AE233" s="556" t="str">
        <f t="shared" si="128"/>
        <v/>
      </c>
      <c r="AG233" s="556" t="str">
        <f t="shared" si="129"/>
        <v/>
      </c>
      <c r="AI233" s="556" t="str">
        <f t="shared" si="130"/>
        <v/>
      </c>
      <c r="AK233" s="556" t="str">
        <f t="shared" si="131"/>
        <v/>
      </c>
      <c r="AM233" s="556" t="str">
        <f t="shared" si="132"/>
        <v/>
      </c>
      <c r="AO233" s="556" t="str">
        <f t="shared" si="133"/>
        <v/>
      </c>
      <c r="AQ233" s="556" t="str">
        <f t="shared" si="134"/>
        <v/>
      </c>
      <c r="AS233" s="556" t="str">
        <f t="shared" si="135"/>
        <v/>
      </c>
      <c r="AU233" s="556" t="str">
        <f t="shared" si="135"/>
        <v/>
      </c>
      <c r="AW233" s="556" t="str">
        <f t="shared" si="136"/>
        <v/>
      </c>
      <c r="AY233" s="556" t="str">
        <f t="shared" si="137"/>
        <v/>
      </c>
      <c r="BA233" s="556" t="str">
        <f t="shared" si="138"/>
        <v/>
      </c>
      <c r="BC233" s="556" t="str">
        <f t="shared" si="139"/>
        <v/>
      </c>
      <c r="BE233" s="556" t="str">
        <f t="shared" si="140"/>
        <v/>
      </c>
      <c r="BG233" s="556" t="str">
        <f t="shared" si="141"/>
        <v/>
      </c>
      <c r="BI233" s="556" t="str">
        <f t="shared" si="142"/>
        <v/>
      </c>
      <c r="BK233" s="556" t="str">
        <f t="shared" si="143"/>
        <v/>
      </c>
      <c r="BM233" s="556" t="str">
        <f t="shared" si="144"/>
        <v/>
      </c>
      <c r="BO233" s="556" t="str">
        <f t="shared" si="145"/>
        <v/>
      </c>
      <c r="BQ233" s="556" t="str">
        <f t="shared" si="146"/>
        <v/>
      </c>
      <c r="BS233" s="556" t="str">
        <f t="shared" si="147"/>
        <v/>
      </c>
      <c r="BU233" s="556" t="str">
        <f t="shared" si="148"/>
        <v/>
      </c>
      <c r="BW233" s="556" t="str">
        <f t="shared" si="149"/>
        <v/>
      </c>
      <c r="BY233" s="556" t="str">
        <f t="shared" si="150"/>
        <v/>
      </c>
      <c r="CA233" s="556" t="str">
        <f t="shared" si="151"/>
        <v/>
      </c>
      <c r="CC233" s="556" t="str">
        <f t="shared" si="152"/>
        <v/>
      </c>
      <c r="CE233" s="556" t="str">
        <f t="shared" si="153"/>
        <v/>
      </c>
    </row>
    <row r="234" spans="5:83">
      <c r="E234" s="556" t="str">
        <f t="shared" si="116"/>
        <v/>
      </c>
      <c r="G234" s="556" t="str">
        <f t="shared" si="116"/>
        <v/>
      </c>
      <c r="I234" s="556" t="str">
        <f t="shared" si="117"/>
        <v/>
      </c>
      <c r="K234" s="556" t="str">
        <f t="shared" si="118"/>
        <v/>
      </c>
      <c r="M234" s="556" t="str">
        <f t="shared" si="119"/>
        <v/>
      </c>
      <c r="O234" s="556" t="str">
        <f t="shared" si="120"/>
        <v/>
      </c>
      <c r="Q234" s="556" t="str">
        <f t="shared" si="121"/>
        <v/>
      </c>
      <c r="S234" s="556" t="str">
        <f t="shared" si="122"/>
        <v/>
      </c>
      <c r="U234" s="556" t="str">
        <f t="shared" si="123"/>
        <v/>
      </c>
      <c r="W234" s="556" t="str">
        <f t="shared" si="124"/>
        <v/>
      </c>
      <c r="Y234" s="556" t="str">
        <f t="shared" si="125"/>
        <v/>
      </c>
      <c r="AA234" s="556" t="str">
        <f t="shared" si="126"/>
        <v/>
      </c>
      <c r="AC234" s="556" t="str">
        <f t="shared" si="127"/>
        <v/>
      </c>
      <c r="AE234" s="556" t="str">
        <f t="shared" si="128"/>
        <v/>
      </c>
      <c r="AG234" s="556" t="str">
        <f t="shared" si="129"/>
        <v/>
      </c>
      <c r="AI234" s="556" t="str">
        <f t="shared" si="130"/>
        <v/>
      </c>
      <c r="AK234" s="556" t="str">
        <f t="shared" si="131"/>
        <v/>
      </c>
      <c r="AM234" s="556" t="str">
        <f t="shared" si="132"/>
        <v/>
      </c>
      <c r="AO234" s="556" t="str">
        <f t="shared" si="133"/>
        <v/>
      </c>
      <c r="AQ234" s="556" t="str">
        <f t="shared" si="134"/>
        <v/>
      </c>
      <c r="AS234" s="556" t="str">
        <f t="shared" si="135"/>
        <v/>
      </c>
      <c r="AU234" s="556" t="str">
        <f t="shared" si="135"/>
        <v/>
      </c>
      <c r="AW234" s="556" t="str">
        <f t="shared" si="136"/>
        <v/>
      </c>
      <c r="AY234" s="556" t="str">
        <f t="shared" si="137"/>
        <v/>
      </c>
      <c r="BA234" s="556" t="str">
        <f t="shared" si="138"/>
        <v/>
      </c>
      <c r="BC234" s="556" t="str">
        <f t="shared" si="139"/>
        <v/>
      </c>
      <c r="BE234" s="556" t="str">
        <f t="shared" si="140"/>
        <v/>
      </c>
      <c r="BG234" s="556" t="str">
        <f t="shared" si="141"/>
        <v/>
      </c>
      <c r="BI234" s="556" t="str">
        <f t="shared" si="142"/>
        <v/>
      </c>
      <c r="BK234" s="556" t="str">
        <f t="shared" si="143"/>
        <v/>
      </c>
      <c r="BM234" s="556" t="str">
        <f t="shared" si="144"/>
        <v/>
      </c>
      <c r="BO234" s="556" t="str">
        <f t="shared" si="145"/>
        <v/>
      </c>
      <c r="BQ234" s="556" t="str">
        <f t="shared" si="146"/>
        <v/>
      </c>
      <c r="BS234" s="556" t="str">
        <f t="shared" si="147"/>
        <v/>
      </c>
      <c r="BU234" s="556" t="str">
        <f t="shared" si="148"/>
        <v/>
      </c>
      <c r="BW234" s="556" t="str">
        <f t="shared" si="149"/>
        <v/>
      </c>
      <c r="BY234" s="556" t="str">
        <f t="shared" si="150"/>
        <v/>
      </c>
      <c r="CA234" s="556" t="str">
        <f t="shared" si="151"/>
        <v/>
      </c>
      <c r="CC234" s="556" t="str">
        <f t="shared" si="152"/>
        <v/>
      </c>
      <c r="CE234" s="556" t="str">
        <f t="shared" si="153"/>
        <v/>
      </c>
    </row>
    <row r="235" spans="5:83">
      <c r="E235" s="556" t="str">
        <f t="shared" si="116"/>
        <v/>
      </c>
      <c r="G235" s="556" t="str">
        <f t="shared" si="116"/>
        <v/>
      </c>
      <c r="I235" s="556" t="str">
        <f t="shared" si="117"/>
        <v/>
      </c>
      <c r="K235" s="556" t="str">
        <f t="shared" si="118"/>
        <v/>
      </c>
      <c r="M235" s="556" t="str">
        <f t="shared" si="119"/>
        <v/>
      </c>
      <c r="O235" s="556" t="str">
        <f t="shared" si="120"/>
        <v/>
      </c>
      <c r="Q235" s="556" t="str">
        <f t="shared" si="121"/>
        <v/>
      </c>
      <c r="S235" s="556" t="str">
        <f t="shared" si="122"/>
        <v/>
      </c>
      <c r="U235" s="556" t="str">
        <f t="shared" si="123"/>
        <v/>
      </c>
      <c r="W235" s="556" t="str">
        <f t="shared" si="124"/>
        <v/>
      </c>
      <c r="Y235" s="556" t="str">
        <f t="shared" si="125"/>
        <v/>
      </c>
      <c r="AA235" s="556" t="str">
        <f t="shared" si="126"/>
        <v/>
      </c>
      <c r="AC235" s="556" t="str">
        <f t="shared" si="127"/>
        <v/>
      </c>
      <c r="AE235" s="556" t="str">
        <f t="shared" si="128"/>
        <v/>
      </c>
      <c r="AG235" s="556" t="str">
        <f t="shared" si="129"/>
        <v/>
      </c>
      <c r="AI235" s="556" t="str">
        <f t="shared" si="130"/>
        <v/>
      </c>
      <c r="AK235" s="556" t="str">
        <f t="shared" si="131"/>
        <v/>
      </c>
      <c r="AM235" s="556" t="str">
        <f t="shared" si="132"/>
        <v/>
      </c>
      <c r="AO235" s="556" t="str">
        <f t="shared" si="133"/>
        <v/>
      </c>
      <c r="AQ235" s="556" t="str">
        <f t="shared" si="134"/>
        <v/>
      </c>
      <c r="AS235" s="556" t="str">
        <f t="shared" si="135"/>
        <v/>
      </c>
      <c r="AU235" s="556" t="str">
        <f t="shared" si="135"/>
        <v/>
      </c>
      <c r="AW235" s="556" t="str">
        <f t="shared" si="136"/>
        <v/>
      </c>
      <c r="AY235" s="556" t="str">
        <f t="shared" si="137"/>
        <v/>
      </c>
      <c r="BA235" s="556" t="str">
        <f t="shared" si="138"/>
        <v/>
      </c>
      <c r="BC235" s="556" t="str">
        <f t="shared" si="139"/>
        <v/>
      </c>
      <c r="BE235" s="556" t="str">
        <f t="shared" si="140"/>
        <v/>
      </c>
      <c r="BG235" s="556" t="str">
        <f t="shared" si="141"/>
        <v/>
      </c>
      <c r="BI235" s="556" t="str">
        <f t="shared" si="142"/>
        <v/>
      </c>
      <c r="BK235" s="556" t="str">
        <f t="shared" si="143"/>
        <v/>
      </c>
      <c r="BM235" s="556" t="str">
        <f t="shared" si="144"/>
        <v/>
      </c>
      <c r="BO235" s="556" t="str">
        <f t="shared" si="145"/>
        <v/>
      </c>
      <c r="BQ235" s="556" t="str">
        <f t="shared" si="146"/>
        <v/>
      </c>
      <c r="BS235" s="556" t="str">
        <f t="shared" si="147"/>
        <v/>
      </c>
      <c r="BU235" s="556" t="str">
        <f t="shared" si="148"/>
        <v/>
      </c>
      <c r="BW235" s="556" t="str">
        <f t="shared" si="149"/>
        <v/>
      </c>
      <c r="BY235" s="556" t="str">
        <f t="shared" si="150"/>
        <v/>
      </c>
      <c r="CA235" s="556" t="str">
        <f t="shared" si="151"/>
        <v/>
      </c>
      <c r="CC235" s="556" t="str">
        <f t="shared" si="152"/>
        <v/>
      </c>
      <c r="CE235" s="556" t="str">
        <f t="shared" si="153"/>
        <v/>
      </c>
    </row>
    <row r="236" spans="5:83">
      <c r="E236" s="556" t="str">
        <f t="shared" si="116"/>
        <v/>
      </c>
      <c r="G236" s="556" t="str">
        <f t="shared" si="116"/>
        <v/>
      </c>
      <c r="I236" s="556" t="str">
        <f t="shared" si="117"/>
        <v/>
      </c>
      <c r="K236" s="556" t="str">
        <f t="shared" si="118"/>
        <v/>
      </c>
      <c r="M236" s="556" t="str">
        <f t="shared" si="119"/>
        <v/>
      </c>
      <c r="O236" s="556" t="str">
        <f t="shared" si="120"/>
        <v/>
      </c>
      <c r="Q236" s="556" t="str">
        <f t="shared" si="121"/>
        <v/>
      </c>
      <c r="S236" s="556" t="str">
        <f t="shared" si="122"/>
        <v/>
      </c>
      <c r="U236" s="556" t="str">
        <f t="shared" si="123"/>
        <v/>
      </c>
      <c r="W236" s="556" t="str">
        <f t="shared" si="124"/>
        <v/>
      </c>
      <c r="Y236" s="556" t="str">
        <f t="shared" si="125"/>
        <v/>
      </c>
      <c r="AA236" s="556" t="str">
        <f t="shared" si="126"/>
        <v/>
      </c>
      <c r="AC236" s="556" t="str">
        <f t="shared" si="127"/>
        <v/>
      </c>
      <c r="AE236" s="556" t="str">
        <f t="shared" si="128"/>
        <v/>
      </c>
      <c r="AG236" s="556" t="str">
        <f t="shared" si="129"/>
        <v/>
      </c>
      <c r="AI236" s="556" t="str">
        <f t="shared" si="130"/>
        <v/>
      </c>
      <c r="AK236" s="556" t="str">
        <f t="shared" si="131"/>
        <v/>
      </c>
      <c r="AM236" s="556" t="str">
        <f t="shared" si="132"/>
        <v/>
      </c>
      <c r="AO236" s="556" t="str">
        <f t="shared" si="133"/>
        <v/>
      </c>
      <c r="AQ236" s="556" t="str">
        <f t="shared" si="134"/>
        <v/>
      </c>
      <c r="AS236" s="556" t="str">
        <f t="shared" si="135"/>
        <v/>
      </c>
      <c r="AU236" s="556" t="str">
        <f t="shared" si="135"/>
        <v/>
      </c>
      <c r="AW236" s="556" t="str">
        <f t="shared" si="136"/>
        <v/>
      </c>
      <c r="AY236" s="556" t="str">
        <f t="shared" si="137"/>
        <v/>
      </c>
      <c r="BA236" s="556" t="str">
        <f t="shared" si="138"/>
        <v/>
      </c>
      <c r="BC236" s="556" t="str">
        <f t="shared" si="139"/>
        <v/>
      </c>
      <c r="BE236" s="556" t="str">
        <f t="shared" si="140"/>
        <v/>
      </c>
      <c r="BG236" s="556" t="str">
        <f t="shared" si="141"/>
        <v/>
      </c>
      <c r="BI236" s="556" t="str">
        <f t="shared" si="142"/>
        <v/>
      </c>
      <c r="BK236" s="556" t="str">
        <f t="shared" si="143"/>
        <v/>
      </c>
      <c r="BM236" s="556" t="str">
        <f t="shared" si="144"/>
        <v/>
      </c>
      <c r="BO236" s="556" t="str">
        <f t="shared" si="145"/>
        <v/>
      </c>
      <c r="BQ236" s="556" t="str">
        <f t="shared" si="146"/>
        <v/>
      </c>
      <c r="BS236" s="556" t="str">
        <f t="shared" si="147"/>
        <v/>
      </c>
      <c r="BU236" s="556" t="str">
        <f t="shared" si="148"/>
        <v/>
      </c>
      <c r="BW236" s="556" t="str">
        <f t="shared" si="149"/>
        <v/>
      </c>
      <c r="BY236" s="556" t="str">
        <f t="shared" si="150"/>
        <v/>
      </c>
      <c r="CA236" s="556" t="str">
        <f t="shared" si="151"/>
        <v/>
      </c>
      <c r="CC236" s="556" t="str">
        <f t="shared" si="152"/>
        <v/>
      </c>
      <c r="CE236" s="556" t="str">
        <f t="shared" si="153"/>
        <v/>
      </c>
    </row>
    <row r="237" spans="5:83">
      <c r="E237" s="556" t="str">
        <f t="shared" si="116"/>
        <v/>
      </c>
      <c r="G237" s="556" t="str">
        <f t="shared" si="116"/>
        <v/>
      </c>
      <c r="I237" s="556" t="str">
        <f t="shared" si="117"/>
        <v/>
      </c>
      <c r="K237" s="556" t="str">
        <f t="shared" si="118"/>
        <v/>
      </c>
      <c r="M237" s="556" t="str">
        <f t="shared" si="119"/>
        <v/>
      </c>
      <c r="O237" s="556" t="str">
        <f t="shared" si="120"/>
        <v/>
      </c>
      <c r="Q237" s="556" t="str">
        <f t="shared" si="121"/>
        <v/>
      </c>
      <c r="S237" s="556" t="str">
        <f t="shared" si="122"/>
        <v/>
      </c>
      <c r="U237" s="556" t="str">
        <f t="shared" si="123"/>
        <v/>
      </c>
      <c r="W237" s="556" t="str">
        <f t="shared" si="124"/>
        <v/>
      </c>
      <c r="Y237" s="556" t="str">
        <f t="shared" si="125"/>
        <v/>
      </c>
      <c r="AA237" s="556" t="str">
        <f t="shared" si="126"/>
        <v/>
      </c>
      <c r="AC237" s="556" t="str">
        <f t="shared" si="127"/>
        <v/>
      </c>
      <c r="AE237" s="556" t="str">
        <f t="shared" si="128"/>
        <v/>
      </c>
      <c r="AG237" s="556" t="str">
        <f t="shared" si="129"/>
        <v/>
      </c>
      <c r="AI237" s="556" t="str">
        <f t="shared" si="130"/>
        <v/>
      </c>
      <c r="AK237" s="556" t="str">
        <f t="shared" si="131"/>
        <v/>
      </c>
      <c r="AM237" s="556" t="str">
        <f t="shared" si="132"/>
        <v/>
      </c>
      <c r="AO237" s="556" t="str">
        <f t="shared" si="133"/>
        <v/>
      </c>
      <c r="AQ237" s="556" t="str">
        <f t="shared" si="134"/>
        <v/>
      </c>
      <c r="AS237" s="556" t="str">
        <f t="shared" si="135"/>
        <v/>
      </c>
      <c r="AU237" s="556" t="str">
        <f t="shared" si="135"/>
        <v/>
      </c>
      <c r="AW237" s="556" t="str">
        <f t="shared" si="136"/>
        <v/>
      </c>
      <c r="AY237" s="556" t="str">
        <f t="shared" si="137"/>
        <v/>
      </c>
      <c r="BA237" s="556" t="str">
        <f t="shared" si="138"/>
        <v/>
      </c>
      <c r="BC237" s="556" t="str">
        <f t="shared" si="139"/>
        <v/>
      </c>
      <c r="BE237" s="556" t="str">
        <f t="shared" si="140"/>
        <v/>
      </c>
      <c r="BG237" s="556" t="str">
        <f t="shared" si="141"/>
        <v/>
      </c>
      <c r="BI237" s="556" t="str">
        <f t="shared" si="142"/>
        <v/>
      </c>
      <c r="BK237" s="556" t="str">
        <f t="shared" si="143"/>
        <v/>
      </c>
      <c r="BM237" s="556" t="str">
        <f t="shared" si="144"/>
        <v/>
      </c>
      <c r="BO237" s="556" t="str">
        <f t="shared" si="145"/>
        <v/>
      </c>
      <c r="BQ237" s="556" t="str">
        <f t="shared" si="146"/>
        <v/>
      </c>
      <c r="BS237" s="556" t="str">
        <f t="shared" si="147"/>
        <v/>
      </c>
      <c r="BU237" s="556" t="str">
        <f t="shared" si="148"/>
        <v/>
      </c>
      <c r="BW237" s="556" t="str">
        <f t="shared" si="149"/>
        <v/>
      </c>
      <c r="BY237" s="556" t="str">
        <f t="shared" si="150"/>
        <v/>
      </c>
      <c r="CA237" s="556" t="str">
        <f t="shared" si="151"/>
        <v/>
      </c>
      <c r="CC237" s="556" t="str">
        <f t="shared" si="152"/>
        <v/>
      </c>
      <c r="CE237" s="556" t="str">
        <f t="shared" si="153"/>
        <v/>
      </c>
    </row>
    <row r="238" spans="5:83">
      <c r="E238" s="556" t="str">
        <f t="shared" si="116"/>
        <v/>
      </c>
      <c r="G238" s="556" t="str">
        <f t="shared" si="116"/>
        <v/>
      </c>
      <c r="I238" s="556" t="str">
        <f t="shared" si="117"/>
        <v/>
      </c>
      <c r="K238" s="556" t="str">
        <f t="shared" si="118"/>
        <v/>
      </c>
      <c r="M238" s="556" t="str">
        <f t="shared" si="119"/>
        <v/>
      </c>
      <c r="O238" s="556" t="str">
        <f t="shared" si="120"/>
        <v/>
      </c>
      <c r="Q238" s="556" t="str">
        <f t="shared" si="121"/>
        <v/>
      </c>
      <c r="S238" s="556" t="str">
        <f t="shared" si="122"/>
        <v/>
      </c>
      <c r="U238" s="556" t="str">
        <f t="shared" si="123"/>
        <v/>
      </c>
      <c r="W238" s="556" t="str">
        <f t="shared" si="124"/>
        <v/>
      </c>
      <c r="Y238" s="556" t="str">
        <f t="shared" si="125"/>
        <v/>
      </c>
      <c r="AA238" s="556" t="str">
        <f t="shared" si="126"/>
        <v/>
      </c>
      <c r="AC238" s="556" t="str">
        <f t="shared" si="127"/>
        <v/>
      </c>
      <c r="AE238" s="556" t="str">
        <f t="shared" si="128"/>
        <v/>
      </c>
      <c r="AG238" s="556" t="str">
        <f t="shared" si="129"/>
        <v/>
      </c>
      <c r="AI238" s="556" t="str">
        <f t="shared" si="130"/>
        <v/>
      </c>
      <c r="AK238" s="556" t="str">
        <f t="shared" si="131"/>
        <v/>
      </c>
      <c r="AM238" s="556" t="str">
        <f t="shared" si="132"/>
        <v/>
      </c>
      <c r="AO238" s="556" t="str">
        <f t="shared" si="133"/>
        <v/>
      </c>
      <c r="AQ238" s="556" t="str">
        <f t="shared" si="134"/>
        <v/>
      </c>
      <c r="AS238" s="556" t="str">
        <f t="shared" si="135"/>
        <v/>
      </c>
      <c r="AU238" s="556" t="str">
        <f t="shared" si="135"/>
        <v/>
      </c>
      <c r="AW238" s="556" t="str">
        <f t="shared" si="136"/>
        <v/>
      </c>
      <c r="AY238" s="556" t="str">
        <f t="shared" si="137"/>
        <v/>
      </c>
      <c r="BA238" s="556" t="str">
        <f t="shared" si="138"/>
        <v/>
      </c>
      <c r="BC238" s="556" t="str">
        <f t="shared" si="139"/>
        <v/>
      </c>
      <c r="BE238" s="556" t="str">
        <f t="shared" si="140"/>
        <v/>
      </c>
      <c r="BG238" s="556" t="str">
        <f t="shared" si="141"/>
        <v/>
      </c>
      <c r="BI238" s="556" t="str">
        <f t="shared" si="142"/>
        <v/>
      </c>
      <c r="BK238" s="556" t="str">
        <f t="shared" si="143"/>
        <v/>
      </c>
      <c r="BM238" s="556" t="str">
        <f t="shared" si="144"/>
        <v/>
      </c>
      <c r="BO238" s="556" t="str">
        <f t="shared" si="145"/>
        <v/>
      </c>
      <c r="BQ238" s="556" t="str">
        <f t="shared" si="146"/>
        <v/>
      </c>
      <c r="BS238" s="556" t="str">
        <f t="shared" si="147"/>
        <v/>
      </c>
      <c r="BU238" s="556" t="str">
        <f t="shared" si="148"/>
        <v/>
      </c>
      <c r="BW238" s="556" t="str">
        <f t="shared" si="149"/>
        <v/>
      </c>
      <c r="BY238" s="556" t="str">
        <f t="shared" si="150"/>
        <v/>
      </c>
      <c r="CA238" s="556" t="str">
        <f t="shared" si="151"/>
        <v/>
      </c>
      <c r="CC238" s="556" t="str">
        <f t="shared" si="152"/>
        <v/>
      </c>
      <c r="CE238" s="556" t="str">
        <f t="shared" si="153"/>
        <v/>
      </c>
    </row>
    <row r="239" spans="5:83">
      <c r="E239" s="556" t="str">
        <f t="shared" si="116"/>
        <v/>
      </c>
      <c r="G239" s="556" t="str">
        <f t="shared" si="116"/>
        <v/>
      </c>
      <c r="I239" s="556" t="str">
        <f t="shared" si="117"/>
        <v/>
      </c>
      <c r="K239" s="556" t="str">
        <f t="shared" si="118"/>
        <v/>
      </c>
      <c r="M239" s="556" t="str">
        <f t="shared" si="119"/>
        <v/>
      </c>
      <c r="O239" s="556" t="str">
        <f t="shared" si="120"/>
        <v/>
      </c>
      <c r="Q239" s="556" t="str">
        <f t="shared" si="121"/>
        <v/>
      </c>
      <c r="S239" s="556" t="str">
        <f t="shared" si="122"/>
        <v/>
      </c>
      <c r="U239" s="556" t="str">
        <f t="shared" si="123"/>
        <v/>
      </c>
      <c r="W239" s="556" t="str">
        <f t="shared" si="124"/>
        <v/>
      </c>
      <c r="Y239" s="556" t="str">
        <f t="shared" si="125"/>
        <v/>
      </c>
      <c r="AA239" s="556" t="str">
        <f t="shared" si="126"/>
        <v/>
      </c>
      <c r="AC239" s="556" t="str">
        <f t="shared" si="127"/>
        <v/>
      </c>
      <c r="AE239" s="556" t="str">
        <f t="shared" si="128"/>
        <v/>
      </c>
      <c r="AG239" s="556" t="str">
        <f t="shared" si="129"/>
        <v/>
      </c>
      <c r="AI239" s="556" t="str">
        <f t="shared" si="130"/>
        <v/>
      </c>
      <c r="AK239" s="556" t="str">
        <f t="shared" si="131"/>
        <v/>
      </c>
      <c r="AM239" s="556" t="str">
        <f t="shared" si="132"/>
        <v/>
      </c>
      <c r="AO239" s="556" t="str">
        <f t="shared" si="133"/>
        <v/>
      </c>
      <c r="AQ239" s="556" t="str">
        <f t="shared" si="134"/>
        <v/>
      </c>
      <c r="AS239" s="556" t="str">
        <f t="shared" si="135"/>
        <v/>
      </c>
      <c r="AU239" s="556" t="str">
        <f t="shared" si="135"/>
        <v/>
      </c>
      <c r="AW239" s="556" t="str">
        <f t="shared" si="136"/>
        <v/>
      </c>
      <c r="AY239" s="556" t="str">
        <f t="shared" si="137"/>
        <v/>
      </c>
      <c r="BA239" s="556" t="str">
        <f t="shared" si="138"/>
        <v/>
      </c>
      <c r="BC239" s="556" t="str">
        <f t="shared" si="139"/>
        <v/>
      </c>
      <c r="BE239" s="556" t="str">
        <f t="shared" si="140"/>
        <v/>
      </c>
      <c r="BG239" s="556" t="str">
        <f t="shared" si="141"/>
        <v/>
      </c>
      <c r="BI239" s="556" t="str">
        <f t="shared" si="142"/>
        <v/>
      </c>
      <c r="BK239" s="556" t="str">
        <f t="shared" si="143"/>
        <v/>
      </c>
      <c r="BM239" s="556" t="str">
        <f t="shared" si="144"/>
        <v/>
      </c>
      <c r="BO239" s="556" t="str">
        <f t="shared" si="145"/>
        <v/>
      </c>
      <c r="BQ239" s="556" t="str">
        <f t="shared" si="146"/>
        <v/>
      </c>
      <c r="BS239" s="556" t="str">
        <f t="shared" si="147"/>
        <v/>
      </c>
      <c r="BU239" s="556" t="str">
        <f t="shared" si="148"/>
        <v/>
      </c>
      <c r="BW239" s="556" t="str">
        <f t="shared" si="149"/>
        <v/>
      </c>
      <c r="BY239" s="556" t="str">
        <f t="shared" si="150"/>
        <v/>
      </c>
      <c r="CA239" s="556" t="str">
        <f t="shared" si="151"/>
        <v/>
      </c>
      <c r="CC239" s="556" t="str">
        <f t="shared" si="152"/>
        <v/>
      </c>
      <c r="CE239" s="556" t="str">
        <f t="shared" si="153"/>
        <v/>
      </c>
    </row>
    <row r="240" spans="5:83">
      <c r="E240" s="556" t="str">
        <f t="shared" si="116"/>
        <v/>
      </c>
      <c r="G240" s="556" t="str">
        <f t="shared" si="116"/>
        <v/>
      </c>
      <c r="I240" s="556" t="str">
        <f t="shared" si="117"/>
        <v/>
      </c>
      <c r="K240" s="556" t="str">
        <f t="shared" si="118"/>
        <v/>
      </c>
      <c r="M240" s="556" t="str">
        <f t="shared" si="119"/>
        <v/>
      </c>
      <c r="O240" s="556" t="str">
        <f t="shared" si="120"/>
        <v/>
      </c>
      <c r="Q240" s="556" t="str">
        <f t="shared" si="121"/>
        <v/>
      </c>
      <c r="S240" s="556" t="str">
        <f t="shared" si="122"/>
        <v/>
      </c>
      <c r="U240" s="556" t="str">
        <f t="shared" si="123"/>
        <v/>
      </c>
      <c r="W240" s="556" t="str">
        <f t="shared" si="124"/>
        <v/>
      </c>
      <c r="Y240" s="556" t="str">
        <f t="shared" si="125"/>
        <v/>
      </c>
      <c r="AA240" s="556" t="str">
        <f t="shared" si="126"/>
        <v/>
      </c>
      <c r="AC240" s="556" t="str">
        <f t="shared" si="127"/>
        <v/>
      </c>
      <c r="AE240" s="556" t="str">
        <f t="shared" si="128"/>
        <v/>
      </c>
      <c r="AG240" s="556" t="str">
        <f t="shared" si="129"/>
        <v/>
      </c>
      <c r="AI240" s="556" t="str">
        <f t="shared" si="130"/>
        <v/>
      </c>
      <c r="AK240" s="556" t="str">
        <f t="shared" si="131"/>
        <v/>
      </c>
      <c r="AM240" s="556" t="str">
        <f t="shared" si="132"/>
        <v/>
      </c>
      <c r="AO240" s="556" t="str">
        <f t="shared" si="133"/>
        <v/>
      </c>
      <c r="AQ240" s="556" t="str">
        <f t="shared" si="134"/>
        <v/>
      </c>
      <c r="AS240" s="556" t="str">
        <f t="shared" si="135"/>
        <v/>
      </c>
      <c r="AU240" s="556" t="str">
        <f t="shared" si="135"/>
        <v/>
      </c>
      <c r="AW240" s="556" t="str">
        <f t="shared" si="136"/>
        <v/>
      </c>
      <c r="AY240" s="556" t="str">
        <f t="shared" si="137"/>
        <v/>
      </c>
      <c r="BA240" s="556" t="str">
        <f t="shared" si="138"/>
        <v/>
      </c>
      <c r="BC240" s="556" t="str">
        <f t="shared" si="139"/>
        <v/>
      </c>
      <c r="BE240" s="556" t="str">
        <f t="shared" si="140"/>
        <v/>
      </c>
      <c r="BG240" s="556" t="str">
        <f t="shared" si="141"/>
        <v/>
      </c>
      <c r="BI240" s="556" t="str">
        <f t="shared" si="142"/>
        <v/>
      </c>
      <c r="BK240" s="556" t="str">
        <f t="shared" si="143"/>
        <v/>
      </c>
      <c r="BM240" s="556" t="str">
        <f t="shared" si="144"/>
        <v/>
      </c>
      <c r="BO240" s="556" t="str">
        <f t="shared" si="145"/>
        <v/>
      </c>
      <c r="BQ240" s="556" t="str">
        <f t="shared" si="146"/>
        <v/>
      </c>
      <c r="BS240" s="556" t="str">
        <f t="shared" si="147"/>
        <v/>
      </c>
      <c r="BU240" s="556" t="str">
        <f t="shared" si="148"/>
        <v/>
      </c>
      <c r="BW240" s="556" t="str">
        <f t="shared" si="149"/>
        <v/>
      </c>
      <c r="BY240" s="556" t="str">
        <f t="shared" si="150"/>
        <v/>
      </c>
      <c r="CA240" s="556" t="str">
        <f t="shared" si="151"/>
        <v/>
      </c>
      <c r="CC240" s="556" t="str">
        <f t="shared" si="152"/>
        <v/>
      </c>
      <c r="CE240" s="556" t="str">
        <f t="shared" si="153"/>
        <v/>
      </c>
    </row>
    <row r="241" spans="5:83">
      <c r="E241" s="556" t="str">
        <f t="shared" si="116"/>
        <v/>
      </c>
      <c r="G241" s="556" t="str">
        <f t="shared" si="116"/>
        <v/>
      </c>
      <c r="I241" s="556" t="str">
        <f t="shared" si="117"/>
        <v/>
      </c>
      <c r="K241" s="556" t="str">
        <f t="shared" si="118"/>
        <v/>
      </c>
      <c r="M241" s="556" t="str">
        <f t="shared" si="119"/>
        <v/>
      </c>
      <c r="O241" s="556" t="str">
        <f t="shared" si="120"/>
        <v/>
      </c>
      <c r="Q241" s="556" t="str">
        <f t="shared" si="121"/>
        <v/>
      </c>
      <c r="S241" s="556" t="str">
        <f t="shared" si="122"/>
        <v/>
      </c>
      <c r="U241" s="556" t="str">
        <f t="shared" si="123"/>
        <v/>
      </c>
      <c r="W241" s="556" t="str">
        <f t="shared" si="124"/>
        <v/>
      </c>
      <c r="Y241" s="556" t="str">
        <f t="shared" si="125"/>
        <v/>
      </c>
      <c r="AA241" s="556" t="str">
        <f t="shared" si="126"/>
        <v/>
      </c>
      <c r="AC241" s="556" t="str">
        <f t="shared" si="127"/>
        <v/>
      </c>
      <c r="AE241" s="556" t="str">
        <f t="shared" si="128"/>
        <v/>
      </c>
      <c r="AG241" s="556" t="str">
        <f t="shared" si="129"/>
        <v/>
      </c>
      <c r="AI241" s="556" t="str">
        <f t="shared" si="130"/>
        <v/>
      </c>
      <c r="AK241" s="556" t="str">
        <f t="shared" si="131"/>
        <v/>
      </c>
      <c r="AM241" s="556" t="str">
        <f t="shared" si="132"/>
        <v/>
      </c>
      <c r="AO241" s="556" t="str">
        <f t="shared" si="133"/>
        <v/>
      </c>
      <c r="AQ241" s="556" t="str">
        <f t="shared" si="134"/>
        <v/>
      </c>
      <c r="AS241" s="556" t="str">
        <f t="shared" si="135"/>
        <v/>
      </c>
      <c r="AU241" s="556" t="str">
        <f t="shared" si="135"/>
        <v/>
      </c>
      <c r="AW241" s="556" t="str">
        <f t="shared" si="136"/>
        <v/>
      </c>
      <c r="AY241" s="556" t="str">
        <f t="shared" si="137"/>
        <v/>
      </c>
      <c r="BA241" s="556" t="str">
        <f t="shared" si="138"/>
        <v/>
      </c>
      <c r="BC241" s="556" t="str">
        <f t="shared" si="139"/>
        <v/>
      </c>
      <c r="BE241" s="556" t="str">
        <f t="shared" si="140"/>
        <v/>
      </c>
      <c r="BG241" s="556" t="str">
        <f t="shared" si="141"/>
        <v/>
      </c>
      <c r="BI241" s="556" t="str">
        <f t="shared" si="142"/>
        <v/>
      </c>
      <c r="BK241" s="556" t="str">
        <f t="shared" si="143"/>
        <v/>
      </c>
      <c r="BM241" s="556" t="str">
        <f t="shared" si="144"/>
        <v/>
      </c>
      <c r="BO241" s="556" t="str">
        <f t="shared" si="145"/>
        <v/>
      </c>
      <c r="BQ241" s="556" t="str">
        <f t="shared" si="146"/>
        <v/>
      </c>
      <c r="BS241" s="556" t="str">
        <f t="shared" si="147"/>
        <v/>
      </c>
      <c r="BU241" s="556" t="str">
        <f t="shared" si="148"/>
        <v/>
      </c>
      <c r="BW241" s="556" t="str">
        <f t="shared" si="149"/>
        <v/>
      </c>
      <c r="BY241" s="556" t="str">
        <f t="shared" si="150"/>
        <v/>
      </c>
      <c r="CA241" s="556" t="str">
        <f t="shared" si="151"/>
        <v/>
      </c>
      <c r="CC241" s="556" t="str">
        <f t="shared" si="152"/>
        <v/>
      </c>
      <c r="CE241" s="556" t="str">
        <f t="shared" si="153"/>
        <v/>
      </c>
    </row>
    <row r="242" spans="5:83">
      <c r="E242" s="556" t="str">
        <f t="shared" si="116"/>
        <v/>
      </c>
      <c r="G242" s="556" t="str">
        <f t="shared" si="116"/>
        <v/>
      </c>
      <c r="I242" s="556" t="str">
        <f t="shared" si="117"/>
        <v/>
      </c>
      <c r="K242" s="556" t="str">
        <f t="shared" si="118"/>
        <v/>
      </c>
      <c r="M242" s="556" t="str">
        <f t="shared" si="119"/>
        <v/>
      </c>
      <c r="O242" s="556" t="str">
        <f t="shared" si="120"/>
        <v/>
      </c>
      <c r="Q242" s="556" t="str">
        <f t="shared" si="121"/>
        <v/>
      </c>
      <c r="S242" s="556" t="str">
        <f t="shared" si="122"/>
        <v/>
      </c>
      <c r="U242" s="556" t="str">
        <f t="shared" si="123"/>
        <v/>
      </c>
      <c r="W242" s="556" t="str">
        <f t="shared" si="124"/>
        <v/>
      </c>
      <c r="Y242" s="556" t="str">
        <f t="shared" si="125"/>
        <v/>
      </c>
      <c r="AA242" s="556" t="str">
        <f t="shared" si="126"/>
        <v/>
      </c>
      <c r="AC242" s="556" t="str">
        <f t="shared" si="127"/>
        <v/>
      </c>
      <c r="AE242" s="556" t="str">
        <f t="shared" si="128"/>
        <v/>
      </c>
      <c r="AG242" s="556" t="str">
        <f t="shared" si="129"/>
        <v/>
      </c>
      <c r="AI242" s="556" t="str">
        <f t="shared" si="130"/>
        <v/>
      </c>
      <c r="AK242" s="556" t="str">
        <f t="shared" si="131"/>
        <v/>
      </c>
      <c r="AM242" s="556" t="str">
        <f t="shared" si="132"/>
        <v/>
      </c>
      <c r="AO242" s="556" t="str">
        <f t="shared" si="133"/>
        <v/>
      </c>
      <c r="AQ242" s="556" t="str">
        <f t="shared" si="134"/>
        <v/>
      </c>
      <c r="AS242" s="556" t="str">
        <f t="shared" si="135"/>
        <v/>
      </c>
      <c r="AU242" s="556" t="str">
        <f t="shared" si="135"/>
        <v/>
      </c>
      <c r="AW242" s="556" t="str">
        <f t="shared" si="136"/>
        <v/>
      </c>
      <c r="AY242" s="556" t="str">
        <f t="shared" si="137"/>
        <v/>
      </c>
      <c r="BA242" s="556" t="str">
        <f t="shared" si="138"/>
        <v/>
      </c>
      <c r="BC242" s="556" t="str">
        <f t="shared" si="139"/>
        <v/>
      </c>
      <c r="BE242" s="556" t="str">
        <f t="shared" si="140"/>
        <v/>
      </c>
      <c r="BG242" s="556" t="str">
        <f t="shared" si="141"/>
        <v/>
      </c>
      <c r="BI242" s="556" t="str">
        <f t="shared" si="142"/>
        <v/>
      </c>
      <c r="BK242" s="556" t="str">
        <f t="shared" si="143"/>
        <v/>
      </c>
      <c r="BM242" s="556" t="str">
        <f t="shared" si="144"/>
        <v/>
      </c>
      <c r="BO242" s="556" t="str">
        <f t="shared" si="145"/>
        <v/>
      </c>
      <c r="BQ242" s="556" t="str">
        <f t="shared" si="146"/>
        <v/>
      </c>
      <c r="BS242" s="556" t="str">
        <f t="shared" si="147"/>
        <v/>
      </c>
      <c r="BU242" s="556" t="str">
        <f t="shared" si="148"/>
        <v/>
      </c>
      <c r="BW242" s="556" t="str">
        <f t="shared" si="149"/>
        <v/>
      </c>
      <c r="BY242" s="556" t="str">
        <f t="shared" si="150"/>
        <v/>
      </c>
      <c r="CA242" s="556" t="str">
        <f t="shared" si="151"/>
        <v/>
      </c>
      <c r="CC242" s="556" t="str">
        <f t="shared" si="152"/>
        <v/>
      </c>
      <c r="CE242" s="556" t="str">
        <f t="shared" si="153"/>
        <v/>
      </c>
    </row>
    <row r="243" spans="5:83">
      <c r="E243" s="556" t="str">
        <f t="shared" si="116"/>
        <v/>
      </c>
      <c r="G243" s="556" t="str">
        <f t="shared" si="116"/>
        <v/>
      </c>
      <c r="I243" s="556" t="str">
        <f t="shared" si="117"/>
        <v/>
      </c>
      <c r="K243" s="556" t="str">
        <f t="shared" si="118"/>
        <v/>
      </c>
      <c r="M243" s="556" t="str">
        <f t="shared" si="119"/>
        <v/>
      </c>
      <c r="O243" s="556" t="str">
        <f t="shared" si="120"/>
        <v/>
      </c>
      <c r="Q243" s="556" t="str">
        <f t="shared" si="121"/>
        <v/>
      </c>
      <c r="S243" s="556" t="str">
        <f t="shared" si="122"/>
        <v/>
      </c>
      <c r="U243" s="556" t="str">
        <f t="shared" si="123"/>
        <v/>
      </c>
      <c r="W243" s="556" t="str">
        <f t="shared" si="124"/>
        <v/>
      </c>
      <c r="Y243" s="556" t="str">
        <f t="shared" si="125"/>
        <v/>
      </c>
      <c r="AA243" s="556" t="str">
        <f t="shared" si="126"/>
        <v/>
      </c>
      <c r="AC243" s="556" t="str">
        <f t="shared" si="127"/>
        <v/>
      </c>
      <c r="AE243" s="556" t="str">
        <f t="shared" si="128"/>
        <v/>
      </c>
      <c r="AG243" s="556" t="str">
        <f t="shared" si="129"/>
        <v/>
      </c>
      <c r="AI243" s="556" t="str">
        <f t="shared" si="130"/>
        <v/>
      </c>
      <c r="AK243" s="556" t="str">
        <f t="shared" si="131"/>
        <v/>
      </c>
      <c r="AM243" s="556" t="str">
        <f t="shared" si="132"/>
        <v/>
      </c>
      <c r="AO243" s="556" t="str">
        <f t="shared" si="133"/>
        <v/>
      </c>
      <c r="AQ243" s="556" t="str">
        <f t="shared" si="134"/>
        <v/>
      </c>
      <c r="AS243" s="556" t="str">
        <f t="shared" si="135"/>
        <v/>
      </c>
      <c r="AU243" s="556" t="str">
        <f t="shared" si="135"/>
        <v/>
      </c>
      <c r="AW243" s="556" t="str">
        <f t="shared" si="136"/>
        <v/>
      </c>
      <c r="AY243" s="556" t="str">
        <f t="shared" si="137"/>
        <v/>
      </c>
      <c r="BA243" s="556" t="str">
        <f t="shared" si="138"/>
        <v/>
      </c>
      <c r="BC243" s="556" t="str">
        <f t="shared" si="139"/>
        <v/>
      </c>
      <c r="BE243" s="556" t="str">
        <f t="shared" si="140"/>
        <v/>
      </c>
      <c r="BG243" s="556" t="str">
        <f t="shared" si="141"/>
        <v/>
      </c>
      <c r="BI243" s="556" t="str">
        <f t="shared" si="142"/>
        <v/>
      </c>
      <c r="BK243" s="556" t="str">
        <f t="shared" si="143"/>
        <v/>
      </c>
      <c r="BM243" s="556" t="str">
        <f t="shared" si="144"/>
        <v/>
      </c>
      <c r="BO243" s="556" t="str">
        <f t="shared" si="145"/>
        <v/>
      </c>
      <c r="BQ243" s="556" t="str">
        <f t="shared" si="146"/>
        <v/>
      </c>
      <c r="BS243" s="556" t="str">
        <f t="shared" si="147"/>
        <v/>
      </c>
      <c r="BU243" s="556" t="str">
        <f t="shared" si="148"/>
        <v/>
      </c>
      <c r="BW243" s="556" t="str">
        <f t="shared" si="149"/>
        <v/>
      </c>
      <c r="BY243" s="556" t="str">
        <f t="shared" si="150"/>
        <v/>
      </c>
      <c r="CA243" s="556" t="str">
        <f t="shared" si="151"/>
        <v/>
      </c>
      <c r="CC243" s="556" t="str">
        <f t="shared" si="152"/>
        <v/>
      </c>
      <c r="CE243" s="556" t="str">
        <f t="shared" si="153"/>
        <v/>
      </c>
    </row>
    <row r="244" spans="5:83">
      <c r="E244" s="556" t="str">
        <f t="shared" si="116"/>
        <v/>
      </c>
      <c r="G244" s="556" t="str">
        <f t="shared" si="116"/>
        <v/>
      </c>
      <c r="I244" s="556" t="str">
        <f t="shared" si="117"/>
        <v/>
      </c>
      <c r="K244" s="556" t="str">
        <f t="shared" si="118"/>
        <v/>
      </c>
      <c r="M244" s="556" t="str">
        <f t="shared" si="119"/>
        <v/>
      </c>
      <c r="O244" s="556" t="str">
        <f t="shared" si="120"/>
        <v/>
      </c>
      <c r="Q244" s="556" t="str">
        <f t="shared" si="121"/>
        <v/>
      </c>
      <c r="S244" s="556" t="str">
        <f t="shared" si="122"/>
        <v/>
      </c>
      <c r="U244" s="556" t="str">
        <f t="shared" si="123"/>
        <v/>
      </c>
      <c r="W244" s="556" t="str">
        <f t="shared" si="124"/>
        <v/>
      </c>
      <c r="Y244" s="556" t="str">
        <f t="shared" si="125"/>
        <v/>
      </c>
      <c r="AA244" s="556" t="str">
        <f t="shared" si="126"/>
        <v/>
      </c>
      <c r="AC244" s="556" t="str">
        <f t="shared" si="127"/>
        <v/>
      </c>
      <c r="AE244" s="556" t="str">
        <f t="shared" si="128"/>
        <v/>
      </c>
      <c r="AG244" s="556" t="str">
        <f t="shared" si="129"/>
        <v/>
      </c>
      <c r="AI244" s="556" t="str">
        <f t="shared" si="130"/>
        <v/>
      </c>
      <c r="AK244" s="556" t="str">
        <f t="shared" si="131"/>
        <v/>
      </c>
      <c r="AM244" s="556" t="str">
        <f t="shared" si="132"/>
        <v/>
      </c>
      <c r="AO244" s="556" t="str">
        <f t="shared" si="133"/>
        <v/>
      </c>
      <c r="AQ244" s="556" t="str">
        <f t="shared" si="134"/>
        <v/>
      </c>
      <c r="AS244" s="556" t="str">
        <f t="shared" si="135"/>
        <v/>
      </c>
      <c r="AU244" s="556" t="str">
        <f t="shared" si="135"/>
        <v/>
      </c>
      <c r="AW244" s="556" t="str">
        <f t="shared" si="136"/>
        <v/>
      </c>
      <c r="AY244" s="556" t="str">
        <f t="shared" si="137"/>
        <v/>
      </c>
      <c r="BA244" s="556" t="str">
        <f t="shared" si="138"/>
        <v/>
      </c>
      <c r="BC244" s="556" t="str">
        <f t="shared" si="139"/>
        <v/>
      </c>
      <c r="BE244" s="556" t="str">
        <f t="shared" si="140"/>
        <v/>
      </c>
      <c r="BG244" s="556" t="str">
        <f t="shared" si="141"/>
        <v/>
      </c>
      <c r="BI244" s="556" t="str">
        <f t="shared" si="142"/>
        <v/>
      </c>
      <c r="BK244" s="556" t="str">
        <f t="shared" si="143"/>
        <v/>
      </c>
      <c r="BM244" s="556" t="str">
        <f t="shared" si="144"/>
        <v/>
      </c>
      <c r="BO244" s="556" t="str">
        <f t="shared" si="145"/>
        <v/>
      </c>
      <c r="BQ244" s="556" t="str">
        <f t="shared" si="146"/>
        <v/>
      </c>
      <c r="BS244" s="556" t="str">
        <f t="shared" si="147"/>
        <v/>
      </c>
      <c r="BU244" s="556" t="str">
        <f t="shared" si="148"/>
        <v/>
      </c>
      <c r="BW244" s="556" t="str">
        <f t="shared" si="149"/>
        <v/>
      </c>
      <c r="BY244" s="556" t="str">
        <f t="shared" si="150"/>
        <v/>
      </c>
      <c r="CA244" s="556" t="str">
        <f t="shared" si="151"/>
        <v/>
      </c>
      <c r="CC244" s="556" t="str">
        <f t="shared" si="152"/>
        <v/>
      </c>
      <c r="CE244" s="556" t="str">
        <f t="shared" si="153"/>
        <v/>
      </c>
    </row>
    <row r="245" spans="5:83">
      <c r="E245" s="556" t="str">
        <f t="shared" si="116"/>
        <v/>
      </c>
      <c r="G245" s="556" t="str">
        <f t="shared" si="116"/>
        <v/>
      </c>
      <c r="I245" s="556" t="str">
        <f t="shared" si="117"/>
        <v/>
      </c>
      <c r="K245" s="556" t="str">
        <f t="shared" si="118"/>
        <v/>
      </c>
      <c r="M245" s="556" t="str">
        <f t="shared" si="119"/>
        <v/>
      </c>
      <c r="O245" s="556" t="str">
        <f t="shared" si="120"/>
        <v/>
      </c>
      <c r="Q245" s="556" t="str">
        <f t="shared" si="121"/>
        <v/>
      </c>
      <c r="S245" s="556" t="str">
        <f t="shared" si="122"/>
        <v/>
      </c>
      <c r="U245" s="556" t="str">
        <f t="shared" si="123"/>
        <v/>
      </c>
      <c r="W245" s="556" t="str">
        <f t="shared" si="124"/>
        <v/>
      </c>
      <c r="Y245" s="556" t="str">
        <f t="shared" si="125"/>
        <v/>
      </c>
      <c r="AA245" s="556" t="str">
        <f t="shared" si="126"/>
        <v/>
      </c>
      <c r="AC245" s="556" t="str">
        <f t="shared" si="127"/>
        <v/>
      </c>
      <c r="AE245" s="556" t="str">
        <f t="shared" si="128"/>
        <v/>
      </c>
      <c r="AG245" s="556" t="str">
        <f t="shared" si="129"/>
        <v/>
      </c>
      <c r="AI245" s="556" t="str">
        <f t="shared" si="130"/>
        <v/>
      </c>
      <c r="AK245" s="556" t="str">
        <f t="shared" si="131"/>
        <v/>
      </c>
      <c r="AM245" s="556" t="str">
        <f t="shared" si="132"/>
        <v/>
      </c>
      <c r="AO245" s="556" t="str">
        <f t="shared" si="133"/>
        <v/>
      </c>
      <c r="AQ245" s="556" t="str">
        <f t="shared" si="134"/>
        <v/>
      </c>
      <c r="AS245" s="556" t="str">
        <f t="shared" si="135"/>
        <v/>
      </c>
      <c r="AU245" s="556" t="str">
        <f t="shared" si="135"/>
        <v/>
      </c>
      <c r="AW245" s="556" t="str">
        <f t="shared" si="136"/>
        <v/>
      </c>
      <c r="AY245" s="556" t="str">
        <f t="shared" si="137"/>
        <v/>
      </c>
      <c r="BA245" s="556" t="str">
        <f t="shared" si="138"/>
        <v/>
      </c>
      <c r="BC245" s="556" t="str">
        <f t="shared" si="139"/>
        <v/>
      </c>
      <c r="BE245" s="556" t="str">
        <f t="shared" si="140"/>
        <v/>
      </c>
      <c r="BG245" s="556" t="str">
        <f t="shared" si="141"/>
        <v/>
      </c>
      <c r="BI245" s="556" t="str">
        <f t="shared" si="142"/>
        <v/>
      </c>
      <c r="BK245" s="556" t="str">
        <f t="shared" si="143"/>
        <v/>
      </c>
      <c r="BM245" s="556" t="str">
        <f t="shared" si="144"/>
        <v/>
      </c>
      <c r="BO245" s="556" t="str">
        <f t="shared" si="145"/>
        <v/>
      </c>
      <c r="BQ245" s="556" t="str">
        <f t="shared" si="146"/>
        <v/>
      </c>
      <c r="BS245" s="556" t="str">
        <f t="shared" si="147"/>
        <v/>
      </c>
      <c r="BU245" s="556" t="str">
        <f t="shared" si="148"/>
        <v/>
      </c>
      <c r="BW245" s="556" t="str">
        <f t="shared" si="149"/>
        <v/>
      </c>
      <c r="BY245" s="556" t="str">
        <f t="shared" si="150"/>
        <v/>
      </c>
      <c r="CA245" s="556" t="str">
        <f t="shared" si="151"/>
        <v/>
      </c>
      <c r="CC245" s="556" t="str">
        <f t="shared" si="152"/>
        <v/>
      </c>
      <c r="CE245" s="556" t="str">
        <f t="shared" si="153"/>
        <v/>
      </c>
    </row>
    <row r="246" spans="5:83">
      <c r="E246" s="556" t="str">
        <f t="shared" si="116"/>
        <v/>
      </c>
      <c r="G246" s="556" t="str">
        <f t="shared" si="116"/>
        <v/>
      </c>
      <c r="I246" s="556" t="str">
        <f t="shared" si="117"/>
        <v/>
      </c>
      <c r="K246" s="556" t="str">
        <f t="shared" si="118"/>
        <v/>
      </c>
      <c r="M246" s="556" t="str">
        <f t="shared" si="119"/>
        <v/>
      </c>
      <c r="O246" s="556" t="str">
        <f t="shared" si="120"/>
        <v/>
      </c>
      <c r="Q246" s="556" t="str">
        <f t="shared" si="121"/>
        <v/>
      </c>
      <c r="S246" s="556" t="str">
        <f t="shared" si="122"/>
        <v/>
      </c>
      <c r="U246" s="556" t="str">
        <f t="shared" si="123"/>
        <v/>
      </c>
      <c r="W246" s="556" t="str">
        <f t="shared" si="124"/>
        <v/>
      </c>
      <c r="Y246" s="556" t="str">
        <f t="shared" si="125"/>
        <v/>
      </c>
      <c r="AA246" s="556" t="str">
        <f t="shared" si="126"/>
        <v/>
      </c>
      <c r="AC246" s="556" t="str">
        <f t="shared" si="127"/>
        <v/>
      </c>
      <c r="AE246" s="556" t="str">
        <f t="shared" si="128"/>
        <v/>
      </c>
      <c r="AG246" s="556" t="str">
        <f t="shared" si="129"/>
        <v/>
      </c>
      <c r="AI246" s="556" t="str">
        <f t="shared" si="130"/>
        <v/>
      </c>
      <c r="AK246" s="556" t="str">
        <f t="shared" si="131"/>
        <v/>
      </c>
      <c r="AM246" s="556" t="str">
        <f t="shared" si="132"/>
        <v/>
      </c>
      <c r="AO246" s="556" t="str">
        <f t="shared" si="133"/>
        <v/>
      </c>
      <c r="AQ246" s="556" t="str">
        <f t="shared" si="134"/>
        <v/>
      </c>
      <c r="AS246" s="556" t="str">
        <f t="shared" si="135"/>
        <v/>
      </c>
      <c r="AU246" s="556" t="str">
        <f t="shared" si="135"/>
        <v/>
      </c>
      <c r="AW246" s="556" t="str">
        <f t="shared" si="136"/>
        <v/>
      </c>
      <c r="AY246" s="556" t="str">
        <f t="shared" si="137"/>
        <v/>
      </c>
      <c r="BA246" s="556" t="str">
        <f t="shared" si="138"/>
        <v/>
      </c>
      <c r="BC246" s="556" t="str">
        <f t="shared" si="139"/>
        <v/>
      </c>
      <c r="BE246" s="556" t="str">
        <f t="shared" si="140"/>
        <v/>
      </c>
      <c r="BG246" s="556" t="str">
        <f t="shared" si="141"/>
        <v/>
      </c>
      <c r="BI246" s="556" t="str">
        <f t="shared" si="142"/>
        <v/>
      </c>
      <c r="BK246" s="556" t="str">
        <f t="shared" si="143"/>
        <v/>
      </c>
      <c r="BM246" s="556" t="str">
        <f t="shared" si="144"/>
        <v/>
      </c>
      <c r="BO246" s="556" t="str">
        <f t="shared" si="145"/>
        <v/>
      </c>
      <c r="BQ246" s="556" t="str">
        <f t="shared" si="146"/>
        <v/>
      </c>
      <c r="BS246" s="556" t="str">
        <f t="shared" si="147"/>
        <v/>
      </c>
      <c r="BU246" s="556" t="str">
        <f t="shared" si="148"/>
        <v/>
      </c>
      <c r="BW246" s="556" t="str">
        <f t="shared" si="149"/>
        <v/>
      </c>
      <c r="BY246" s="556" t="str">
        <f t="shared" si="150"/>
        <v/>
      </c>
      <c r="CA246" s="556" t="str">
        <f t="shared" si="151"/>
        <v/>
      </c>
      <c r="CC246" s="556" t="str">
        <f t="shared" si="152"/>
        <v/>
      </c>
      <c r="CE246" s="556" t="str">
        <f t="shared" si="153"/>
        <v/>
      </c>
    </row>
    <row r="247" spans="5:83">
      <c r="E247" s="556" t="str">
        <f t="shared" si="116"/>
        <v/>
      </c>
      <c r="G247" s="556" t="str">
        <f t="shared" si="116"/>
        <v/>
      </c>
      <c r="I247" s="556" t="str">
        <f t="shared" si="117"/>
        <v/>
      </c>
      <c r="K247" s="556" t="str">
        <f t="shared" si="118"/>
        <v/>
      </c>
      <c r="M247" s="556" t="str">
        <f t="shared" si="119"/>
        <v/>
      </c>
      <c r="O247" s="556" t="str">
        <f t="shared" si="120"/>
        <v/>
      </c>
      <c r="Q247" s="556" t="str">
        <f t="shared" si="121"/>
        <v/>
      </c>
      <c r="S247" s="556" t="str">
        <f t="shared" si="122"/>
        <v/>
      </c>
      <c r="U247" s="556" t="str">
        <f t="shared" si="123"/>
        <v/>
      </c>
      <c r="W247" s="556" t="str">
        <f t="shared" si="124"/>
        <v/>
      </c>
      <c r="Y247" s="556" t="str">
        <f t="shared" si="125"/>
        <v/>
      </c>
      <c r="AA247" s="556" t="str">
        <f t="shared" si="126"/>
        <v/>
      </c>
      <c r="AC247" s="556" t="str">
        <f t="shared" si="127"/>
        <v/>
      </c>
      <c r="AE247" s="556" t="str">
        <f t="shared" si="128"/>
        <v/>
      </c>
      <c r="AG247" s="556" t="str">
        <f t="shared" si="129"/>
        <v/>
      </c>
      <c r="AI247" s="556" t="str">
        <f t="shared" si="130"/>
        <v/>
      </c>
      <c r="AK247" s="556" t="str">
        <f t="shared" si="131"/>
        <v/>
      </c>
      <c r="AM247" s="556" t="str">
        <f t="shared" si="132"/>
        <v/>
      </c>
      <c r="AO247" s="556" t="str">
        <f t="shared" si="133"/>
        <v/>
      </c>
      <c r="AQ247" s="556" t="str">
        <f t="shared" si="134"/>
        <v/>
      </c>
      <c r="AS247" s="556" t="str">
        <f t="shared" si="135"/>
        <v/>
      </c>
      <c r="AU247" s="556" t="str">
        <f t="shared" si="135"/>
        <v/>
      </c>
      <c r="AW247" s="556" t="str">
        <f t="shared" si="136"/>
        <v/>
      </c>
      <c r="AY247" s="556" t="str">
        <f t="shared" si="137"/>
        <v/>
      </c>
      <c r="BA247" s="556" t="str">
        <f t="shared" si="138"/>
        <v/>
      </c>
      <c r="BC247" s="556" t="str">
        <f t="shared" si="139"/>
        <v/>
      </c>
      <c r="BE247" s="556" t="str">
        <f t="shared" si="140"/>
        <v/>
      </c>
      <c r="BG247" s="556" t="str">
        <f t="shared" si="141"/>
        <v/>
      </c>
      <c r="BI247" s="556" t="str">
        <f t="shared" si="142"/>
        <v/>
      </c>
      <c r="BK247" s="556" t="str">
        <f t="shared" si="143"/>
        <v/>
      </c>
      <c r="BM247" s="556" t="str">
        <f t="shared" si="144"/>
        <v/>
      </c>
      <c r="BO247" s="556" t="str">
        <f t="shared" si="145"/>
        <v/>
      </c>
      <c r="BQ247" s="556" t="str">
        <f t="shared" si="146"/>
        <v/>
      </c>
      <c r="BS247" s="556" t="str">
        <f t="shared" si="147"/>
        <v/>
      </c>
      <c r="BU247" s="556" t="str">
        <f t="shared" si="148"/>
        <v/>
      </c>
      <c r="BW247" s="556" t="str">
        <f t="shared" si="149"/>
        <v/>
      </c>
      <c r="BY247" s="556" t="str">
        <f t="shared" si="150"/>
        <v/>
      </c>
      <c r="CA247" s="556" t="str">
        <f t="shared" si="151"/>
        <v/>
      </c>
      <c r="CC247" s="556" t="str">
        <f t="shared" si="152"/>
        <v/>
      </c>
      <c r="CE247" s="556" t="str">
        <f t="shared" si="153"/>
        <v/>
      </c>
    </row>
    <row r="248" spans="5:83">
      <c r="E248" s="556" t="str">
        <f t="shared" si="116"/>
        <v/>
      </c>
      <c r="G248" s="556" t="str">
        <f t="shared" si="116"/>
        <v/>
      </c>
      <c r="I248" s="556" t="str">
        <f t="shared" si="117"/>
        <v/>
      </c>
      <c r="K248" s="556" t="str">
        <f t="shared" si="118"/>
        <v/>
      </c>
      <c r="M248" s="556" t="str">
        <f t="shared" si="119"/>
        <v/>
      </c>
      <c r="O248" s="556" t="str">
        <f t="shared" si="120"/>
        <v/>
      </c>
      <c r="Q248" s="556" t="str">
        <f t="shared" si="121"/>
        <v/>
      </c>
      <c r="S248" s="556" t="str">
        <f t="shared" si="122"/>
        <v/>
      </c>
      <c r="U248" s="556" t="str">
        <f t="shared" si="123"/>
        <v/>
      </c>
      <c r="W248" s="556" t="str">
        <f t="shared" si="124"/>
        <v/>
      </c>
      <c r="Y248" s="556" t="str">
        <f t="shared" si="125"/>
        <v/>
      </c>
      <c r="AA248" s="556" t="str">
        <f t="shared" si="126"/>
        <v/>
      </c>
      <c r="AC248" s="556" t="str">
        <f t="shared" si="127"/>
        <v/>
      </c>
      <c r="AE248" s="556" t="str">
        <f t="shared" si="128"/>
        <v/>
      </c>
      <c r="AG248" s="556" t="str">
        <f t="shared" si="129"/>
        <v/>
      </c>
      <c r="AI248" s="556" t="str">
        <f t="shared" si="130"/>
        <v/>
      </c>
      <c r="AK248" s="556" t="str">
        <f t="shared" si="131"/>
        <v/>
      </c>
      <c r="AM248" s="556" t="str">
        <f t="shared" si="132"/>
        <v/>
      </c>
      <c r="AO248" s="556" t="str">
        <f t="shared" si="133"/>
        <v/>
      </c>
      <c r="AQ248" s="556" t="str">
        <f t="shared" si="134"/>
        <v/>
      </c>
      <c r="AS248" s="556" t="str">
        <f t="shared" si="135"/>
        <v/>
      </c>
      <c r="AU248" s="556" t="str">
        <f t="shared" si="135"/>
        <v/>
      </c>
      <c r="AW248" s="556" t="str">
        <f t="shared" si="136"/>
        <v/>
      </c>
      <c r="AY248" s="556" t="str">
        <f t="shared" si="137"/>
        <v/>
      </c>
      <c r="BA248" s="556" t="str">
        <f t="shared" si="138"/>
        <v/>
      </c>
      <c r="BC248" s="556" t="str">
        <f t="shared" si="139"/>
        <v/>
      </c>
      <c r="BE248" s="556" t="str">
        <f t="shared" si="140"/>
        <v/>
      </c>
      <c r="BG248" s="556" t="str">
        <f t="shared" si="141"/>
        <v/>
      </c>
      <c r="BI248" s="556" t="str">
        <f t="shared" si="142"/>
        <v/>
      </c>
      <c r="BK248" s="556" t="str">
        <f t="shared" si="143"/>
        <v/>
      </c>
      <c r="BM248" s="556" t="str">
        <f t="shared" si="144"/>
        <v/>
      </c>
      <c r="BO248" s="556" t="str">
        <f t="shared" si="145"/>
        <v/>
      </c>
      <c r="BQ248" s="556" t="str">
        <f t="shared" si="146"/>
        <v/>
      </c>
      <c r="BS248" s="556" t="str">
        <f t="shared" si="147"/>
        <v/>
      </c>
      <c r="BU248" s="556" t="str">
        <f t="shared" si="148"/>
        <v/>
      </c>
      <c r="BW248" s="556" t="str">
        <f t="shared" si="149"/>
        <v/>
      </c>
      <c r="BY248" s="556" t="str">
        <f t="shared" si="150"/>
        <v/>
      </c>
      <c r="CA248" s="556" t="str">
        <f t="shared" si="151"/>
        <v/>
      </c>
      <c r="CC248" s="556" t="str">
        <f t="shared" si="152"/>
        <v/>
      </c>
      <c r="CE248" s="556" t="str">
        <f t="shared" si="153"/>
        <v/>
      </c>
    </row>
    <row r="249" spans="5:83">
      <c r="E249" s="556" t="str">
        <f t="shared" si="116"/>
        <v/>
      </c>
      <c r="G249" s="556" t="str">
        <f t="shared" si="116"/>
        <v/>
      </c>
      <c r="I249" s="556" t="str">
        <f t="shared" si="117"/>
        <v/>
      </c>
      <c r="K249" s="556" t="str">
        <f t="shared" si="118"/>
        <v/>
      </c>
      <c r="M249" s="556" t="str">
        <f t="shared" si="119"/>
        <v/>
      </c>
      <c r="O249" s="556" t="str">
        <f t="shared" si="120"/>
        <v/>
      </c>
      <c r="Q249" s="556" t="str">
        <f t="shared" si="121"/>
        <v/>
      </c>
      <c r="S249" s="556" t="str">
        <f t="shared" si="122"/>
        <v/>
      </c>
      <c r="U249" s="556" t="str">
        <f t="shared" si="123"/>
        <v/>
      </c>
      <c r="W249" s="556" t="str">
        <f t="shared" si="124"/>
        <v/>
      </c>
      <c r="Y249" s="556" t="str">
        <f t="shared" si="125"/>
        <v/>
      </c>
      <c r="AA249" s="556" t="str">
        <f t="shared" si="126"/>
        <v/>
      </c>
      <c r="AC249" s="556" t="str">
        <f t="shared" si="127"/>
        <v/>
      </c>
      <c r="AE249" s="556" t="str">
        <f t="shared" si="128"/>
        <v/>
      </c>
      <c r="AG249" s="556" t="str">
        <f t="shared" si="129"/>
        <v/>
      </c>
      <c r="AI249" s="556" t="str">
        <f t="shared" si="130"/>
        <v/>
      </c>
      <c r="AK249" s="556" t="str">
        <f t="shared" si="131"/>
        <v/>
      </c>
      <c r="AM249" s="556" t="str">
        <f t="shared" si="132"/>
        <v/>
      </c>
      <c r="AO249" s="556" t="str">
        <f t="shared" si="133"/>
        <v/>
      </c>
      <c r="AQ249" s="556" t="str">
        <f t="shared" si="134"/>
        <v/>
      </c>
      <c r="AS249" s="556" t="str">
        <f t="shared" si="135"/>
        <v/>
      </c>
      <c r="AU249" s="556" t="str">
        <f t="shared" si="135"/>
        <v/>
      </c>
      <c r="AW249" s="556" t="str">
        <f t="shared" si="136"/>
        <v/>
      </c>
      <c r="AY249" s="556" t="str">
        <f t="shared" si="137"/>
        <v/>
      </c>
      <c r="BA249" s="556" t="str">
        <f t="shared" si="138"/>
        <v/>
      </c>
      <c r="BC249" s="556" t="str">
        <f t="shared" si="139"/>
        <v/>
      </c>
      <c r="BE249" s="556" t="str">
        <f t="shared" si="140"/>
        <v/>
      </c>
      <c r="BG249" s="556" t="str">
        <f t="shared" si="141"/>
        <v/>
      </c>
      <c r="BI249" s="556" t="str">
        <f t="shared" si="142"/>
        <v/>
      </c>
      <c r="BK249" s="556" t="str">
        <f t="shared" si="143"/>
        <v/>
      </c>
      <c r="BM249" s="556" t="str">
        <f t="shared" si="144"/>
        <v/>
      </c>
      <c r="BO249" s="556" t="str">
        <f t="shared" si="145"/>
        <v/>
      </c>
      <c r="BQ249" s="556" t="str">
        <f t="shared" si="146"/>
        <v/>
      </c>
      <c r="BS249" s="556" t="str">
        <f t="shared" si="147"/>
        <v/>
      </c>
      <c r="BU249" s="556" t="str">
        <f t="shared" si="148"/>
        <v/>
      </c>
      <c r="BW249" s="556" t="str">
        <f t="shared" si="149"/>
        <v/>
      </c>
      <c r="BY249" s="556" t="str">
        <f t="shared" si="150"/>
        <v/>
      </c>
      <c r="CA249" s="556" t="str">
        <f t="shared" si="151"/>
        <v/>
      </c>
      <c r="CC249" s="556" t="str">
        <f t="shared" si="152"/>
        <v/>
      </c>
      <c r="CE249" s="556" t="str">
        <f t="shared" si="153"/>
        <v/>
      </c>
    </row>
    <row r="250" spans="5:83">
      <c r="E250" s="556" t="str">
        <f t="shared" si="116"/>
        <v/>
      </c>
      <c r="G250" s="556" t="str">
        <f t="shared" si="116"/>
        <v/>
      </c>
      <c r="I250" s="556" t="str">
        <f t="shared" si="117"/>
        <v/>
      </c>
      <c r="K250" s="556" t="str">
        <f t="shared" si="118"/>
        <v/>
      </c>
      <c r="M250" s="556" t="str">
        <f t="shared" si="119"/>
        <v/>
      </c>
      <c r="O250" s="556" t="str">
        <f t="shared" si="120"/>
        <v/>
      </c>
      <c r="Q250" s="556" t="str">
        <f t="shared" si="121"/>
        <v/>
      </c>
      <c r="S250" s="556" t="str">
        <f t="shared" si="122"/>
        <v/>
      </c>
      <c r="U250" s="556" t="str">
        <f t="shared" si="123"/>
        <v/>
      </c>
      <c r="W250" s="556" t="str">
        <f t="shared" si="124"/>
        <v/>
      </c>
      <c r="Y250" s="556" t="str">
        <f t="shared" si="125"/>
        <v/>
      </c>
      <c r="AA250" s="556" t="str">
        <f t="shared" si="126"/>
        <v/>
      </c>
      <c r="AC250" s="556" t="str">
        <f t="shared" si="127"/>
        <v/>
      </c>
      <c r="AE250" s="556" t="str">
        <f t="shared" si="128"/>
        <v/>
      </c>
      <c r="AG250" s="556" t="str">
        <f t="shared" si="129"/>
        <v/>
      </c>
      <c r="AI250" s="556" t="str">
        <f t="shared" si="130"/>
        <v/>
      </c>
      <c r="AK250" s="556" t="str">
        <f t="shared" si="131"/>
        <v/>
      </c>
      <c r="AM250" s="556" t="str">
        <f t="shared" si="132"/>
        <v/>
      </c>
      <c r="AO250" s="556" t="str">
        <f t="shared" si="133"/>
        <v/>
      </c>
      <c r="AQ250" s="556" t="str">
        <f t="shared" si="134"/>
        <v/>
      </c>
      <c r="AS250" s="556" t="str">
        <f t="shared" si="135"/>
        <v/>
      </c>
      <c r="AU250" s="556" t="str">
        <f t="shared" si="135"/>
        <v/>
      </c>
      <c r="AW250" s="556" t="str">
        <f t="shared" si="136"/>
        <v/>
      </c>
      <c r="AY250" s="556" t="str">
        <f t="shared" si="137"/>
        <v/>
      </c>
      <c r="BA250" s="556" t="str">
        <f t="shared" si="138"/>
        <v/>
      </c>
      <c r="BC250" s="556" t="str">
        <f t="shared" si="139"/>
        <v/>
      </c>
      <c r="BE250" s="556" t="str">
        <f t="shared" si="140"/>
        <v/>
      </c>
      <c r="BG250" s="556" t="str">
        <f t="shared" si="141"/>
        <v/>
      </c>
      <c r="BI250" s="556" t="str">
        <f t="shared" si="142"/>
        <v/>
      </c>
      <c r="BK250" s="556" t="str">
        <f t="shared" si="143"/>
        <v/>
      </c>
      <c r="BM250" s="556" t="str">
        <f t="shared" si="144"/>
        <v/>
      </c>
      <c r="BO250" s="556" t="str">
        <f t="shared" si="145"/>
        <v/>
      </c>
      <c r="BQ250" s="556" t="str">
        <f t="shared" si="146"/>
        <v/>
      </c>
      <c r="BS250" s="556" t="str">
        <f t="shared" si="147"/>
        <v/>
      </c>
      <c r="BU250" s="556" t="str">
        <f t="shared" si="148"/>
        <v/>
      </c>
      <c r="BW250" s="556" t="str">
        <f t="shared" si="149"/>
        <v/>
      </c>
      <c r="BY250" s="556" t="str">
        <f t="shared" si="150"/>
        <v/>
      </c>
      <c r="CA250" s="556" t="str">
        <f t="shared" si="151"/>
        <v/>
      </c>
      <c r="CC250" s="556" t="str">
        <f t="shared" si="152"/>
        <v/>
      </c>
      <c r="CE250" s="556" t="str">
        <f t="shared" si="153"/>
        <v/>
      </c>
    </row>
    <row r="251" spans="5:83">
      <c r="E251" s="556" t="str">
        <f t="shared" si="116"/>
        <v/>
      </c>
      <c r="G251" s="556" t="str">
        <f t="shared" si="116"/>
        <v/>
      </c>
      <c r="I251" s="556" t="str">
        <f t="shared" si="117"/>
        <v/>
      </c>
      <c r="K251" s="556" t="str">
        <f t="shared" si="118"/>
        <v/>
      </c>
      <c r="M251" s="556" t="str">
        <f t="shared" si="119"/>
        <v/>
      </c>
      <c r="O251" s="556" t="str">
        <f t="shared" si="120"/>
        <v/>
      </c>
      <c r="Q251" s="556" t="str">
        <f t="shared" si="121"/>
        <v/>
      </c>
      <c r="S251" s="556" t="str">
        <f t="shared" si="122"/>
        <v/>
      </c>
      <c r="U251" s="556" t="str">
        <f t="shared" si="123"/>
        <v/>
      </c>
      <c r="W251" s="556" t="str">
        <f t="shared" si="124"/>
        <v/>
      </c>
      <c r="Y251" s="556" t="str">
        <f t="shared" si="125"/>
        <v/>
      </c>
      <c r="AA251" s="556" t="str">
        <f t="shared" si="126"/>
        <v/>
      </c>
      <c r="AC251" s="556" t="str">
        <f t="shared" si="127"/>
        <v/>
      </c>
      <c r="AE251" s="556" t="str">
        <f t="shared" si="128"/>
        <v/>
      </c>
      <c r="AG251" s="556" t="str">
        <f t="shared" si="129"/>
        <v/>
      </c>
      <c r="AI251" s="556" t="str">
        <f t="shared" si="130"/>
        <v/>
      </c>
      <c r="AK251" s="556" t="str">
        <f t="shared" si="131"/>
        <v/>
      </c>
      <c r="AM251" s="556" t="str">
        <f t="shared" si="132"/>
        <v/>
      </c>
      <c r="AO251" s="556" t="str">
        <f t="shared" si="133"/>
        <v/>
      </c>
      <c r="AQ251" s="556" t="str">
        <f t="shared" si="134"/>
        <v/>
      </c>
      <c r="AS251" s="556" t="str">
        <f t="shared" si="135"/>
        <v/>
      </c>
      <c r="AU251" s="556" t="str">
        <f t="shared" si="135"/>
        <v/>
      </c>
      <c r="AW251" s="556" t="str">
        <f t="shared" si="136"/>
        <v/>
      </c>
      <c r="AY251" s="556" t="str">
        <f t="shared" si="137"/>
        <v/>
      </c>
      <c r="BA251" s="556" t="str">
        <f t="shared" si="138"/>
        <v/>
      </c>
      <c r="BC251" s="556" t="str">
        <f t="shared" si="139"/>
        <v/>
      </c>
      <c r="BE251" s="556" t="str">
        <f t="shared" si="140"/>
        <v/>
      </c>
      <c r="BG251" s="556" t="str">
        <f t="shared" si="141"/>
        <v/>
      </c>
      <c r="BI251" s="556" t="str">
        <f t="shared" si="142"/>
        <v/>
      </c>
      <c r="BK251" s="556" t="str">
        <f t="shared" si="143"/>
        <v/>
      </c>
      <c r="BM251" s="556" t="str">
        <f t="shared" si="144"/>
        <v/>
      </c>
      <c r="BO251" s="556" t="str">
        <f t="shared" si="145"/>
        <v/>
      </c>
      <c r="BQ251" s="556" t="str">
        <f t="shared" si="146"/>
        <v/>
      </c>
      <c r="BS251" s="556" t="str">
        <f t="shared" si="147"/>
        <v/>
      </c>
      <c r="BU251" s="556" t="str">
        <f t="shared" si="148"/>
        <v/>
      </c>
      <c r="BW251" s="556" t="str">
        <f t="shared" si="149"/>
        <v/>
      </c>
      <c r="BY251" s="556" t="str">
        <f t="shared" si="150"/>
        <v/>
      </c>
      <c r="CA251" s="556" t="str">
        <f t="shared" si="151"/>
        <v/>
      </c>
      <c r="CC251" s="556" t="str">
        <f t="shared" si="152"/>
        <v/>
      </c>
      <c r="CE251" s="556" t="str">
        <f t="shared" si="153"/>
        <v/>
      </c>
    </row>
    <row r="252" spans="5:83">
      <c r="E252" s="556" t="str">
        <f t="shared" si="116"/>
        <v/>
      </c>
      <c r="G252" s="556" t="str">
        <f t="shared" si="116"/>
        <v/>
      </c>
      <c r="I252" s="556" t="str">
        <f t="shared" si="117"/>
        <v/>
      </c>
      <c r="K252" s="556" t="str">
        <f t="shared" si="118"/>
        <v/>
      </c>
      <c r="M252" s="556" t="str">
        <f t="shared" si="119"/>
        <v/>
      </c>
      <c r="O252" s="556" t="str">
        <f t="shared" si="120"/>
        <v/>
      </c>
      <c r="Q252" s="556" t="str">
        <f t="shared" si="121"/>
        <v/>
      </c>
      <c r="S252" s="556" t="str">
        <f t="shared" si="122"/>
        <v/>
      </c>
      <c r="U252" s="556" t="str">
        <f t="shared" si="123"/>
        <v/>
      </c>
      <c r="W252" s="556" t="str">
        <f t="shared" si="124"/>
        <v/>
      </c>
      <c r="Y252" s="556" t="str">
        <f t="shared" si="125"/>
        <v/>
      </c>
      <c r="AA252" s="556" t="str">
        <f t="shared" si="126"/>
        <v/>
      </c>
      <c r="AC252" s="556" t="str">
        <f t="shared" si="127"/>
        <v/>
      </c>
      <c r="AE252" s="556" t="str">
        <f t="shared" si="128"/>
        <v/>
      </c>
      <c r="AG252" s="556" t="str">
        <f t="shared" si="129"/>
        <v/>
      </c>
      <c r="AI252" s="556" t="str">
        <f t="shared" si="130"/>
        <v/>
      </c>
      <c r="AK252" s="556" t="str">
        <f t="shared" si="131"/>
        <v/>
      </c>
      <c r="AM252" s="556" t="str">
        <f t="shared" si="132"/>
        <v/>
      </c>
      <c r="AO252" s="556" t="str">
        <f t="shared" si="133"/>
        <v/>
      </c>
      <c r="AQ252" s="556" t="str">
        <f t="shared" si="134"/>
        <v/>
      </c>
      <c r="AS252" s="556" t="str">
        <f t="shared" si="135"/>
        <v/>
      </c>
      <c r="AU252" s="556" t="str">
        <f t="shared" si="135"/>
        <v/>
      </c>
      <c r="AW252" s="556" t="str">
        <f t="shared" si="136"/>
        <v/>
      </c>
      <c r="AY252" s="556" t="str">
        <f t="shared" si="137"/>
        <v/>
      </c>
      <c r="BA252" s="556" t="str">
        <f t="shared" si="138"/>
        <v/>
      </c>
      <c r="BC252" s="556" t="str">
        <f t="shared" si="139"/>
        <v/>
      </c>
      <c r="BE252" s="556" t="str">
        <f t="shared" si="140"/>
        <v/>
      </c>
      <c r="BG252" s="556" t="str">
        <f t="shared" si="141"/>
        <v/>
      </c>
      <c r="BI252" s="556" t="str">
        <f t="shared" si="142"/>
        <v/>
      </c>
      <c r="BK252" s="556" t="str">
        <f t="shared" si="143"/>
        <v/>
      </c>
      <c r="BM252" s="556" t="str">
        <f t="shared" si="144"/>
        <v/>
      </c>
      <c r="BO252" s="556" t="str">
        <f t="shared" si="145"/>
        <v/>
      </c>
      <c r="BQ252" s="556" t="str">
        <f t="shared" si="146"/>
        <v/>
      </c>
      <c r="BS252" s="556" t="str">
        <f t="shared" si="147"/>
        <v/>
      </c>
      <c r="BU252" s="556" t="str">
        <f t="shared" si="148"/>
        <v/>
      </c>
      <c r="BW252" s="556" t="str">
        <f t="shared" si="149"/>
        <v/>
      </c>
      <c r="BY252" s="556" t="str">
        <f t="shared" si="150"/>
        <v/>
      </c>
      <c r="CA252" s="556" t="str">
        <f t="shared" si="151"/>
        <v/>
      </c>
      <c r="CC252" s="556" t="str">
        <f t="shared" si="152"/>
        <v/>
      </c>
      <c r="CE252" s="556" t="str">
        <f t="shared" si="153"/>
        <v/>
      </c>
    </row>
    <row r="253" spans="5:83">
      <c r="E253" s="556" t="str">
        <f t="shared" si="116"/>
        <v/>
      </c>
      <c r="G253" s="556" t="str">
        <f t="shared" si="116"/>
        <v/>
      </c>
      <c r="I253" s="556" t="str">
        <f t="shared" si="117"/>
        <v/>
      </c>
      <c r="K253" s="556" t="str">
        <f t="shared" si="118"/>
        <v/>
      </c>
      <c r="M253" s="556" t="str">
        <f t="shared" si="119"/>
        <v/>
      </c>
      <c r="O253" s="556" t="str">
        <f t="shared" si="120"/>
        <v/>
      </c>
      <c r="Q253" s="556" t="str">
        <f t="shared" si="121"/>
        <v/>
      </c>
      <c r="S253" s="556" t="str">
        <f t="shared" si="122"/>
        <v/>
      </c>
      <c r="U253" s="556" t="str">
        <f t="shared" si="123"/>
        <v/>
      </c>
      <c r="W253" s="556" t="str">
        <f t="shared" si="124"/>
        <v/>
      </c>
      <c r="Y253" s="556" t="str">
        <f t="shared" si="125"/>
        <v/>
      </c>
      <c r="AA253" s="556" t="str">
        <f t="shared" si="126"/>
        <v/>
      </c>
      <c r="AC253" s="556" t="str">
        <f t="shared" si="127"/>
        <v/>
      </c>
      <c r="AE253" s="556" t="str">
        <f t="shared" si="128"/>
        <v/>
      </c>
      <c r="AG253" s="556" t="str">
        <f t="shared" si="129"/>
        <v/>
      </c>
      <c r="AI253" s="556" t="str">
        <f t="shared" si="130"/>
        <v/>
      </c>
      <c r="AK253" s="556" t="str">
        <f t="shared" si="131"/>
        <v/>
      </c>
      <c r="AM253" s="556" t="str">
        <f t="shared" si="132"/>
        <v/>
      </c>
      <c r="AO253" s="556" t="str">
        <f t="shared" si="133"/>
        <v/>
      </c>
      <c r="AQ253" s="556" t="str">
        <f t="shared" si="134"/>
        <v/>
      </c>
      <c r="AS253" s="556" t="str">
        <f t="shared" si="135"/>
        <v/>
      </c>
      <c r="AU253" s="556" t="str">
        <f t="shared" si="135"/>
        <v/>
      </c>
      <c r="AW253" s="556" t="str">
        <f t="shared" si="136"/>
        <v/>
      </c>
      <c r="AY253" s="556" t="str">
        <f t="shared" si="137"/>
        <v/>
      </c>
      <c r="BA253" s="556" t="str">
        <f t="shared" si="138"/>
        <v/>
      </c>
      <c r="BC253" s="556" t="str">
        <f t="shared" si="139"/>
        <v/>
      </c>
      <c r="BE253" s="556" t="str">
        <f t="shared" si="140"/>
        <v/>
      </c>
      <c r="BG253" s="556" t="str">
        <f t="shared" si="141"/>
        <v/>
      </c>
      <c r="BI253" s="556" t="str">
        <f t="shared" si="142"/>
        <v/>
      </c>
      <c r="BK253" s="556" t="str">
        <f t="shared" si="143"/>
        <v/>
      </c>
      <c r="BM253" s="556" t="str">
        <f t="shared" si="144"/>
        <v/>
      </c>
      <c r="BO253" s="556" t="str">
        <f t="shared" si="145"/>
        <v/>
      </c>
      <c r="BQ253" s="556" t="str">
        <f t="shared" si="146"/>
        <v/>
      </c>
      <c r="BS253" s="556" t="str">
        <f t="shared" si="147"/>
        <v/>
      </c>
      <c r="BU253" s="556" t="str">
        <f t="shared" si="148"/>
        <v/>
      </c>
      <c r="BW253" s="556" t="str">
        <f t="shared" si="149"/>
        <v/>
      </c>
      <c r="BY253" s="556" t="str">
        <f t="shared" si="150"/>
        <v/>
      </c>
      <c r="CA253" s="556" t="str">
        <f t="shared" si="151"/>
        <v/>
      </c>
      <c r="CC253" s="556" t="str">
        <f t="shared" si="152"/>
        <v/>
      </c>
      <c r="CE253" s="556" t="str">
        <f t="shared" si="153"/>
        <v/>
      </c>
    </row>
    <row r="254" spans="5:83">
      <c r="E254" s="556" t="str">
        <f t="shared" si="116"/>
        <v/>
      </c>
      <c r="G254" s="556" t="str">
        <f t="shared" si="116"/>
        <v/>
      </c>
      <c r="I254" s="556" t="str">
        <f t="shared" si="117"/>
        <v/>
      </c>
      <c r="K254" s="556" t="str">
        <f t="shared" si="118"/>
        <v/>
      </c>
      <c r="M254" s="556" t="str">
        <f t="shared" si="119"/>
        <v/>
      </c>
      <c r="O254" s="556" t="str">
        <f t="shared" si="120"/>
        <v/>
      </c>
      <c r="Q254" s="556" t="str">
        <f t="shared" si="121"/>
        <v/>
      </c>
      <c r="S254" s="556" t="str">
        <f t="shared" si="122"/>
        <v/>
      </c>
      <c r="U254" s="556" t="str">
        <f t="shared" si="123"/>
        <v/>
      </c>
      <c r="W254" s="556" t="str">
        <f t="shared" si="124"/>
        <v/>
      </c>
      <c r="Y254" s="556" t="str">
        <f t="shared" si="125"/>
        <v/>
      </c>
      <c r="AA254" s="556" t="str">
        <f t="shared" si="126"/>
        <v/>
      </c>
      <c r="AC254" s="556" t="str">
        <f t="shared" si="127"/>
        <v/>
      </c>
      <c r="AE254" s="556" t="str">
        <f t="shared" si="128"/>
        <v/>
      </c>
      <c r="AG254" s="556" t="str">
        <f t="shared" si="129"/>
        <v/>
      </c>
      <c r="AI254" s="556" t="str">
        <f t="shared" si="130"/>
        <v/>
      </c>
      <c r="AK254" s="556" t="str">
        <f t="shared" si="131"/>
        <v/>
      </c>
      <c r="AM254" s="556" t="str">
        <f t="shared" si="132"/>
        <v/>
      </c>
      <c r="AO254" s="556" t="str">
        <f t="shared" si="133"/>
        <v/>
      </c>
      <c r="AQ254" s="556" t="str">
        <f t="shared" si="134"/>
        <v/>
      </c>
      <c r="AS254" s="556" t="str">
        <f t="shared" si="135"/>
        <v/>
      </c>
      <c r="AU254" s="556" t="str">
        <f t="shared" si="135"/>
        <v/>
      </c>
      <c r="AW254" s="556" t="str">
        <f t="shared" si="136"/>
        <v/>
      </c>
      <c r="AY254" s="556" t="str">
        <f t="shared" si="137"/>
        <v/>
      </c>
      <c r="BA254" s="556" t="str">
        <f t="shared" si="138"/>
        <v/>
      </c>
      <c r="BC254" s="556" t="str">
        <f t="shared" si="139"/>
        <v/>
      </c>
      <c r="BE254" s="556" t="str">
        <f t="shared" si="140"/>
        <v/>
      </c>
      <c r="BG254" s="556" t="str">
        <f t="shared" si="141"/>
        <v/>
      </c>
      <c r="BI254" s="556" t="str">
        <f t="shared" si="142"/>
        <v/>
      </c>
      <c r="BK254" s="556" t="str">
        <f t="shared" si="143"/>
        <v/>
      </c>
      <c r="BM254" s="556" t="str">
        <f t="shared" si="144"/>
        <v/>
      </c>
      <c r="BO254" s="556" t="str">
        <f t="shared" si="145"/>
        <v/>
      </c>
      <c r="BQ254" s="556" t="str">
        <f t="shared" si="146"/>
        <v/>
      </c>
      <c r="BS254" s="556" t="str">
        <f t="shared" si="147"/>
        <v/>
      </c>
      <c r="BU254" s="556" t="str">
        <f t="shared" si="148"/>
        <v/>
      </c>
      <c r="BW254" s="556" t="str">
        <f t="shared" si="149"/>
        <v/>
      </c>
      <c r="BY254" s="556" t="str">
        <f t="shared" si="150"/>
        <v/>
      </c>
      <c r="CA254" s="556" t="str">
        <f t="shared" si="151"/>
        <v/>
      </c>
      <c r="CC254" s="556" t="str">
        <f t="shared" si="152"/>
        <v/>
      </c>
      <c r="CE254" s="556" t="str">
        <f t="shared" si="153"/>
        <v/>
      </c>
    </row>
    <row r="255" spans="5:83">
      <c r="E255" s="556" t="str">
        <f t="shared" si="116"/>
        <v/>
      </c>
      <c r="G255" s="556" t="str">
        <f t="shared" si="116"/>
        <v/>
      </c>
      <c r="I255" s="556" t="str">
        <f t="shared" si="117"/>
        <v/>
      </c>
      <c r="K255" s="556" t="str">
        <f t="shared" si="118"/>
        <v/>
      </c>
      <c r="M255" s="556" t="str">
        <f t="shared" si="119"/>
        <v/>
      </c>
      <c r="O255" s="556" t="str">
        <f t="shared" si="120"/>
        <v/>
      </c>
      <c r="Q255" s="556" t="str">
        <f t="shared" si="121"/>
        <v/>
      </c>
      <c r="S255" s="556" t="str">
        <f t="shared" si="122"/>
        <v/>
      </c>
      <c r="U255" s="556" t="str">
        <f t="shared" si="123"/>
        <v/>
      </c>
      <c r="W255" s="556" t="str">
        <f t="shared" si="124"/>
        <v/>
      </c>
      <c r="Y255" s="556" t="str">
        <f t="shared" si="125"/>
        <v/>
      </c>
      <c r="AA255" s="556" t="str">
        <f t="shared" si="126"/>
        <v/>
      </c>
      <c r="AC255" s="556" t="str">
        <f t="shared" si="127"/>
        <v/>
      </c>
      <c r="AE255" s="556" t="str">
        <f t="shared" si="128"/>
        <v/>
      </c>
      <c r="AG255" s="556" t="str">
        <f t="shared" si="129"/>
        <v/>
      </c>
      <c r="AI255" s="556" t="str">
        <f t="shared" si="130"/>
        <v/>
      </c>
      <c r="AK255" s="556" t="str">
        <f t="shared" si="131"/>
        <v/>
      </c>
      <c r="AM255" s="556" t="str">
        <f t="shared" si="132"/>
        <v/>
      </c>
      <c r="AO255" s="556" t="str">
        <f t="shared" si="133"/>
        <v/>
      </c>
      <c r="AQ255" s="556" t="str">
        <f t="shared" si="134"/>
        <v/>
      </c>
      <c r="AS255" s="556" t="str">
        <f t="shared" si="135"/>
        <v/>
      </c>
      <c r="AU255" s="556" t="str">
        <f t="shared" si="135"/>
        <v/>
      </c>
      <c r="AW255" s="556" t="str">
        <f t="shared" si="136"/>
        <v/>
      </c>
      <c r="AY255" s="556" t="str">
        <f t="shared" si="137"/>
        <v/>
      </c>
      <c r="BA255" s="556" t="str">
        <f t="shared" si="138"/>
        <v/>
      </c>
      <c r="BC255" s="556" t="str">
        <f t="shared" si="139"/>
        <v/>
      </c>
      <c r="BE255" s="556" t="str">
        <f t="shared" si="140"/>
        <v/>
      </c>
      <c r="BG255" s="556" t="str">
        <f t="shared" si="141"/>
        <v/>
      </c>
      <c r="BI255" s="556" t="str">
        <f t="shared" si="142"/>
        <v/>
      </c>
      <c r="BK255" s="556" t="str">
        <f t="shared" si="143"/>
        <v/>
      </c>
      <c r="BM255" s="556" t="str">
        <f t="shared" si="144"/>
        <v/>
      </c>
      <c r="BO255" s="556" t="str">
        <f t="shared" si="145"/>
        <v/>
      </c>
      <c r="BQ255" s="556" t="str">
        <f t="shared" si="146"/>
        <v/>
      </c>
      <c r="BS255" s="556" t="str">
        <f t="shared" si="147"/>
        <v/>
      </c>
      <c r="BU255" s="556" t="str">
        <f t="shared" si="148"/>
        <v/>
      </c>
      <c r="BW255" s="556" t="str">
        <f t="shared" si="149"/>
        <v/>
      </c>
      <c r="BY255" s="556" t="str">
        <f t="shared" si="150"/>
        <v/>
      </c>
      <c r="CA255" s="556" t="str">
        <f t="shared" si="151"/>
        <v/>
      </c>
      <c r="CC255" s="556" t="str">
        <f t="shared" si="152"/>
        <v/>
      </c>
      <c r="CE255" s="556" t="str">
        <f t="shared" si="153"/>
        <v/>
      </c>
    </row>
    <row r="256" spans="5:83">
      <c r="E256" s="556" t="str">
        <f t="shared" si="116"/>
        <v/>
      </c>
      <c r="G256" s="556" t="str">
        <f t="shared" si="116"/>
        <v/>
      </c>
      <c r="I256" s="556" t="str">
        <f t="shared" si="117"/>
        <v/>
      </c>
      <c r="K256" s="556" t="str">
        <f t="shared" si="118"/>
        <v/>
      </c>
      <c r="M256" s="556" t="str">
        <f t="shared" si="119"/>
        <v/>
      </c>
      <c r="O256" s="556" t="str">
        <f t="shared" si="120"/>
        <v/>
      </c>
      <c r="Q256" s="556" t="str">
        <f t="shared" si="121"/>
        <v/>
      </c>
      <c r="S256" s="556" t="str">
        <f t="shared" si="122"/>
        <v/>
      </c>
      <c r="U256" s="556" t="str">
        <f t="shared" si="123"/>
        <v/>
      </c>
      <c r="W256" s="556" t="str">
        <f t="shared" si="124"/>
        <v/>
      </c>
      <c r="Y256" s="556" t="str">
        <f t="shared" si="125"/>
        <v/>
      </c>
      <c r="AA256" s="556" t="str">
        <f t="shared" si="126"/>
        <v/>
      </c>
      <c r="AC256" s="556" t="str">
        <f t="shared" si="127"/>
        <v/>
      </c>
      <c r="AE256" s="556" t="str">
        <f t="shared" si="128"/>
        <v/>
      </c>
      <c r="AG256" s="556" t="str">
        <f t="shared" si="129"/>
        <v/>
      </c>
      <c r="AI256" s="556" t="str">
        <f t="shared" si="130"/>
        <v/>
      </c>
      <c r="AK256" s="556" t="str">
        <f t="shared" si="131"/>
        <v/>
      </c>
      <c r="AM256" s="556" t="str">
        <f t="shared" si="132"/>
        <v/>
      </c>
      <c r="AO256" s="556" t="str">
        <f t="shared" si="133"/>
        <v/>
      </c>
      <c r="AQ256" s="556" t="str">
        <f t="shared" si="134"/>
        <v/>
      </c>
      <c r="AS256" s="556" t="str">
        <f t="shared" si="135"/>
        <v/>
      </c>
      <c r="AU256" s="556" t="str">
        <f t="shared" si="135"/>
        <v/>
      </c>
      <c r="AW256" s="556" t="str">
        <f t="shared" si="136"/>
        <v/>
      </c>
      <c r="AY256" s="556" t="str">
        <f t="shared" si="137"/>
        <v/>
      </c>
      <c r="BA256" s="556" t="str">
        <f t="shared" si="138"/>
        <v/>
      </c>
      <c r="BC256" s="556" t="str">
        <f t="shared" si="139"/>
        <v/>
      </c>
      <c r="BE256" s="556" t="str">
        <f t="shared" si="140"/>
        <v/>
      </c>
      <c r="BG256" s="556" t="str">
        <f t="shared" si="141"/>
        <v/>
      </c>
      <c r="BI256" s="556" t="str">
        <f t="shared" si="142"/>
        <v/>
      </c>
      <c r="BK256" s="556" t="str">
        <f t="shared" si="143"/>
        <v/>
      </c>
      <c r="BM256" s="556" t="str">
        <f t="shared" si="144"/>
        <v/>
      </c>
      <c r="BO256" s="556" t="str">
        <f t="shared" si="145"/>
        <v/>
      </c>
      <c r="BQ256" s="556" t="str">
        <f t="shared" si="146"/>
        <v/>
      </c>
      <c r="BS256" s="556" t="str">
        <f t="shared" si="147"/>
        <v/>
      </c>
      <c r="BU256" s="556" t="str">
        <f t="shared" si="148"/>
        <v/>
      </c>
      <c r="BW256" s="556" t="str">
        <f t="shared" si="149"/>
        <v/>
      </c>
      <c r="BY256" s="556" t="str">
        <f t="shared" si="150"/>
        <v/>
      </c>
      <c r="CA256" s="556" t="str">
        <f t="shared" si="151"/>
        <v/>
      </c>
      <c r="CC256" s="556" t="str">
        <f t="shared" si="152"/>
        <v/>
      </c>
      <c r="CE256" s="556" t="str">
        <f t="shared" si="153"/>
        <v/>
      </c>
    </row>
    <row r="257" spans="5:83">
      <c r="E257" s="556" t="str">
        <f t="shared" si="116"/>
        <v/>
      </c>
      <c r="G257" s="556" t="str">
        <f t="shared" si="116"/>
        <v/>
      </c>
      <c r="I257" s="556" t="str">
        <f t="shared" si="117"/>
        <v/>
      </c>
      <c r="K257" s="556" t="str">
        <f t="shared" si="118"/>
        <v/>
      </c>
      <c r="M257" s="556" t="str">
        <f t="shared" si="119"/>
        <v/>
      </c>
      <c r="O257" s="556" t="str">
        <f t="shared" si="120"/>
        <v/>
      </c>
      <c r="Q257" s="556" t="str">
        <f t="shared" si="121"/>
        <v/>
      </c>
      <c r="S257" s="556" t="str">
        <f t="shared" si="122"/>
        <v/>
      </c>
      <c r="U257" s="556" t="str">
        <f t="shared" si="123"/>
        <v/>
      </c>
      <c r="W257" s="556" t="str">
        <f t="shared" si="124"/>
        <v/>
      </c>
      <c r="Y257" s="556" t="str">
        <f t="shared" si="125"/>
        <v/>
      </c>
      <c r="AA257" s="556" t="str">
        <f t="shared" si="126"/>
        <v/>
      </c>
      <c r="AC257" s="556" t="str">
        <f t="shared" si="127"/>
        <v/>
      </c>
      <c r="AE257" s="556" t="str">
        <f t="shared" si="128"/>
        <v/>
      </c>
      <c r="AG257" s="556" t="str">
        <f t="shared" si="129"/>
        <v/>
      </c>
      <c r="AI257" s="556" t="str">
        <f t="shared" si="130"/>
        <v/>
      </c>
      <c r="AK257" s="556" t="str">
        <f t="shared" si="131"/>
        <v/>
      </c>
      <c r="AM257" s="556" t="str">
        <f t="shared" si="132"/>
        <v/>
      </c>
      <c r="AO257" s="556" t="str">
        <f t="shared" si="133"/>
        <v/>
      </c>
      <c r="AQ257" s="556" t="str">
        <f t="shared" si="134"/>
        <v/>
      </c>
      <c r="AS257" s="556" t="str">
        <f t="shared" si="135"/>
        <v/>
      </c>
      <c r="AU257" s="556" t="str">
        <f t="shared" si="135"/>
        <v/>
      </c>
      <c r="AW257" s="556" t="str">
        <f t="shared" si="136"/>
        <v/>
      </c>
      <c r="AY257" s="556" t="str">
        <f t="shared" si="137"/>
        <v/>
      </c>
      <c r="BA257" s="556" t="str">
        <f t="shared" si="138"/>
        <v/>
      </c>
      <c r="BC257" s="556" t="str">
        <f t="shared" si="139"/>
        <v/>
      </c>
      <c r="BE257" s="556" t="str">
        <f t="shared" si="140"/>
        <v/>
      </c>
      <c r="BG257" s="556" t="str">
        <f t="shared" si="141"/>
        <v/>
      </c>
      <c r="BI257" s="556" t="str">
        <f t="shared" si="142"/>
        <v/>
      </c>
      <c r="BK257" s="556" t="str">
        <f t="shared" si="143"/>
        <v/>
      </c>
      <c r="BM257" s="556" t="str">
        <f t="shared" si="144"/>
        <v/>
      </c>
      <c r="BO257" s="556" t="str">
        <f t="shared" si="145"/>
        <v/>
      </c>
      <c r="BQ257" s="556" t="str">
        <f t="shared" si="146"/>
        <v/>
      </c>
      <c r="BS257" s="556" t="str">
        <f t="shared" si="147"/>
        <v/>
      </c>
      <c r="BU257" s="556" t="str">
        <f t="shared" si="148"/>
        <v/>
      </c>
      <c r="BW257" s="556" t="str">
        <f t="shared" si="149"/>
        <v/>
      </c>
      <c r="BY257" s="556" t="str">
        <f t="shared" si="150"/>
        <v/>
      </c>
      <c r="CA257" s="556" t="str">
        <f t="shared" si="151"/>
        <v/>
      </c>
      <c r="CC257" s="556" t="str">
        <f t="shared" si="152"/>
        <v/>
      </c>
      <c r="CE257" s="556" t="str">
        <f t="shared" si="153"/>
        <v/>
      </c>
    </row>
    <row r="258" spans="5:83">
      <c r="E258" s="556" t="str">
        <f t="shared" si="116"/>
        <v/>
      </c>
      <c r="G258" s="556" t="str">
        <f t="shared" si="116"/>
        <v/>
      </c>
      <c r="I258" s="556" t="str">
        <f t="shared" si="117"/>
        <v/>
      </c>
      <c r="K258" s="556" t="str">
        <f t="shared" si="118"/>
        <v/>
      </c>
      <c r="M258" s="556" t="str">
        <f t="shared" si="119"/>
        <v/>
      </c>
      <c r="O258" s="556" t="str">
        <f t="shared" si="120"/>
        <v/>
      </c>
      <c r="Q258" s="556" t="str">
        <f t="shared" si="121"/>
        <v/>
      </c>
      <c r="S258" s="556" t="str">
        <f t="shared" si="122"/>
        <v/>
      </c>
      <c r="U258" s="556" t="str">
        <f t="shared" si="123"/>
        <v/>
      </c>
      <c r="W258" s="556" t="str">
        <f t="shared" si="124"/>
        <v/>
      </c>
      <c r="Y258" s="556" t="str">
        <f t="shared" si="125"/>
        <v/>
      </c>
      <c r="AA258" s="556" t="str">
        <f t="shared" si="126"/>
        <v/>
      </c>
      <c r="AC258" s="556" t="str">
        <f t="shared" si="127"/>
        <v/>
      </c>
      <c r="AE258" s="556" t="str">
        <f t="shared" si="128"/>
        <v/>
      </c>
      <c r="AG258" s="556" t="str">
        <f t="shared" si="129"/>
        <v/>
      </c>
      <c r="AI258" s="556" t="str">
        <f t="shared" si="130"/>
        <v/>
      </c>
      <c r="AK258" s="556" t="str">
        <f t="shared" si="131"/>
        <v/>
      </c>
      <c r="AM258" s="556" t="str">
        <f t="shared" si="132"/>
        <v/>
      </c>
      <c r="AO258" s="556" t="str">
        <f t="shared" si="133"/>
        <v/>
      </c>
      <c r="AQ258" s="556" t="str">
        <f t="shared" si="134"/>
        <v/>
      </c>
      <c r="AS258" s="556" t="str">
        <f t="shared" si="135"/>
        <v/>
      </c>
      <c r="AU258" s="556" t="str">
        <f t="shared" si="135"/>
        <v/>
      </c>
      <c r="AW258" s="556" t="str">
        <f t="shared" si="136"/>
        <v/>
      </c>
      <c r="AY258" s="556" t="str">
        <f t="shared" si="137"/>
        <v/>
      </c>
      <c r="BA258" s="556" t="str">
        <f t="shared" si="138"/>
        <v/>
      </c>
      <c r="BC258" s="556" t="str">
        <f t="shared" si="139"/>
        <v/>
      </c>
      <c r="BE258" s="556" t="str">
        <f t="shared" si="140"/>
        <v/>
      </c>
      <c r="BG258" s="556" t="str">
        <f t="shared" si="141"/>
        <v/>
      </c>
      <c r="BI258" s="556" t="str">
        <f t="shared" si="142"/>
        <v/>
      </c>
      <c r="BK258" s="556" t="str">
        <f t="shared" si="143"/>
        <v/>
      </c>
      <c r="BM258" s="556" t="str">
        <f t="shared" si="144"/>
        <v/>
      </c>
      <c r="BO258" s="556" t="str">
        <f t="shared" si="145"/>
        <v/>
      </c>
      <c r="BQ258" s="556" t="str">
        <f t="shared" si="146"/>
        <v/>
      </c>
      <c r="BS258" s="556" t="str">
        <f t="shared" si="147"/>
        <v/>
      </c>
      <c r="BU258" s="556" t="str">
        <f t="shared" si="148"/>
        <v/>
      </c>
      <c r="BW258" s="556" t="str">
        <f t="shared" si="149"/>
        <v/>
      </c>
      <c r="BY258" s="556" t="str">
        <f t="shared" si="150"/>
        <v/>
      </c>
      <c r="CA258" s="556" t="str">
        <f t="shared" si="151"/>
        <v/>
      </c>
      <c r="CC258" s="556" t="str">
        <f t="shared" si="152"/>
        <v/>
      </c>
      <c r="CE258" s="556" t="str">
        <f t="shared" si="153"/>
        <v/>
      </c>
    </row>
    <row r="259" spans="5:83">
      <c r="E259" s="556" t="str">
        <f t="shared" si="116"/>
        <v/>
      </c>
      <c r="G259" s="556" t="str">
        <f t="shared" si="116"/>
        <v/>
      </c>
      <c r="I259" s="556" t="str">
        <f t="shared" si="117"/>
        <v/>
      </c>
      <c r="K259" s="556" t="str">
        <f t="shared" si="118"/>
        <v/>
      </c>
      <c r="M259" s="556" t="str">
        <f t="shared" si="119"/>
        <v/>
      </c>
      <c r="O259" s="556" t="str">
        <f t="shared" si="120"/>
        <v/>
      </c>
      <c r="Q259" s="556" t="str">
        <f t="shared" si="121"/>
        <v/>
      </c>
      <c r="S259" s="556" t="str">
        <f t="shared" si="122"/>
        <v/>
      </c>
      <c r="U259" s="556" t="str">
        <f t="shared" si="123"/>
        <v/>
      </c>
      <c r="W259" s="556" t="str">
        <f t="shared" si="124"/>
        <v/>
      </c>
      <c r="Y259" s="556" t="str">
        <f t="shared" si="125"/>
        <v/>
      </c>
      <c r="AA259" s="556" t="str">
        <f t="shared" si="126"/>
        <v/>
      </c>
      <c r="AC259" s="556" t="str">
        <f t="shared" si="127"/>
        <v/>
      </c>
      <c r="AE259" s="556" t="str">
        <f t="shared" si="128"/>
        <v/>
      </c>
      <c r="AG259" s="556" t="str">
        <f t="shared" si="129"/>
        <v/>
      </c>
      <c r="AI259" s="556" t="str">
        <f t="shared" si="130"/>
        <v/>
      </c>
      <c r="AK259" s="556" t="str">
        <f t="shared" si="131"/>
        <v/>
      </c>
      <c r="AM259" s="556" t="str">
        <f t="shared" si="132"/>
        <v/>
      </c>
      <c r="AO259" s="556" t="str">
        <f t="shared" si="133"/>
        <v/>
      </c>
      <c r="AQ259" s="556" t="str">
        <f t="shared" si="134"/>
        <v/>
      </c>
      <c r="AS259" s="556" t="str">
        <f t="shared" si="135"/>
        <v/>
      </c>
      <c r="AU259" s="556" t="str">
        <f t="shared" si="135"/>
        <v/>
      </c>
      <c r="AW259" s="556" t="str">
        <f t="shared" si="136"/>
        <v/>
      </c>
      <c r="AY259" s="556" t="str">
        <f t="shared" si="137"/>
        <v/>
      </c>
      <c r="BA259" s="556" t="str">
        <f t="shared" si="138"/>
        <v/>
      </c>
      <c r="BC259" s="556" t="str">
        <f t="shared" si="139"/>
        <v/>
      </c>
      <c r="BE259" s="556" t="str">
        <f t="shared" si="140"/>
        <v/>
      </c>
      <c r="BG259" s="556" t="str">
        <f t="shared" si="141"/>
        <v/>
      </c>
      <c r="BI259" s="556" t="str">
        <f t="shared" si="142"/>
        <v/>
      </c>
      <c r="BK259" s="556" t="str">
        <f t="shared" si="143"/>
        <v/>
      </c>
      <c r="BM259" s="556" t="str">
        <f t="shared" si="144"/>
        <v/>
      </c>
      <c r="BO259" s="556" t="str">
        <f t="shared" si="145"/>
        <v/>
      </c>
      <c r="BQ259" s="556" t="str">
        <f t="shared" si="146"/>
        <v/>
      </c>
      <c r="BS259" s="556" t="str">
        <f t="shared" si="147"/>
        <v/>
      </c>
      <c r="BU259" s="556" t="str">
        <f t="shared" si="148"/>
        <v/>
      </c>
      <c r="BW259" s="556" t="str">
        <f t="shared" si="149"/>
        <v/>
      </c>
      <c r="BY259" s="556" t="str">
        <f t="shared" si="150"/>
        <v/>
      </c>
      <c r="CA259" s="556" t="str">
        <f t="shared" si="151"/>
        <v/>
      </c>
      <c r="CC259" s="556" t="str">
        <f t="shared" si="152"/>
        <v/>
      </c>
      <c r="CE259" s="556" t="str">
        <f t="shared" si="153"/>
        <v/>
      </c>
    </row>
    <row r="260" spans="5:83">
      <c r="E260" s="556" t="str">
        <f t="shared" si="116"/>
        <v/>
      </c>
      <c r="G260" s="556" t="str">
        <f t="shared" si="116"/>
        <v/>
      </c>
      <c r="I260" s="556" t="str">
        <f t="shared" si="117"/>
        <v/>
      </c>
      <c r="K260" s="556" t="str">
        <f t="shared" si="118"/>
        <v/>
      </c>
      <c r="M260" s="556" t="str">
        <f t="shared" si="119"/>
        <v/>
      </c>
      <c r="O260" s="556" t="str">
        <f t="shared" si="120"/>
        <v/>
      </c>
      <c r="Q260" s="556" t="str">
        <f t="shared" si="121"/>
        <v/>
      </c>
      <c r="S260" s="556" t="str">
        <f t="shared" si="122"/>
        <v/>
      </c>
      <c r="U260" s="556" t="str">
        <f t="shared" si="123"/>
        <v/>
      </c>
      <c r="W260" s="556" t="str">
        <f t="shared" si="124"/>
        <v/>
      </c>
      <c r="Y260" s="556" t="str">
        <f t="shared" si="125"/>
        <v/>
      </c>
      <c r="AA260" s="556" t="str">
        <f t="shared" si="126"/>
        <v/>
      </c>
      <c r="AC260" s="556" t="str">
        <f t="shared" si="127"/>
        <v/>
      </c>
      <c r="AE260" s="556" t="str">
        <f t="shared" si="128"/>
        <v/>
      </c>
      <c r="AG260" s="556" t="str">
        <f t="shared" si="129"/>
        <v/>
      </c>
      <c r="AI260" s="556" t="str">
        <f t="shared" si="130"/>
        <v/>
      </c>
      <c r="AK260" s="556" t="str">
        <f t="shared" si="131"/>
        <v/>
      </c>
      <c r="AM260" s="556" t="str">
        <f t="shared" si="132"/>
        <v/>
      </c>
      <c r="AO260" s="556" t="str">
        <f t="shared" si="133"/>
        <v/>
      </c>
      <c r="AQ260" s="556" t="str">
        <f t="shared" si="134"/>
        <v/>
      </c>
      <c r="AS260" s="556" t="str">
        <f t="shared" si="135"/>
        <v/>
      </c>
      <c r="AU260" s="556" t="str">
        <f t="shared" si="135"/>
        <v/>
      </c>
      <c r="AW260" s="556" t="str">
        <f t="shared" si="136"/>
        <v/>
      </c>
      <c r="AY260" s="556" t="str">
        <f t="shared" si="137"/>
        <v/>
      </c>
      <c r="BA260" s="556" t="str">
        <f t="shared" si="138"/>
        <v/>
      </c>
      <c r="BC260" s="556" t="str">
        <f t="shared" si="139"/>
        <v/>
      </c>
      <c r="BE260" s="556" t="str">
        <f t="shared" si="140"/>
        <v/>
      </c>
      <c r="BG260" s="556" t="str">
        <f t="shared" si="141"/>
        <v/>
      </c>
      <c r="BI260" s="556" t="str">
        <f t="shared" si="142"/>
        <v/>
      </c>
      <c r="BK260" s="556" t="str">
        <f t="shared" si="143"/>
        <v/>
      </c>
      <c r="BM260" s="556" t="str">
        <f t="shared" si="144"/>
        <v/>
      </c>
      <c r="BO260" s="556" t="str">
        <f t="shared" si="145"/>
        <v/>
      </c>
      <c r="BQ260" s="556" t="str">
        <f t="shared" si="146"/>
        <v/>
      </c>
      <c r="BS260" s="556" t="str">
        <f t="shared" si="147"/>
        <v/>
      </c>
      <c r="BU260" s="556" t="str">
        <f t="shared" si="148"/>
        <v/>
      </c>
      <c r="BW260" s="556" t="str">
        <f t="shared" si="149"/>
        <v/>
      </c>
      <c r="BY260" s="556" t="str">
        <f t="shared" si="150"/>
        <v/>
      </c>
      <c r="CA260" s="556" t="str">
        <f t="shared" si="151"/>
        <v/>
      </c>
      <c r="CC260" s="556" t="str">
        <f t="shared" si="152"/>
        <v/>
      </c>
      <c r="CE260" s="556" t="str">
        <f t="shared" si="153"/>
        <v/>
      </c>
    </row>
    <row r="261" spans="5:83">
      <c r="E261" s="556" t="str">
        <f t="shared" si="116"/>
        <v/>
      </c>
      <c r="G261" s="556" t="str">
        <f t="shared" si="116"/>
        <v/>
      </c>
      <c r="I261" s="556" t="str">
        <f t="shared" si="117"/>
        <v/>
      </c>
      <c r="K261" s="556" t="str">
        <f t="shared" si="118"/>
        <v/>
      </c>
      <c r="M261" s="556" t="str">
        <f t="shared" si="119"/>
        <v/>
      </c>
      <c r="O261" s="556" t="str">
        <f t="shared" si="120"/>
        <v/>
      </c>
      <c r="Q261" s="556" t="str">
        <f t="shared" si="121"/>
        <v/>
      </c>
      <c r="S261" s="556" t="str">
        <f t="shared" si="122"/>
        <v/>
      </c>
      <c r="U261" s="556" t="str">
        <f t="shared" si="123"/>
        <v/>
      </c>
      <c r="W261" s="556" t="str">
        <f t="shared" si="124"/>
        <v/>
      </c>
      <c r="Y261" s="556" t="str">
        <f t="shared" si="125"/>
        <v/>
      </c>
      <c r="AA261" s="556" t="str">
        <f t="shared" si="126"/>
        <v/>
      </c>
      <c r="AC261" s="556" t="str">
        <f t="shared" si="127"/>
        <v/>
      </c>
      <c r="AE261" s="556" t="str">
        <f t="shared" si="128"/>
        <v/>
      </c>
      <c r="AG261" s="556" t="str">
        <f t="shared" si="129"/>
        <v/>
      </c>
      <c r="AI261" s="556" t="str">
        <f t="shared" si="130"/>
        <v/>
      </c>
      <c r="AK261" s="556" t="str">
        <f t="shared" si="131"/>
        <v/>
      </c>
      <c r="AM261" s="556" t="str">
        <f t="shared" si="132"/>
        <v/>
      </c>
      <c r="AO261" s="556" t="str">
        <f t="shared" si="133"/>
        <v/>
      </c>
      <c r="AQ261" s="556" t="str">
        <f t="shared" si="134"/>
        <v/>
      </c>
      <c r="AS261" s="556" t="str">
        <f t="shared" si="135"/>
        <v/>
      </c>
      <c r="AU261" s="556" t="str">
        <f t="shared" si="135"/>
        <v/>
      </c>
      <c r="AW261" s="556" t="str">
        <f t="shared" si="136"/>
        <v/>
      </c>
      <c r="AY261" s="556" t="str">
        <f t="shared" si="137"/>
        <v/>
      </c>
      <c r="BA261" s="556" t="str">
        <f t="shared" si="138"/>
        <v/>
      </c>
      <c r="BC261" s="556" t="str">
        <f t="shared" si="139"/>
        <v/>
      </c>
      <c r="BE261" s="556" t="str">
        <f t="shared" si="140"/>
        <v/>
      </c>
      <c r="BG261" s="556" t="str">
        <f t="shared" si="141"/>
        <v/>
      </c>
      <c r="BI261" s="556" t="str">
        <f t="shared" si="142"/>
        <v/>
      </c>
      <c r="BK261" s="556" t="str">
        <f t="shared" si="143"/>
        <v/>
      </c>
      <c r="BM261" s="556" t="str">
        <f t="shared" si="144"/>
        <v/>
      </c>
      <c r="BO261" s="556" t="str">
        <f t="shared" si="145"/>
        <v/>
      </c>
      <c r="BQ261" s="556" t="str">
        <f t="shared" si="146"/>
        <v/>
      </c>
      <c r="BS261" s="556" t="str">
        <f t="shared" si="147"/>
        <v/>
      </c>
      <c r="BU261" s="556" t="str">
        <f t="shared" si="148"/>
        <v/>
      </c>
      <c r="BW261" s="556" t="str">
        <f t="shared" si="149"/>
        <v/>
      </c>
      <c r="BY261" s="556" t="str">
        <f t="shared" si="150"/>
        <v/>
      </c>
      <c r="CA261" s="556" t="str">
        <f t="shared" si="151"/>
        <v/>
      </c>
      <c r="CC261" s="556" t="str">
        <f t="shared" si="152"/>
        <v/>
      </c>
      <c r="CE261" s="556" t="str">
        <f t="shared" si="153"/>
        <v/>
      </c>
    </row>
    <row r="262" spans="5:83">
      <c r="E262" s="556" t="str">
        <f t="shared" si="116"/>
        <v/>
      </c>
      <c r="G262" s="556" t="str">
        <f t="shared" si="116"/>
        <v/>
      </c>
      <c r="I262" s="556" t="str">
        <f t="shared" si="117"/>
        <v/>
      </c>
      <c r="K262" s="556" t="str">
        <f t="shared" si="118"/>
        <v/>
      </c>
      <c r="M262" s="556" t="str">
        <f t="shared" si="119"/>
        <v/>
      </c>
      <c r="O262" s="556" t="str">
        <f t="shared" si="120"/>
        <v/>
      </c>
      <c r="Q262" s="556" t="str">
        <f t="shared" si="121"/>
        <v/>
      </c>
      <c r="S262" s="556" t="str">
        <f t="shared" si="122"/>
        <v/>
      </c>
      <c r="U262" s="556" t="str">
        <f t="shared" si="123"/>
        <v/>
      </c>
      <c r="W262" s="556" t="str">
        <f t="shared" si="124"/>
        <v/>
      </c>
      <c r="Y262" s="556" t="str">
        <f t="shared" si="125"/>
        <v/>
      </c>
      <c r="AA262" s="556" t="str">
        <f t="shared" si="126"/>
        <v/>
      </c>
      <c r="AC262" s="556" t="str">
        <f t="shared" si="127"/>
        <v/>
      </c>
      <c r="AE262" s="556" t="str">
        <f t="shared" si="128"/>
        <v/>
      </c>
      <c r="AG262" s="556" t="str">
        <f t="shared" si="129"/>
        <v/>
      </c>
      <c r="AI262" s="556" t="str">
        <f t="shared" si="130"/>
        <v/>
      </c>
      <c r="AK262" s="556" t="str">
        <f t="shared" si="131"/>
        <v/>
      </c>
      <c r="AM262" s="556" t="str">
        <f t="shared" si="132"/>
        <v/>
      </c>
      <c r="AO262" s="556" t="str">
        <f t="shared" si="133"/>
        <v/>
      </c>
      <c r="AQ262" s="556" t="str">
        <f t="shared" si="134"/>
        <v/>
      </c>
      <c r="AS262" s="556" t="str">
        <f t="shared" si="135"/>
        <v/>
      </c>
      <c r="AU262" s="556" t="str">
        <f t="shared" si="135"/>
        <v/>
      </c>
      <c r="AW262" s="556" t="str">
        <f t="shared" si="136"/>
        <v/>
      </c>
      <c r="AY262" s="556" t="str">
        <f t="shared" si="137"/>
        <v/>
      </c>
      <c r="BA262" s="556" t="str">
        <f t="shared" si="138"/>
        <v/>
      </c>
      <c r="BC262" s="556" t="str">
        <f t="shared" si="139"/>
        <v/>
      </c>
      <c r="BE262" s="556" t="str">
        <f t="shared" si="140"/>
        <v/>
      </c>
      <c r="BG262" s="556" t="str">
        <f t="shared" si="141"/>
        <v/>
      </c>
      <c r="BI262" s="556" t="str">
        <f t="shared" si="142"/>
        <v/>
      </c>
      <c r="BK262" s="556" t="str">
        <f t="shared" si="143"/>
        <v/>
      </c>
      <c r="BM262" s="556" t="str">
        <f t="shared" si="144"/>
        <v/>
      </c>
      <c r="BO262" s="556" t="str">
        <f t="shared" si="145"/>
        <v/>
      </c>
      <c r="BQ262" s="556" t="str">
        <f t="shared" si="146"/>
        <v/>
      </c>
      <c r="BS262" s="556" t="str">
        <f t="shared" si="147"/>
        <v/>
      </c>
      <c r="BU262" s="556" t="str">
        <f t="shared" si="148"/>
        <v/>
      </c>
      <c r="BW262" s="556" t="str">
        <f t="shared" si="149"/>
        <v/>
      </c>
      <c r="BY262" s="556" t="str">
        <f t="shared" si="150"/>
        <v/>
      </c>
      <c r="CA262" s="556" t="str">
        <f t="shared" si="151"/>
        <v/>
      </c>
      <c r="CC262" s="556" t="str">
        <f t="shared" si="152"/>
        <v/>
      </c>
      <c r="CE262" s="556" t="str">
        <f t="shared" si="153"/>
        <v/>
      </c>
    </row>
    <row r="263" spans="5:83">
      <c r="E263" s="556" t="str">
        <f t="shared" si="116"/>
        <v/>
      </c>
      <c r="G263" s="556" t="str">
        <f t="shared" si="116"/>
        <v/>
      </c>
      <c r="I263" s="556" t="str">
        <f t="shared" si="117"/>
        <v/>
      </c>
      <c r="K263" s="556" t="str">
        <f t="shared" si="118"/>
        <v/>
      </c>
      <c r="M263" s="556" t="str">
        <f t="shared" si="119"/>
        <v/>
      </c>
      <c r="O263" s="556" t="str">
        <f t="shared" si="120"/>
        <v/>
      </c>
      <c r="Q263" s="556" t="str">
        <f t="shared" si="121"/>
        <v/>
      </c>
      <c r="S263" s="556" t="str">
        <f t="shared" si="122"/>
        <v/>
      </c>
      <c r="U263" s="556" t="str">
        <f t="shared" si="123"/>
        <v/>
      </c>
      <c r="W263" s="556" t="str">
        <f t="shared" si="124"/>
        <v/>
      </c>
      <c r="Y263" s="556" t="str">
        <f t="shared" si="125"/>
        <v/>
      </c>
      <c r="AA263" s="556" t="str">
        <f t="shared" si="126"/>
        <v/>
      </c>
      <c r="AC263" s="556" t="str">
        <f t="shared" si="127"/>
        <v/>
      </c>
      <c r="AE263" s="556" t="str">
        <f t="shared" si="128"/>
        <v/>
      </c>
      <c r="AG263" s="556" t="str">
        <f t="shared" si="129"/>
        <v/>
      </c>
      <c r="AI263" s="556" t="str">
        <f t="shared" si="130"/>
        <v/>
      </c>
      <c r="AK263" s="556" t="str">
        <f t="shared" si="131"/>
        <v/>
      </c>
      <c r="AM263" s="556" t="str">
        <f t="shared" si="132"/>
        <v/>
      </c>
      <c r="AO263" s="556" t="str">
        <f t="shared" si="133"/>
        <v/>
      </c>
      <c r="AQ263" s="556" t="str">
        <f t="shared" si="134"/>
        <v/>
      </c>
      <c r="AS263" s="556" t="str">
        <f t="shared" si="135"/>
        <v/>
      </c>
      <c r="AU263" s="556" t="str">
        <f t="shared" si="135"/>
        <v/>
      </c>
      <c r="AW263" s="556" t="str">
        <f t="shared" si="136"/>
        <v/>
      </c>
      <c r="AY263" s="556" t="str">
        <f t="shared" si="137"/>
        <v/>
      </c>
      <c r="BA263" s="556" t="str">
        <f t="shared" si="138"/>
        <v/>
      </c>
      <c r="BC263" s="556" t="str">
        <f t="shared" si="139"/>
        <v/>
      </c>
      <c r="BE263" s="556" t="str">
        <f t="shared" si="140"/>
        <v/>
      </c>
      <c r="BG263" s="556" t="str">
        <f t="shared" si="141"/>
        <v/>
      </c>
      <c r="BI263" s="556" t="str">
        <f t="shared" si="142"/>
        <v/>
      </c>
      <c r="BK263" s="556" t="str">
        <f t="shared" si="143"/>
        <v/>
      </c>
      <c r="BM263" s="556" t="str">
        <f t="shared" si="144"/>
        <v/>
      </c>
      <c r="BO263" s="556" t="str">
        <f t="shared" si="145"/>
        <v/>
      </c>
      <c r="BQ263" s="556" t="str">
        <f t="shared" si="146"/>
        <v/>
      </c>
      <c r="BS263" s="556" t="str">
        <f t="shared" si="147"/>
        <v/>
      </c>
      <c r="BU263" s="556" t="str">
        <f t="shared" si="148"/>
        <v/>
      </c>
      <c r="BW263" s="556" t="str">
        <f t="shared" si="149"/>
        <v/>
      </c>
      <c r="BY263" s="556" t="str">
        <f t="shared" si="150"/>
        <v/>
      </c>
      <c r="CA263" s="556" t="str">
        <f t="shared" si="151"/>
        <v/>
      </c>
      <c r="CC263" s="556" t="str">
        <f t="shared" si="152"/>
        <v/>
      </c>
      <c r="CE263" s="556" t="str">
        <f t="shared" si="153"/>
        <v/>
      </c>
    </row>
    <row r="264" spans="5:83">
      <c r="E264" s="556" t="str">
        <f t="shared" si="116"/>
        <v/>
      </c>
      <c r="G264" s="556" t="str">
        <f t="shared" si="116"/>
        <v/>
      </c>
      <c r="I264" s="556" t="str">
        <f t="shared" si="117"/>
        <v/>
      </c>
      <c r="K264" s="556" t="str">
        <f t="shared" si="118"/>
        <v/>
      </c>
      <c r="M264" s="556" t="str">
        <f t="shared" si="119"/>
        <v/>
      </c>
      <c r="O264" s="556" t="str">
        <f t="shared" si="120"/>
        <v/>
      </c>
      <c r="Q264" s="556" t="str">
        <f t="shared" si="121"/>
        <v/>
      </c>
      <c r="S264" s="556" t="str">
        <f t="shared" si="122"/>
        <v/>
      </c>
      <c r="U264" s="556" t="str">
        <f t="shared" si="123"/>
        <v/>
      </c>
      <c r="W264" s="556" t="str">
        <f t="shared" si="124"/>
        <v/>
      </c>
      <c r="Y264" s="556" t="str">
        <f t="shared" si="125"/>
        <v/>
      </c>
      <c r="AA264" s="556" t="str">
        <f t="shared" si="126"/>
        <v/>
      </c>
      <c r="AC264" s="556" t="str">
        <f t="shared" si="127"/>
        <v/>
      </c>
      <c r="AE264" s="556" t="str">
        <f t="shared" si="128"/>
        <v/>
      </c>
      <c r="AG264" s="556" t="str">
        <f t="shared" si="129"/>
        <v/>
      </c>
      <c r="AI264" s="556" t="str">
        <f t="shared" si="130"/>
        <v/>
      </c>
      <c r="AK264" s="556" t="str">
        <f t="shared" si="131"/>
        <v/>
      </c>
      <c r="AM264" s="556" t="str">
        <f t="shared" si="132"/>
        <v/>
      </c>
      <c r="AO264" s="556" t="str">
        <f t="shared" si="133"/>
        <v/>
      </c>
      <c r="AQ264" s="556" t="str">
        <f t="shared" si="134"/>
        <v/>
      </c>
      <c r="AS264" s="556" t="str">
        <f t="shared" si="135"/>
        <v/>
      </c>
      <c r="AU264" s="556" t="str">
        <f t="shared" si="135"/>
        <v/>
      </c>
      <c r="AW264" s="556" t="str">
        <f t="shared" si="136"/>
        <v/>
      </c>
      <c r="AY264" s="556" t="str">
        <f t="shared" si="137"/>
        <v/>
      </c>
      <c r="BA264" s="556" t="str">
        <f t="shared" si="138"/>
        <v/>
      </c>
      <c r="BC264" s="556" t="str">
        <f t="shared" si="139"/>
        <v/>
      </c>
      <c r="BE264" s="556" t="str">
        <f t="shared" si="140"/>
        <v/>
      </c>
      <c r="BG264" s="556" t="str">
        <f t="shared" si="141"/>
        <v/>
      </c>
      <c r="BI264" s="556" t="str">
        <f t="shared" si="142"/>
        <v/>
      </c>
      <c r="BK264" s="556" t="str">
        <f t="shared" si="143"/>
        <v/>
      </c>
      <c r="BM264" s="556" t="str">
        <f t="shared" si="144"/>
        <v/>
      </c>
      <c r="BO264" s="556" t="str">
        <f t="shared" si="145"/>
        <v/>
      </c>
      <c r="BQ264" s="556" t="str">
        <f t="shared" si="146"/>
        <v/>
      </c>
      <c r="BS264" s="556" t="str">
        <f t="shared" si="147"/>
        <v/>
      </c>
      <c r="BU264" s="556" t="str">
        <f t="shared" si="148"/>
        <v/>
      </c>
      <c r="BW264" s="556" t="str">
        <f t="shared" si="149"/>
        <v/>
      </c>
      <c r="BY264" s="556" t="str">
        <f t="shared" si="150"/>
        <v/>
      </c>
      <c r="CA264" s="556" t="str">
        <f t="shared" si="151"/>
        <v/>
      </c>
      <c r="CC264" s="556" t="str">
        <f t="shared" si="152"/>
        <v/>
      </c>
      <c r="CE264" s="556" t="str">
        <f t="shared" si="153"/>
        <v/>
      </c>
    </row>
    <row r="265" spans="5:83">
      <c r="E265" s="556" t="str">
        <f t="shared" si="116"/>
        <v/>
      </c>
      <c r="G265" s="556" t="str">
        <f t="shared" si="116"/>
        <v/>
      </c>
      <c r="I265" s="556" t="str">
        <f t="shared" si="117"/>
        <v/>
      </c>
      <c r="K265" s="556" t="str">
        <f t="shared" si="118"/>
        <v/>
      </c>
      <c r="M265" s="556" t="str">
        <f t="shared" si="119"/>
        <v/>
      </c>
      <c r="O265" s="556" t="str">
        <f t="shared" si="120"/>
        <v/>
      </c>
      <c r="Q265" s="556" t="str">
        <f t="shared" si="121"/>
        <v/>
      </c>
      <c r="S265" s="556" t="str">
        <f t="shared" si="122"/>
        <v/>
      </c>
      <c r="U265" s="556" t="str">
        <f t="shared" si="123"/>
        <v/>
      </c>
      <c r="W265" s="556" t="str">
        <f t="shared" si="124"/>
        <v/>
      </c>
      <c r="Y265" s="556" t="str">
        <f t="shared" si="125"/>
        <v/>
      </c>
      <c r="AA265" s="556" t="str">
        <f t="shared" si="126"/>
        <v/>
      </c>
      <c r="AC265" s="556" t="str">
        <f t="shared" si="127"/>
        <v/>
      </c>
      <c r="AE265" s="556" t="str">
        <f t="shared" si="128"/>
        <v/>
      </c>
      <c r="AG265" s="556" t="str">
        <f t="shared" si="129"/>
        <v/>
      </c>
      <c r="AI265" s="556" t="str">
        <f t="shared" si="130"/>
        <v/>
      </c>
      <c r="AK265" s="556" t="str">
        <f t="shared" si="131"/>
        <v/>
      </c>
      <c r="AM265" s="556" t="str">
        <f t="shared" si="132"/>
        <v/>
      </c>
      <c r="AO265" s="556" t="str">
        <f t="shared" si="133"/>
        <v/>
      </c>
      <c r="AQ265" s="556" t="str">
        <f t="shared" si="134"/>
        <v/>
      </c>
      <c r="AS265" s="556" t="str">
        <f t="shared" si="135"/>
        <v/>
      </c>
      <c r="AU265" s="556" t="str">
        <f t="shared" si="135"/>
        <v/>
      </c>
      <c r="AW265" s="556" t="str">
        <f t="shared" si="136"/>
        <v/>
      </c>
      <c r="AY265" s="556" t="str">
        <f t="shared" si="137"/>
        <v/>
      </c>
      <c r="BA265" s="556" t="str">
        <f t="shared" si="138"/>
        <v/>
      </c>
      <c r="BC265" s="556" t="str">
        <f t="shared" si="139"/>
        <v/>
      </c>
      <c r="BE265" s="556" t="str">
        <f t="shared" si="140"/>
        <v/>
      </c>
      <c r="BG265" s="556" t="str">
        <f t="shared" si="141"/>
        <v/>
      </c>
      <c r="BI265" s="556" t="str">
        <f t="shared" si="142"/>
        <v/>
      </c>
      <c r="BK265" s="556" t="str">
        <f t="shared" si="143"/>
        <v/>
      </c>
      <c r="BM265" s="556" t="str">
        <f t="shared" si="144"/>
        <v/>
      </c>
      <c r="BO265" s="556" t="str">
        <f t="shared" si="145"/>
        <v/>
      </c>
      <c r="BQ265" s="556" t="str">
        <f t="shared" si="146"/>
        <v/>
      </c>
      <c r="BS265" s="556" t="str">
        <f t="shared" si="147"/>
        <v/>
      </c>
      <c r="BU265" s="556" t="str">
        <f t="shared" si="148"/>
        <v/>
      </c>
      <c r="BW265" s="556" t="str">
        <f t="shared" si="149"/>
        <v/>
      </c>
      <c r="BY265" s="556" t="str">
        <f t="shared" si="150"/>
        <v/>
      </c>
      <c r="CA265" s="556" t="str">
        <f t="shared" si="151"/>
        <v/>
      </c>
      <c r="CC265" s="556" t="str">
        <f t="shared" si="152"/>
        <v/>
      </c>
      <c r="CE265" s="556" t="str">
        <f t="shared" si="153"/>
        <v/>
      </c>
    </row>
    <row r="266" spans="5:83">
      <c r="E266" s="556" t="str">
        <f t="shared" si="116"/>
        <v/>
      </c>
      <c r="G266" s="556" t="str">
        <f t="shared" si="116"/>
        <v/>
      </c>
      <c r="I266" s="556" t="str">
        <f t="shared" si="117"/>
        <v/>
      </c>
      <c r="K266" s="556" t="str">
        <f t="shared" si="118"/>
        <v/>
      </c>
      <c r="M266" s="556" t="str">
        <f t="shared" si="119"/>
        <v/>
      </c>
      <c r="O266" s="556" t="str">
        <f t="shared" si="120"/>
        <v/>
      </c>
      <c r="Q266" s="556" t="str">
        <f t="shared" si="121"/>
        <v/>
      </c>
      <c r="S266" s="556" t="str">
        <f t="shared" si="122"/>
        <v/>
      </c>
      <c r="U266" s="556" t="str">
        <f t="shared" si="123"/>
        <v/>
      </c>
      <c r="W266" s="556" t="str">
        <f t="shared" si="124"/>
        <v/>
      </c>
      <c r="Y266" s="556" t="str">
        <f t="shared" si="125"/>
        <v/>
      </c>
      <c r="AA266" s="556" t="str">
        <f t="shared" si="126"/>
        <v/>
      </c>
      <c r="AC266" s="556" t="str">
        <f t="shared" si="127"/>
        <v/>
      </c>
      <c r="AE266" s="556" t="str">
        <f t="shared" si="128"/>
        <v/>
      </c>
      <c r="AG266" s="556" t="str">
        <f t="shared" si="129"/>
        <v/>
      </c>
      <c r="AI266" s="556" t="str">
        <f t="shared" si="130"/>
        <v/>
      </c>
      <c r="AK266" s="556" t="str">
        <f t="shared" si="131"/>
        <v/>
      </c>
      <c r="AM266" s="556" t="str">
        <f t="shared" si="132"/>
        <v/>
      </c>
      <c r="AO266" s="556" t="str">
        <f t="shared" si="133"/>
        <v/>
      </c>
      <c r="AQ266" s="556" t="str">
        <f t="shared" si="134"/>
        <v/>
      </c>
      <c r="AS266" s="556" t="str">
        <f t="shared" si="135"/>
        <v/>
      </c>
      <c r="AU266" s="556" t="str">
        <f t="shared" si="135"/>
        <v/>
      </c>
      <c r="AW266" s="556" t="str">
        <f t="shared" si="136"/>
        <v/>
      </c>
      <c r="AY266" s="556" t="str">
        <f t="shared" si="137"/>
        <v/>
      </c>
      <c r="BA266" s="556" t="str">
        <f t="shared" si="138"/>
        <v/>
      </c>
      <c r="BC266" s="556" t="str">
        <f t="shared" si="139"/>
        <v/>
      </c>
      <c r="BE266" s="556" t="str">
        <f t="shared" si="140"/>
        <v/>
      </c>
      <c r="BG266" s="556" t="str">
        <f t="shared" si="141"/>
        <v/>
      </c>
      <c r="BI266" s="556" t="str">
        <f t="shared" si="142"/>
        <v/>
      </c>
      <c r="BK266" s="556" t="str">
        <f t="shared" si="143"/>
        <v/>
      </c>
      <c r="BM266" s="556" t="str">
        <f t="shared" si="144"/>
        <v/>
      </c>
      <c r="BO266" s="556" t="str">
        <f t="shared" si="145"/>
        <v/>
      </c>
      <c r="BQ266" s="556" t="str">
        <f t="shared" si="146"/>
        <v/>
      </c>
      <c r="BS266" s="556" t="str">
        <f t="shared" si="147"/>
        <v/>
      </c>
      <c r="BU266" s="556" t="str">
        <f t="shared" si="148"/>
        <v/>
      </c>
      <c r="BW266" s="556" t="str">
        <f t="shared" si="149"/>
        <v/>
      </c>
      <c r="BY266" s="556" t="str">
        <f t="shared" si="150"/>
        <v/>
      </c>
      <c r="CA266" s="556" t="str">
        <f t="shared" si="151"/>
        <v/>
      </c>
      <c r="CC266" s="556" t="str">
        <f t="shared" si="152"/>
        <v/>
      </c>
      <c r="CE266" s="556" t="str">
        <f t="shared" si="153"/>
        <v/>
      </c>
    </row>
    <row r="267" spans="5:83">
      <c r="E267" s="556" t="str">
        <f t="shared" si="116"/>
        <v/>
      </c>
      <c r="G267" s="556" t="str">
        <f t="shared" si="116"/>
        <v/>
      </c>
      <c r="I267" s="556" t="str">
        <f t="shared" si="117"/>
        <v/>
      </c>
      <c r="K267" s="556" t="str">
        <f t="shared" si="118"/>
        <v/>
      </c>
      <c r="M267" s="556" t="str">
        <f t="shared" si="119"/>
        <v/>
      </c>
      <c r="O267" s="556" t="str">
        <f t="shared" si="120"/>
        <v/>
      </c>
      <c r="Q267" s="556" t="str">
        <f t="shared" si="121"/>
        <v/>
      </c>
      <c r="S267" s="556" t="str">
        <f t="shared" si="122"/>
        <v/>
      </c>
      <c r="U267" s="556" t="str">
        <f t="shared" si="123"/>
        <v/>
      </c>
      <c r="W267" s="556" t="str">
        <f t="shared" si="124"/>
        <v/>
      </c>
      <c r="Y267" s="556" t="str">
        <f t="shared" si="125"/>
        <v/>
      </c>
      <c r="AA267" s="556" t="str">
        <f t="shared" si="126"/>
        <v/>
      </c>
      <c r="AC267" s="556" t="str">
        <f t="shared" si="127"/>
        <v/>
      </c>
      <c r="AE267" s="556" t="str">
        <f t="shared" si="128"/>
        <v/>
      </c>
      <c r="AG267" s="556" t="str">
        <f t="shared" si="129"/>
        <v/>
      </c>
      <c r="AI267" s="556" t="str">
        <f t="shared" si="130"/>
        <v/>
      </c>
      <c r="AK267" s="556" t="str">
        <f t="shared" si="131"/>
        <v/>
      </c>
      <c r="AM267" s="556" t="str">
        <f t="shared" si="132"/>
        <v/>
      </c>
      <c r="AO267" s="556" t="str">
        <f t="shared" si="133"/>
        <v/>
      </c>
      <c r="AQ267" s="556" t="str">
        <f t="shared" si="134"/>
        <v/>
      </c>
      <c r="AS267" s="556" t="str">
        <f t="shared" si="135"/>
        <v/>
      </c>
      <c r="AU267" s="556" t="str">
        <f t="shared" si="135"/>
        <v/>
      </c>
      <c r="AW267" s="556" t="str">
        <f t="shared" si="136"/>
        <v/>
      </c>
      <c r="AY267" s="556" t="str">
        <f t="shared" si="137"/>
        <v/>
      </c>
      <c r="BA267" s="556" t="str">
        <f t="shared" si="138"/>
        <v/>
      </c>
      <c r="BC267" s="556" t="str">
        <f t="shared" si="139"/>
        <v/>
      </c>
      <c r="BE267" s="556" t="str">
        <f t="shared" si="140"/>
        <v/>
      </c>
      <c r="BG267" s="556" t="str">
        <f t="shared" si="141"/>
        <v/>
      </c>
      <c r="BI267" s="556" t="str">
        <f t="shared" si="142"/>
        <v/>
      </c>
      <c r="BK267" s="556" t="str">
        <f t="shared" si="143"/>
        <v/>
      </c>
      <c r="BM267" s="556" t="str">
        <f t="shared" si="144"/>
        <v/>
      </c>
      <c r="BO267" s="556" t="str">
        <f t="shared" si="145"/>
        <v/>
      </c>
      <c r="BQ267" s="556" t="str">
        <f t="shared" si="146"/>
        <v/>
      </c>
      <c r="BS267" s="556" t="str">
        <f t="shared" si="147"/>
        <v/>
      </c>
      <c r="BU267" s="556" t="str">
        <f t="shared" si="148"/>
        <v/>
      </c>
      <c r="BW267" s="556" t="str">
        <f t="shared" si="149"/>
        <v/>
      </c>
      <c r="BY267" s="556" t="str">
        <f t="shared" si="150"/>
        <v/>
      </c>
      <c r="CA267" s="556" t="str">
        <f t="shared" si="151"/>
        <v/>
      </c>
      <c r="CC267" s="556" t="str">
        <f t="shared" si="152"/>
        <v/>
      </c>
      <c r="CE267" s="556" t="str">
        <f t="shared" si="153"/>
        <v/>
      </c>
    </row>
    <row r="268" spans="5:83">
      <c r="E268" s="556" t="str">
        <f t="shared" si="116"/>
        <v/>
      </c>
      <c r="G268" s="556" t="str">
        <f t="shared" si="116"/>
        <v/>
      </c>
      <c r="I268" s="556" t="str">
        <f t="shared" si="117"/>
        <v/>
      </c>
      <c r="K268" s="556" t="str">
        <f t="shared" si="118"/>
        <v/>
      </c>
      <c r="M268" s="556" t="str">
        <f t="shared" si="119"/>
        <v/>
      </c>
      <c r="O268" s="556" t="str">
        <f t="shared" si="120"/>
        <v/>
      </c>
      <c r="Q268" s="556" t="str">
        <f t="shared" si="121"/>
        <v/>
      </c>
      <c r="S268" s="556" t="str">
        <f t="shared" si="122"/>
        <v/>
      </c>
      <c r="U268" s="556" t="str">
        <f t="shared" si="123"/>
        <v/>
      </c>
      <c r="W268" s="556" t="str">
        <f t="shared" si="124"/>
        <v/>
      </c>
      <c r="Y268" s="556" t="str">
        <f t="shared" si="125"/>
        <v/>
      </c>
      <c r="AA268" s="556" t="str">
        <f t="shared" si="126"/>
        <v/>
      </c>
      <c r="AC268" s="556" t="str">
        <f t="shared" si="127"/>
        <v/>
      </c>
      <c r="AE268" s="556" t="str">
        <f t="shared" si="128"/>
        <v/>
      </c>
      <c r="AG268" s="556" t="str">
        <f t="shared" si="129"/>
        <v/>
      </c>
      <c r="AI268" s="556" t="str">
        <f t="shared" si="130"/>
        <v/>
      </c>
      <c r="AK268" s="556" t="str">
        <f t="shared" si="131"/>
        <v/>
      </c>
      <c r="AM268" s="556" t="str">
        <f t="shared" si="132"/>
        <v/>
      </c>
      <c r="AO268" s="556" t="str">
        <f t="shared" si="133"/>
        <v/>
      </c>
      <c r="AQ268" s="556" t="str">
        <f t="shared" si="134"/>
        <v/>
      </c>
      <c r="AS268" s="556" t="str">
        <f t="shared" si="135"/>
        <v/>
      </c>
      <c r="AU268" s="556" t="str">
        <f t="shared" si="135"/>
        <v/>
      </c>
      <c r="AW268" s="556" t="str">
        <f t="shared" si="136"/>
        <v/>
      </c>
      <c r="AY268" s="556" t="str">
        <f t="shared" si="137"/>
        <v/>
      </c>
      <c r="BA268" s="556" t="str">
        <f t="shared" si="138"/>
        <v/>
      </c>
      <c r="BC268" s="556" t="str">
        <f t="shared" si="139"/>
        <v/>
      </c>
      <c r="BE268" s="556" t="str">
        <f t="shared" si="140"/>
        <v/>
      </c>
      <c r="BG268" s="556" t="str">
        <f t="shared" si="141"/>
        <v/>
      </c>
      <c r="BI268" s="556" t="str">
        <f t="shared" si="142"/>
        <v/>
      </c>
      <c r="BK268" s="556" t="str">
        <f t="shared" si="143"/>
        <v/>
      </c>
      <c r="BM268" s="556" t="str">
        <f t="shared" si="144"/>
        <v/>
      </c>
      <c r="BO268" s="556" t="str">
        <f t="shared" si="145"/>
        <v/>
      </c>
      <c r="BQ268" s="556" t="str">
        <f t="shared" si="146"/>
        <v/>
      </c>
      <c r="BS268" s="556" t="str">
        <f t="shared" si="147"/>
        <v/>
      </c>
      <c r="BU268" s="556" t="str">
        <f t="shared" si="148"/>
        <v/>
      </c>
      <c r="BW268" s="556" t="str">
        <f t="shared" si="149"/>
        <v/>
      </c>
      <c r="BY268" s="556" t="str">
        <f t="shared" si="150"/>
        <v/>
      </c>
      <c r="CA268" s="556" t="str">
        <f t="shared" si="151"/>
        <v/>
      </c>
      <c r="CC268" s="556" t="str">
        <f t="shared" si="152"/>
        <v/>
      </c>
      <c r="CE268" s="556" t="str">
        <f t="shared" si="153"/>
        <v/>
      </c>
    </row>
    <row r="269" spans="5:83">
      <c r="E269" s="556" t="str">
        <f t="shared" ref="E269:G300" si="154">IF(OR($B269=0,D269=0),"",D269/$B269)</f>
        <v/>
      </c>
      <c r="G269" s="556" t="str">
        <f t="shared" si="154"/>
        <v/>
      </c>
      <c r="I269" s="556" t="str">
        <f t="shared" ref="I269:I300" si="155">IF(OR($B269=0,H269=0),"",H269/$B269)</f>
        <v/>
      </c>
      <c r="K269" s="556" t="str">
        <f t="shared" ref="K269:K300" si="156">IF(OR($B269=0,J269=0),"",J269/$B269)</f>
        <v/>
      </c>
      <c r="M269" s="556" t="str">
        <f t="shared" ref="M269:M300" si="157">IF(OR($B269=0,L269=0),"",L269/$B269)</f>
        <v/>
      </c>
      <c r="O269" s="556" t="str">
        <f t="shared" ref="O269:O300" si="158">IF(OR($B269=0,N269=0),"",N269/$B269)</f>
        <v/>
      </c>
      <c r="Q269" s="556" t="str">
        <f t="shared" ref="Q269:Q300" si="159">IF(OR($B269=0,P269=0),"",P269/$B269)</f>
        <v/>
      </c>
      <c r="S269" s="556" t="str">
        <f t="shared" ref="S269:S300" si="160">IF(OR($B269=0,R269=0),"",R269/$B269)</f>
        <v/>
      </c>
      <c r="U269" s="556" t="str">
        <f t="shared" ref="U269:U300" si="161">IF(OR($B269=0,T269=0),"",T269/$B269)</f>
        <v/>
      </c>
      <c r="W269" s="556" t="str">
        <f t="shared" ref="W269:W300" si="162">IF(OR($B269=0,V269=0),"",V269/$B269)</f>
        <v/>
      </c>
      <c r="Y269" s="556" t="str">
        <f t="shared" ref="Y269:Y300" si="163">IF(OR($B269=0,X269=0),"",X269/$B269)</f>
        <v/>
      </c>
      <c r="AA269" s="556" t="str">
        <f t="shared" ref="AA269:AA300" si="164">IF(OR($B269=0,Z269=0),"",Z269/$B269)</f>
        <v/>
      </c>
      <c r="AC269" s="556" t="str">
        <f t="shared" ref="AC269:AC300" si="165">IF(OR($B269=0,AB269=0),"",AB269/$B269)</f>
        <v/>
      </c>
      <c r="AE269" s="556" t="str">
        <f t="shared" ref="AE269:AE300" si="166">IF(OR($B269=0,AD269=0),"",AD269/$B269)</f>
        <v/>
      </c>
      <c r="AG269" s="556" t="str">
        <f t="shared" ref="AG269:AG300" si="167">IF(OR($B269=0,AF269=0),"",AF269/$B269)</f>
        <v/>
      </c>
      <c r="AI269" s="556" t="str">
        <f t="shared" ref="AI269:AI300" si="168">IF(OR($B269=0,AH269=0),"",AH269/$B269)</f>
        <v/>
      </c>
      <c r="AK269" s="556" t="str">
        <f t="shared" ref="AK269:AK300" si="169">IF(OR($B269=0,AJ269=0),"",AJ269/$B269)</f>
        <v/>
      </c>
      <c r="AM269" s="556" t="str">
        <f t="shared" ref="AM269:AM300" si="170">IF(OR($B269=0,AL269=0),"",AL269/$B269)</f>
        <v/>
      </c>
      <c r="AO269" s="556" t="str">
        <f t="shared" ref="AO269:AO300" si="171">IF(OR($B269=0,AN269=0),"",AN269/$B269)</f>
        <v/>
      </c>
      <c r="AQ269" s="556" t="str">
        <f t="shared" ref="AQ269:AQ300" si="172">IF(OR($B269=0,AP269=0),"",AP269/$B269)</f>
        <v/>
      </c>
      <c r="AS269" s="556" t="str">
        <f t="shared" ref="AS269:AU300" si="173">IF(OR($B269=0,AR269=0),"",AR269/$B269)</f>
        <v/>
      </c>
      <c r="AU269" s="556" t="str">
        <f t="shared" si="173"/>
        <v/>
      </c>
      <c r="AW269" s="556" t="str">
        <f t="shared" ref="AW269:AW300" si="174">IF(OR($B269=0,AV269=0),"",AV269/$B269)</f>
        <v/>
      </c>
      <c r="AY269" s="556" t="str">
        <f t="shared" ref="AY269:AY300" si="175">IF(OR($B269=0,AX269=0),"",AX269/$B269)</f>
        <v/>
      </c>
      <c r="BA269" s="556" t="str">
        <f t="shared" ref="BA269:BA300" si="176">IF(OR($B269=0,AZ269=0),"",AZ269/$B269)</f>
        <v/>
      </c>
      <c r="BC269" s="556" t="str">
        <f t="shared" ref="BC269:BC300" si="177">IF(OR($B269=0,BB269=0),"",BB269/$B269)</f>
        <v/>
      </c>
      <c r="BE269" s="556" t="str">
        <f t="shared" ref="BE269:BE300" si="178">IF(OR($B269=0,BD269=0),"",BD269/$B269)</f>
        <v/>
      </c>
      <c r="BG269" s="556" t="str">
        <f t="shared" ref="BG269:BG300" si="179">IF(OR($B269=0,BF269=0),"",BF269/$B269)</f>
        <v/>
      </c>
      <c r="BI269" s="556" t="str">
        <f t="shared" ref="BI269:BI300" si="180">IF(OR($B269=0,BH269=0),"",BH269/$B269)</f>
        <v/>
      </c>
      <c r="BK269" s="556" t="str">
        <f t="shared" ref="BK269:BK300" si="181">IF(OR($B269=0,BJ269=0),"",BJ269/$B269)</f>
        <v/>
      </c>
      <c r="BM269" s="556" t="str">
        <f t="shared" ref="BM269:BM300" si="182">IF(OR($B269=0,BL269=0),"",BL269/$B269)</f>
        <v/>
      </c>
      <c r="BO269" s="556" t="str">
        <f t="shared" ref="BO269:BO300" si="183">IF(OR($B269=0,BN269=0),"",BN269/$B269)</f>
        <v/>
      </c>
      <c r="BQ269" s="556" t="str">
        <f t="shared" ref="BQ269:BQ300" si="184">IF(OR($B269=0,BP269=0),"",BP269/$B269)</f>
        <v/>
      </c>
      <c r="BS269" s="556" t="str">
        <f t="shared" ref="BS269:BS300" si="185">IF(OR($B269=0,BR269=0),"",BR269/$B269)</f>
        <v/>
      </c>
      <c r="BU269" s="556" t="str">
        <f t="shared" ref="BU269:BU300" si="186">IF(OR($B269=0,BT269=0),"",BT269/$B269)</f>
        <v/>
      </c>
      <c r="BW269" s="556" t="str">
        <f t="shared" ref="BW269:BW300" si="187">IF(OR($B269=0,BV269=0),"",BV269/$B269)</f>
        <v/>
      </c>
      <c r="BY269" s="556" t="str">
        <f t="shared" ref="BY269:BY300" si="188">IF(OR($B269=0,BX269=0),"",BX269/$B269)</f>
        <v/>
      </c>
      <c r="CA269" s="556" t="str">
        <f t="shared" ref="CA269:CA300" si="189">IF(OR($B269=0,BZ269=0),"",BZ269/$B269)</f>
        <v/>
      </c>
      <c r="CC269" s="556" t="str">
        <f t="shared" ref="CC269:CC300" si="190">IF(OR($B269=0,CB269=0),"",CB269/$B269)</f>
        <v/>
      </c>
      <c r="CE269" s="556" t="str">
        <f t="shared" ref="CE269:CE300" si="191">IF(OR($B269=0,CD269=0),"",CD269/$B269)</f>
        <v/>
      </c>
    </row>
    <row r="270" spans="5:83">
      <c r="E270" s="556" t="str">
        <f t="shared" si="154"/>
        <v/>
      </c>
      <c r="G270" s="556" t="str">
        <f t="shared" si="154"/>
        <v/>
      </c>
      <c r="I270" s="556" t="str">
        <f t="shared" si="155"/>
        <v/>
      </c>
      <c r="K270" s="556" t="str">
        <f t="shared" si="156"/>
        <v/>
      </c>
      <c r="M270" s="556" t="str">
        <f t="shared" si="157"/>
        <v/>
      </c>
      <c r="O270" s="556" t="str">
        <f t="shared" si="158"/>
        <v/>
      </c>
      <c r="Q270" s="556" t="str">
        <f t="shared" si="159"/>
        <v/>
      </c>
      <c r="S270" s="556" t="str">
        <f t="shared" si="160"/>
        <v/>
      </c>
      <c r="U270" s="556" t="str">
        <f t="shared" si="161"/>
        <v/>
      </c>
      <c r="W270" s="556" t="str">
        <f t="shared" si="162"/>
        <v/>
      </c>
      <c r="Y270" s="556" t="str">
        <f t="shared" si="163"/>
        <v/>
      </c>
      <c r="AA270" s="556" t="str">
        <f t="shared" si="164"/>
        <v/>
      </c>
      <c r="AC270" s="556" t="str">
        <f t="shared" si="165"/>
        <v/>
      </c>
      <c r="AE270" s="556" t="str">
        <f t="shared" si="166"/>
        <v/>
      </c>
      <c r="AG270" s="556" t="str">
        <f t="shared" si="167"/>
        <v/>
      </c>
      <c r="AI270" s="556" t="str">
        <f t="shared" si="168"/>
        <v/>
      </c>
      <c r="AK270" s="556" t="str">
        <f t="shared" si="169"/>
        <v/>
      </c>
      <c r="AM270" s="556" t="str">
        <f t="shared" si="170"/>
        <v/>
      </c>
      <c r="AO270" s="556" t="str">
        <f t="shared" si="171"/>
        <v/>
      </c>
      <c r="AQ270" s="556" t="str">
        <f t="shared" si="172"/>
        <v/>
      </c>
      <c r="AS270" s="556" t="str">
        <f t="shared" si="173"/>
        <v/>
      </c>
      <c r="AU270" s="556" t="str">
        <f t="shared" si="173"/>
        <v/>
      </c>
      <c r="AW270" s="556" t="str">
        <f t="shared" si="174"/>
        <v/>
      </c>
      <c r="AY270" s="556" t="str">
        <f t="shared" si="175"/>
        <v/>
      </c>
      <c r="BA270" s="556" t="str">
        <f t="shared" si="176"/>
        <v/>
      </c>
      <c r="BC270" s="556" t="str">
        <f t="shared" si="177"/>
        <v/>
      </c>
      <c r="BE270" s="556" t="str">
        <f t="shared" si="178"/>
        <v/>
      </c>
      <c r="BG270" s="556" t="str">
        <f t="shared" si="179"/>
        <v/>
      </c>
      <c r="BI270" s="556" t="str">
        <f t="shared" si="180"/>
        <v/>
      </c>
      <c r="BK270" s="556" t="str">
        <f t="shared" si="181"/>
        <v/>
      </c>
      <c r="BM270" s="556" t="str">
        <f t="shared" si="182"/>
        <v/>
      </c>
      <c r="BO270" s="556" t="str">
        <f t="shared" si="183"/>
        <v/>
      </c>
      <c r="BQ270" s="556" t="str">
        <f t="shared" si="184"/>
        <v/>
      </c>
      <c r="BS270" s="556" t="str">
        <f t="shared" si="185"/>
        <v/>
      </c>
      <c r="BU270" s="556" t="str">
        <f t="shared" si="186"/>
        <v/>
      </c>
      <c r="BW270" s="556" t="str">
        <f t="shared" si="187"/>
        <v/>
      </c>
      <c r="BY270" s="556" t="str">
        <f t="shared" si="188"/>
        <v/>
      </c>
      <c r="CA270" s="556" t="str">
        <f t="shared" si="189"/>
        <v/>
      </c>
      <c r="CC270" s="556" t="str">
        <f t="shared" si="190"/>
        <v/>
      </c>
      <c r="CE270" s="556" t="str">
        <f t="shared" si="191"/>
        <v/>
      </c>
    </row>
    <row r="271" spans="5:83">
      <c r="E271" s="556" t="str">
        <f t="shared" si="154"/>
        <v/>
      </c>
      <c r="G271" s="556" t="str">
        <f t="shared" si="154"/>
        <v/>
      </c>
      <c r="I271" s="556" t="str">
        <f t="shared" si="155"/>
        <v/>
      </c>
      <c r="K271" s="556" t="str">
        <f t="shared" si="156"/>
        <v/>
      </c>
      <c r="M271" s="556" t="str">
        <f t="shared" si="157"/>
        <v/>
      </c>
      <c r="O271" s="556" t="str">
        <f t="shared" si="158"/>
        <v/>
      </c>
      <c r="Q271" s="556" t="str">
        <f t="shared" si="159"/>
        <v/>
      </c>
      <c r="S271" s="556" t="str">
        <f t="shared" si="160"/>
        <v/>
      </c>
      <c r="U271" s="556" t="str">
        <f t="shared" si="161"/>
        <v/>
      </c>
      <c r="W271" s="556" t="str">
        <f t="shared" si="162"/>
        <v/>
      </c>
      <c r="Y271" s="556" t="str">
        <f t="shared" si="163"/>
        <v/>
      </c>
      <c r="AA271" s="556" t="str">
        <f t="shared" si="164"/>
        <v/>
      </c>
      <c r="AC271" s="556" t="str">
        <f t="shared" si="165"/>
        <v/>
      </c>
      <c r="AE271" s="556" t="str">
        <f t="shared" si="166"/>
        <v/>
      </c>
      <c r="AG271" s="556" t="str">
        <f t="shared" si="167"/>
        <v/>
      </c>
      <c r="AI271" s="556" t="str">
        <f t="shared" si="168"/>
        <v/>
      </c>
      <c r="AK271" s="556" t="str">
        <f t="shared" si="169"/>
        <v/>
      </c>
      <c r="AM271" s="556" t="str">
        <f t="shared" si="170"/>
        <v/>
      </c>
      <c r="AO271" s="556" t="str">
        <f t="shared" si="171"/>
        <v/>
      </c>
      <c r="AQ271" s="556" t="str">
        <f t="shared" si="172"/>
        <v/>
      </c>
      <c r="AS271" s="556" t="str">
        <f t="shared" si="173"/>
        <v/>
      </c>
      <c r="AU271" s="556" t="str">
        <f t="shared" si="173"/>
        <v/>
      </c>
      <c r="AW271" s="556" t="str">
        <f t="shared" si="174"/>
        <v/>
      </c>
      <c r="AY271" s="556" t="str">
        <f t="shared" si="175"/>
        <v/>
      </c>
      <c r="BA271" s="556" t="str">
        <f t="shared" si="176"/>
        <v/>
      </c>
      <c r="BC271" s="556" t="str">
        <f t="shared" si="177"/>
        <v/>
      </c>
      <c r="BE271" s="556" t="str">
        <f t="shared" si="178"/>
        <v/>
      </c>
      <c r="BG271" s="556" t="str">
        <f t="shared" si="179"/>
        <v/>
      </c>
      <c r="BI271" s="556" t="str">
        <f t="shared" si="180"/>
        <v/>
      </c>
      <c r="BK271" s="556" t="str">
        <f t="shared" si="181"/>
        <v/>
      </c>
      <c r="BM271" s="556" t="str">
        <f t="shared" si="182"/>
        <v/>
      </c>
      <c r="BO271" s="556" t="str">
        <f t="shared" si="183"/>
        <v/>
      </c>
      <c r="BQ271" s="556" t="str">
        <f t="shared" si="184"/>
        <v/>
      </c>
      <c r="BS271" s="556" t="str">
        <f t="shared" si="185"/>
        <v/>
      </c>
      <c r="BU271" s="556" t="str">
        <f t="shared" si="186"/>
        <v/>
      </c>
      <c r="BW271" s="556" t="str">
        <f t="shared" si="187"/>
        <v/>
      </c>
      <c r="BY271" s="556" t="str">
        <f t="shared" si="188"/>
        <v/>
      </c>
      <c r="CA271" s="556" t="str">
        <f t="shared" si="189"/>
        <v/>
      </c>
      <c r="CC271" s="556" t="str">
        <f t="shared" si="190"/>
        <v/>
      </c>
      <c r="CE271" s="556" t="str">
        <f t="shared" si="191"/>
        <v/>
      </c>
    </row>
    <row r="272" spans="5:83">
      <c r="E272" s="556" t="str">
        <f t="shared" si="154"/>
        <v/>
      </c>
      <c r="G272" s="556" t="str">
        <f t="shared" si="154"/>
        <v/>
      </c>
      <c r="I272" s="556" t="str">
        <f t="shared" si="155"/>
        <v/>
      </c>
      <c r="K272" s="556" t="str">
        <f t="shared" si="156"/>
        <v/>
      </c>
      <c r="M272" s="556" t="str">
        <f t="shared" si="157"/>
        <v/>
      </c>
      <c r="O272" s="556" t="str">
        <f t="shared" si="158"/>
        <v/>
      </c>
      <c r="Q272" s="556" t="str">
        <f t="shared" si="159"/>
        <v/>
      </c>
      <c r="S272" s="556" t="str">
        <f t="shared" si="160"/>
        <v/>
      </c>
      <c r="U272" s="556" t="str">
        <f t="shared" si="161"/>
        <v/>
      </c>
      <c r="W272" s="556" t="str">
        <f t="shared" si="162"/>
        <v/>
      </c>
      <c r="Y272" s="556" t="str">
        <f t="shared" si="163"/>
        <v/>
      </c>
      <c r="AA272" s="556" t="str">
        <f t="shared" si="164"/>
        <v/>
      </c>
      <c r="AC272" s="556" t="str">
        <f t="shared" si="165"/>
        <v/>
      </c>
      <c r="AE272" s="556" t="str">
        <f t="shared" si="166"/>
        <v/>
      </c>
      <c r="AG272" s="556" t="str">
        <f t="shared" si="167"/>
        <v/>
      </c>
      <c r="AI272" s="556" t="str">
        <f t="shared" si="168"/>
        <v/>
      </c>
      <c r="AK272" s="556" t="str">
        <f t="shared" si="169"/>
        <v/>
      </c>
      <c r="AM272" s="556" t="str">
        <f t="shared" si="170"/>
        <v/>
      </c>
      <c r="AO272" s="556" t="str">
        <f t="shared" si="171"/>
        <v/>
      </c>
      <c r="AQ272" s="556" t="str">
        <f t="shared" si="172"/>
        <v/>
      </c>
      <c r="AS272" s="556" t="str">
        <f t="shared" si="173"/>
        <v/>
      </c>
      <c r="AU272" s="556" t="str">
        <f t="shared" si="173"/>
        <v/>
      </c>
      <c r="AW272" s="556" t="str">
        <f t="shared" si="174"/>
        <v/>
      </c>
      <c r="AY272" s="556" t="str">
        <f t="shared" si="175"/>
        <v/>
      </c>
      <c r="BA272" s="556" t="str">
        <f t="shared" si="176"/>
        <v/>
      </c>
      <c r="BC272" s="556" t="str">
        <f t="shared" si="177"/>
        <v/>
      </c>
      <c r="BE272" s="556" t="str">
        <f t="shared" si="178"/>
        <v/>
      </c>
      <c r="BG272" s="556" t="str">
        <f t="shared" si="179"/>
        <v/>
      </c>
      <c r="BI272" s="556" t="str">
        <f t="shared" si="180"/>
        <v/>
      </c>
      <c r="BK272" s="556" t="str">
        <f t="shared" si="181"/>
        <v/>
      </c>
      <c r="BM272" s="556" t="str">
        <f t="shared" si="182"/>
        <v/>
      </c>
      <c r="BO272" s="556" t="str">
        <f t="shared" si="183"/>
        <v/>
      </c>
      <c r="BQ272" s="556" t="str">
        <f t="shared" si="184"/>
        <v/>
      </c>
      <c r="BS272" s="556" t="str">
        <f t="shared" si="185"/>
        <v/>
      </c>
      <c r="BU272" s="556" t="str">
        <f t="shared" si="186"/>
        <v/>
      </c>
      <c r="BW272" s="556" t="str">
        <f t="shared" si="187"/>
        <v/>
      </c>
      <c r="BY272" s="556" t="str">
        <f t="shared" si="188"/>
        <v/>
      </c>
      <c r="CA272" s="556" t="str">
        <f t="shared" si="189"/>
        <v/>
      </c>
      <c r="CC272" s="556" t="str">
        <f t="shared" si="190"/>
        <v/>
      </c>
      <c r="CE272" s="556" t="str">
        <f t="shared" si="191"/>
        <v/>
      </c>
    </row>
    <row r="273" spans="5:83">
      <c r="E273" s="556" t="str">
        <f t="shared" si="154"/>
        <v/>
      </c>
      <c r="G273" s="556" t="str">
        <f t="shared" si="154"/>
        <v/>
      </c>
      <c r="I273" s="556" t="str">
        <f t="shared" si="155"/>
        <v/>
      </c>
      <c r="K273" s="556" t="str">
        <f t="shared" si="156"/>
        <v/>
      </c>
      <c r="M273" s="556" t="str">
        <f t="shared" si="157"/>
        <v/>
      </c>
      <c r="O273" s="556" t="str">
        <f t="shared" si="158"/>
        <v/>
      </c>
      <c r="Q273" s="556" t="str">
        <f t="shared" si="159"/>
        <v/>
      </c>
      <c r="S273" s="556" t="str">
        <f t="shared" si="160"/>
        <v/>
      </c>
      <c r="U273" s="556" t="str">
        <f t="shared" si="161"/>
        <v/>
      </c>
      <c r="W273" s="556" t="str">
        <f t="shared" si="162"/>
        <v/>
      </c>
      <c r="Y273" s="556" t="str">
        <f t="shared" si="163"/>
        <v/>
      </c>
      <c r="AA273" s="556" t="str">
        <f t="shared" si="164"/>
        <v/>
      </c>
      <c r="AC273" s="556" t="str">
        <f t="shared" si="165"/>
        <v/>
      </c>
      <c r="AE273" s="556" t="str">
        <f t="shared" si="166"/>
        <v/>
      </c>
      <c r="AG273" s="556" t="str">
        <f t="shared" si="167"/>
        <v/>
      </c>
      <c r="AI273" s="556" t="str">
        <f t="shared" si="168"/>
        <v/>
      </c>
      <c r="AK273" s="556" t="str">
        <f t="shared" si="169"/>
        <v/>
      </c>
      <c r="AM273" s="556" t="str">
        <f t="shared" si="170"/>
        <v/>
      </c>
      <c r="AO273" s="556" t="str">
        <f t="shared" si="171"/>
        <v/>
      </c>
      <c r="AQ273" s="556" t="str">
        <f t="shared" si="172"/>
        <v/>
      </c>
      <c r="AS273" s="556" t="str">
        <f t="shared" si="173"/>
        <v/>
      </c>
      <c r="AU273" s="556" t="str">
        <f t="shared" si="173"/>
        <v/>
      </c>
      <c r="AW273" s="556" t="str">
        <f t="shared" si="174"/>
        <v/>
      </c>
      <c r="AY273" s="556" t="str">
        <f t="shared" si="175"/>
        <v/>
      </c>
      <c r="BA273" s="556" t="str">
        <f t="shared" si="176"/>
        <v/>
      </c>
      <c r="BC273" s="556" t="str">
        <f t="shared" si="177"/>
        <v/>
      </c>
      <c r="BE273" s="556" t="str">
        <f t="shared" si="178"/>
        <v/>
      </c>
      <c r="BG273" s="556" t="str">
        <f t="shared" si="179"/>
        <v/>
      </c>
      <c r="BI273" s="556" t="str">
        <f t="shared" si="180"/>
        <v/>
      </c>
      <c r="BK273" s="556" t="str">
        <f t="shared" si="181"/>
        <v/>
      </c>
      <c r="BM273" s="556" t="str">
        <f t="shared" si="182"/>
        <v/>
      </c>
      <c r="BO273" s="556" t="str">
        <f t="shared" si="183"/>
        <v/>
      </c>
      <c r="BQ273" s="556" t="str">
        <f t="shared" si="184"/>
        <v/>
      </c>
      <c r="BS273" s="556" t="str">
        <f t="shared" si="185"/>
        <v/>
      </c>
      <c r="BU273" s="556" t="str">
        <f t="shared" si="186"/>
        <v/>
      </c>
      <c r="BW273" s="556" t="str">
        <f t="shared" si="187"/>
        <v/>
      </c>
      <c r="BY273" s="556" t="str">
        <f t="shared" si="188"/>
        <v/>
      </c>
      <c r="CA273" s="556" t="str">
        <f t="shared" si="189"/>
        <v/>
      </c>
      <c r="CC273" s="556" t="str">
        <f t="shared" si="190"/>
        <v/>
      </c>
      <c r="CE273" s="556" t="str">
        <f t="shared" si="191"/>
        <v/>
      </c>
    </row>
    <row r="274" spans="5:83">
      <c r="E274" s="556" t="str">
        <f t="shared" si="154"/>
        <v/>
      </c>
      <c r="G274" s="556" t="str">
        <f t="shared" si="154"/>
        <v/>
      </c>
      <c r="I274" s="556" t="str">
        <f t="shared" si="155"/>
        <v/>
      </c>
      <c r="K274" s="556" t="str">
        <f t="shared" si="156"/>
        <v/>
      </c>
      <c r="M274" s="556" t="str">
        <f t="shared" si="157"/>
        <v/>
      </c>
      <c r="O274" s="556" t="str">
        <f t="shared" si="158"/>
        <v/>
      </c>
      <c r="Q274" s="556" t="str">
        <f t="shared" si="159"/>
        <v/>
      </c>
      <c r="S274" s="556" t="str">
        <f t="shared" si="160"/>
        <v/>
      </c>
      <c r="U274" s="556" t="str">
        <f t="shared" si="161"/>
        <v/>
      </c>
      <c r="W274" s="556" t="str">
        <f t="shared" si="162"/>
        <v/>
      </c>
      <c r="Y274" s="556" t="str">
        <f t="shared" si="163"/>
        <v/>
      </c>
      <c r="AA274" s="556" t="str">
        <f t="shared" si="164"/>
        <v/>
      </c>
      <c r="AC274" s="556" t="str">
        <f t="shared" si="165"/>
        <v/>
      </c>
      <c r="AE274" s="556" t="str">
        <f t="shared" si="166"/>
        <v/>
      </c>
      <c r="AG274" s="556" t="str">
        <f t="shared" si="167"/>
        <v/>
      </c>
      <c r="AI274" s="556" t="str">
        <f t="shared" si="168"/>
        <v/>
      </c>
      <c r="AK274" s="556" t="str">
        <f t="shared" si="169"/>
        <v/>
      </c>
      <c r="AM274" s="556" t="str">
        <f t="shared" si="170"/>
        <v/>
      </c>
      <c r="AO274" s="556" t="str">
        <f t="shared" si="171"/>
        <v/>
      </c>
      <c r="AQ274" s="556" t="str">
        <f t="shared" si="172"/>
        <v/>
      </c>
      <c r="AS274" s="556" t="str">
        <f t="shared" si="173"/>
        <v/>
      </c>
      <c r="AU274" s="556" t="str">
        <f t="shared" si="173"/>
        <v/>
      </c>
      <c r="AW274" s="556" t="str">
        <f t="shared" si="174"/>
        <v/>
      </c>
      <c r="AY274" s="556" t="str">
        <f t="shared" si="175"/>
        <v/>
      </c>
      <c r="BA274" s="556" t="str">
        <f t="shared" si="176"/>
        <v/>
      </c>
      <c r="BC274" s="556" t="str">
        <f t="shared" si="177"/>
        <v/>
      </c>
      <c r="BE274" s="556" t="str">
        <f t="shared" si="178"/>
        <v/>
      </c>
      <c r="BG274" s="556" t="str">
        <f t="shared" si="179"/>
        <v/>
      </c>
      <c r="BI274" s="556" t="str">
        <f t="shared" si="180"/>
        <v/>
      </c>
      <c r="BK274" s="556" t="str">
        <f t="shared" si="181"/>
        <v/>
      </c>
      <c r="BM274" s="556" t="str">
        <f t="shared" si="182"/>
        <v/>
      </c>
      <c r="BO274" s="556" t="str">
        <f t="shared" si="183"/>
        <v/>
      </c>
      <c r="BQ274" s="556" t="str">
        <f t="shared" si="184"/>
        <v/>
      </c>
      <c r="BS274" s="556" t="str">
        <f t="shared" si="185"/>
        <v/>
      </c>
      <c r="BU274" s="556" t="str">
        <f t="shared" si="186"/>
        <v/>
      </c>
      <c r="BW274" s="556" t="str">
        <f t="shared" si="187"/>
        <v/>
      </c>
      <c r="BY274" s="556" t="str">
        <f t="shared" si="188"/>
        <v/>
      </c>
      <c r="CA274" s="556" t="str">
        <f t="shared" si="189"/>
        <v/>
      </c>
      <c r="CC274" s="556" t="str">
        <f t="shared" si="190"/>
        <v/>
      </c>
      <c r="CE274" s="556" t="str">
        <f t="shared" si="191"/>
        <v/>
      </c>
    </row>
    <row r="275" spans="5:83">
      <c r="E275" s="556" t="str">
        <f t="shared" si="154"/>
        <v/>
      </c>
      <c r="G275" s="556" t="str">
        <f t="shared" si="154"/>
        <v/>
      </c>
      <c r="I275" s="556" t="str">
        <f t="shared" si="155"/>
        <v/>
      </c>
      <c r="K275" s="556" t="str">
        <f t="shared" si="156"/>
        <v/>
      </c>
      <c r="M275" s="556" t="str">
        <f t="shared" si="157"/>
        <v/>
      </c>
      <c r="O275" s="556" t="str">
        <f t="shared" si="158"/>
        <v/>
      </c>
      <c r="Q275" s="556" t="str">
        <f t="shared" si="159"/>
        <v/>
      </c>
      <c r="S275" s="556" t="str">
        <f t="shared" si="160"/>
        <v/>
      </c>
      <c r="U275" s="556" t="str">
        <f t="shared" si="161"/>
        <v/>
      </c>
      <c r="W275" s="556" t="str">
        <f t="shared" si="162"/>
        <v/>
      </c>
      <c r="Y275" s="556" t="str">
        <f t="shared" si="163"/>
        <v/>
      </c>
      <c r="AA275" s="556" t="str">
        <f t="shared" si="164"/>
        <v/>
      </c>
      <c r="AC275" s="556" t="str">
        <f t="shared" si="165"/>
        <v/>
      </c>
      <c r="AE275" s="556" t="str">
        <f t="shared" si="166"/>
        <v/>
      </c>
      <c r="AG275" s="556" t="str">
        <f t="shared" si="167"/>
        <v/>
      </c>
      <c r="AI275" s="556" t="str">
        <f t="shared" si="168"/>
        <v/>
      </c>
      <c r="AK275" s="556" t="str">
        <f t="shared" si="169"/>
        <v/>
      </c>
      <c r="AM275" s="556" t="str">
        <f t="shared" si="170"/>
        <v/>
      </c>
      <c r="AO275" s="556" t="str">
        <f t="shared" si="171"/>
        <v/>
      </c>
      <c r="AQ275" s="556" t="str">
        <f t="shared" si="172"/>
        <v/>
      </c>
      <c r="AS275" s="556" t="str">
        <f t="shared" si="173"/>
        <v/>
      </c>
      <c r="AU275" s="556" t="str">
        <f t="shared" si="173"/>
        <v/>
      </c>
      <c r="AW275" s="556" t="str">
        <f t="shared" si="174"/>
        <v/>
      </c>
      <c r="AY275" s="556" t="str">
        <f t="shared" si="175"/>
        <v/>
      </c>
      <c r="BA275" s="556" t="str">
        <f t="shared" si="176"/>
        <v/>
      </c>
      <c r="BC275" s="556" t="str">
        <f t="shared" si="177"/>
        <v/>
      </c>
      <c r="BE275" s="556" t="str">
        <f t="shared" si="178"/>
        <v/>
      </c>
      <c r="BG275" s="556" t="str">
        <f t="shared" si="179"/>
        <v/>
      </c>
      <c r="BI275" s="556" t="str">
        <f t="shared" si="180"/>
        <v/>
      </c>
      <c r="BK275" s="556" t="str">
        <f t="shared" si="181"/>
        <v/>
      </c>
      <c r="BM275" s="556" t="str">
        <f t="shared" si="182"/>
        <v/>
      </c>
      <c r="BO275" s="556" t="str">
        <f t="shared" si="183"/>
        <v/>
      </c>
      <c r="BQ275" s="556" t="str">
        <f t="shared" si="184"/>
        <v/>
      </c>
      <c r="BS275" s="556" t="str">
        <f t="shared" si="185"/>
        <v/>
      </c>
      <c r="BU275" s="556" t="str">
        <f t="shared" si="186"/>
        <v/>
      </c>
      <c r="BW275" s="556" t="str">
        <f t="shared" si="187"/>
        <v/>
      </c>
      <c r="BY275" s="556" t="str">
        <f t="shared" si="188"/>
        <v/>
      </c>
      <c r="CA275" s="556" t="str">
        <f t="shared" si="189"/>
        <v/>
      </c>
      <c r="CC275" s="556" t="str">
        <f t="shared" si="190"/>
        <v/>
      </c>
      <c r="CE275" s="556" t="str">
        <f t="shared" si="191"/>
        <v/>
      </c>
    </row>
    <row r="276" spans="5:83">
      <c r="E276" s="556" t="str">
        <f t="shared" si="154"/>
        <v/>
      </c>
      <c r="G276" s="556" t="str">
        <f t="shared" si="154"/>
        <v/>
      </c>
      <c r="I276" s="556" t="str">
        <f t="shared" si="155"/>
        <v/>
      </c>
      <c r="K276" s="556" t="str">
        <f t="shared" si="156"/>
        <v/>
      </c>
      <c r="M276" s="556" t="str">
        <f t="shared" si="157"/>
        <v/>
      </c>
      <c r="O276" s="556" t="str">
        <f t="shared" si="158"/>
        <v/>
      </c>
      <c r="Q276" s="556" t="str">
        <f t="shared" si="159"/>
        <v/>
      </c>
      <c r="S276" s="556" t="str">
        <f t="shared" si="160"/>
        <v/>
      </c>
      <c r="U276" s="556" t="str">
        <f t="shared" si="161"/>
        <v/>
      </c>
      <c r="W276" s="556" t="str">
        <f t="shared" si="162"/>
        <v/>
      </c>
      <c r="Y276" s="556" t="str">
        <f t="shared" si="163"/>
        <v/>
      </c>
      <c r="AA276" s="556" t="str">
        <f t="shared" si="164"/>
        <v/>
      </c>
      <c r="AC276" s="556" t="str">
        <f t="shared" si="165"/>
        <v/>
      </c>
      <c r="AE276" s="556" t="str">
        <f t="shared" si="166"/>
        <v/>
      </c>
      <c r="AG276" s="556" t="str">
        <f t="shared" si="167"/>
        <v/>
      </c>
      <c r="AI276" s="556" t="str">
        <f t="shared" si="168"/>
        <v/>
      </c>
      <c r="AK276" s="556" t="str">
        <f t="shared" si="169"/>
        <v/>
      </c>
      <c r="AM276" s="556" t="str">
        <f t="shared" si="170"/>
        <v/>
      </c>
      <c r="AO276" s="556" t="str">
        <f t="shared" si="171"/>
        <v/>
      </c>
      <c r="AQ276" s="556" t="str">
        <f t="shared" si="172"/>
        <v/>
      </c>
      <c r="AS276" s="556" t="str">
        <f t="shared" si="173"/>
        <v/>
      </c>
      <c r="AU276" s="556" t="str">
        <f t="shared" si="173"/>
        <v/>
      </c>
      <c r="AW276" s="556" t="str">
        <f t="shared" si="174"/>
        <v/>
      </c>
      <c r="AY276" s="556" t="str">
        <f t="shared" si="175"/>
        <v/>
      </c>
      <c r="BA276" s="556" t="str">
        <f t="shared" si="176"/>
        <v/>
      </c>
      <c r="BC276" s="556" t="str">
        <f t="shared" si="177"/>
        <v/>
      </c>
      <c r="BE276" s="556" t="str">
        <f t="shared" si="178"/>
        <v/>
      </c>
      <c r="BG276" s="556" t="str">
        <f t="shared" si="179"/>
        <v/>
      </c>
      <c r="BI276" s="556" t="str">
        <f t="shared" si="180"/>
        <v/>
      </c>
      <c r="BK276" s="556" t="str">
        <f t="shared" si="181"/>
        <v/>
      </c>
      <c r="BM276" s="556" t="str">
        <f t="shared" si="182"/>
        <v/>
      </c>
      <c r="BO276" s="556" t="str">
        <f t="shared" si="183"/>
        <v/>
      </c>
      <c r="BQ276" s="556" t="str">
        <f t="shared" si="184"/>
        <v/>
      </c>
      <c r="BS276" s="556" t="str">
        <f t="shared" si="185"/>
        <v/>
      </c>
      <c r="BU276" s="556" t="str">
        <f t="shared" si="186"/>
        <v/>
      </c>
      <c r="BW276" s="556" t="str">
        <f t="shared" si="187"/>
        <v/>
      </c>
      <c r="BY276" s="556" t="str">
        <f t="shared" si="188"/>
        <v/>
      </c>
      <c r="CA276" s="556" t="str">
        <f t="shared" si="189"/>
        <v/>
      </c>
      <c r="CC276" s="556" t="str">
        <f t="shared" si="190"/>
        <v/>
      </c>
      <c r="CE276" s="556" t="str">
        <f t="shared" si="191"/>
        <v/>
      </c>
    </row>
    <row r="277" spans="5:83">
      <c r="E277" s="556" t="str">
        <f t="shared" si="154"/>
        <v/>
      </c>
      <c r="G277" s="556" t="str">
        <f t="shared" si="154"/>
        <v/>
      </c>
      <c r="I277" s="556" t="str">
        <f t="shared" si="155"/>
        <v/>
      </c>
      <c r="K277" s="556" t="str">
        <f t="shared" si="156"/>
        <v/>
      </c>
      <c r="M277" s="556" t="str">
        <f t="shared" si="157"/>
        <v/>
      </c>
      <c r="O277" s="556" t="str">
        <f t="shared" si="158"/>
        <v/>
      </c>
      <c r="Q277" s="556" t="str">
        <f t="shared" si="159"/>
        <v/>
      </c>
      <c r="S277" s="556" t="str">
        <f t="shared" si="160"/>
        <v/>
      </c>
      <c r="U277" s="556" t="str">
        <f t="shared" si="161"/>
        <v/>
      </c>
      <c r="W277" s="556" t="str">
        <f t="shared" si="162"/>
        <v/>
      </c>
      <c r="Y277" s="556" t="str">
        <f t="shared" si="163"/>
        <v/>
      </c>
      <c r="AA277" s="556" t="str">
        <f t="shared" si="164"/>
        <v/>
      </c>
      <c r="AC277" s="556" t="str">
        <f t="shared" si="165"/>
        <v/>
      </c>
      <c r="AE277" s="556" t="str">
        <f t="shared" si="166"/>
        <v/>
      </c>
      <c r="AG277" s="556" t="str">
        <f t="shared" si="167"/>
        <v/>
      </c>
      <c r="AI277" s="556" t="str">
        <f t="shared" si="168"/>
        <v/>
      </c>
      <c r="AK277" s="556" t="str">
        <f t="shared" si="169"/>
        <v/>
      </c>
      <c r="AM277" s="556" t="str">
        <f t="shared" si="170"/>
        <v/>
      </c>
      <c r="AO277" s="556" t="str">
        <f t="shared" si="171"/>
        <v/>
      </c>
      <c r="AQ277" s="556" t="str">
        <f t="shared" si="172"/>
        <v/>
      </c>
      <c r="AS277" s="556" t="str">
        <f t="shared" si="173"/>
        <v/>
      </c>
      <c r="AU277" s="556" t="str">
        <f t="shared" si="173"/>
        <v/>
      </c>
      <c r="AW277" s="556" t="str">
        <f t="shared" si="174"/>
        <v/>
      </c>
      <c r="AY277" s="556" t="str">
        <f t="shared" si="175"/>
        <v/>
      </c>
      <c r="BA277" s="556" t="str">
        <f t="shared" si="176"/>
        <v/>
      </c>
      <c r="BC277" s="556" t="str">
        <f t="shared" si="177"/>
        <v/>
      </c>
      <c r="BE277" s="556" t="str">
        <f t="shared" si="178"/>
        <v/>
      </c>
      <c r="BG277" s="556" t="str">
        <f t="shared" si="179"/>
        <v/>
      </c>
      <c r="BI277" s="556" t="str">
        <f t="shared" si="180"/>
        <v/>
      </c>
      <c r="BK277" s="556" t="str">
        <f t="shared" si="181"/>
        <v/>
      </c>
      <c r="BM277" s="556" t="str">
        <f t="shared" si="182"/>
        <v/>
      </c>
      <c r="BO277" s="556" t="str">
        <f t="shared" si="183"/>
        <v/>
      </c>
      <c r="BQ277" s="556" t="str">
        <f t="shared" si="184"/>
        <v/>
      </c>
      <c r="BS277" s="556" t="str">
        <f t="shared" si="185"/>
        <v/>
      </c>
      <c r="BU277" s="556" t="str">
        <f t="shared" si="186"/>
        <v/>
      </c>
      <c r="BW277" s="556" t="str">
        <f t="shared" si="187"/>
        <v/>
      </c>
      <c r="BY277" s="556" t="str">
        <f t="shared" si="188"/>
        <v/>
      </c>
      <c r="CA277" s="556" t="str">
        <f t="shared" si="189"/>
        <v/>
      </c>
      <c r="CC277" s="556" t="str">
        <f t="shared" si="190"/>
        <v/>
      </c>
      <c r="CE277" s="556" t="str">
        <f t="shared" si="191"/>
        <v/>
      </c>
    </row>
    <row r="278" spans="5:83">
      <c r="E278" s="556" t="str">
        <f t="shared" si="154"/>
        <v/>
      </c>
      <c r="G278" s="556" t="str">
        <f t="shared" si="154"/>
        <v/>
      </c>
      <c r="I278" s="556" t="str">
        <f t="shared" si="155"/>
        <v/>
      </c>
      <c r="K278" s="556" t="str">
        <f t="shared" si="156"/>
        <v/>
      </c>
      <c r="M278" s="556" t="str">
        <f t="shared" si="157"/>
        <v/>
      </c>
      <c r="O278" s="556" t="str">
        <f t="shared" si="158"/>
        <v/>
      </c>
      <c r="Q278" s="556" t="str">
        <f t="shared" si="159"/>
        <v/>
      </c>
      <c r="S278" s="556" t="str">
        <f t="shared" si="160"/>
        <v/>
      </c>
      <c r="U278" s="556" t="str">
        <f t="shared" si="161"/>
        <v/>
      </c>
      <c r="W278" s="556" t="str">
        <f t="shared" si="162"/>
        <v/>
      </c>
      <c r="Y278" s="556" t="str">
        <f t="shared" si="163"/>
        <v/>
      </c>
      <c r="AA278" s="556" t="str">
        <f t="shared" si="164"/>
        <v/>
      </c>
      <c r="AC278" s="556" t="str">
        <f t="shared" si="165"/>
        <v/>
      </c>
      <c r="AE278" s="556" t="str">
        <f t="shared" si="166"/>
        <v/>
      </c>
      <c r="AG278" s="556" t="str">
        <f t="shared" si="167"/>
        <v/>
      </c>
      <c r="AI278" s="556" t="str">
        <f t="shared" si="168"/>
        <v/>
      </c>
      <c r="AK278" s="556" t="str">
        <f t="shared" si="169"/>
        <v/>
      </c>
      <c r="AM278" s="556" t="str">
        <f t="shared" si="170"/>
        <v/>
      </c>
      <c r="AO278" s="556" t="str">
        <f t="shared" si="171"/>
        <v/>
      </c>
      <c r="AQ278" s="556" t="str">
        <f t="shared" si="172"/>
        <v/>
      </c>
      <c r="AS278" s="556" t="str">
        <f t="shared" si="173"/>
        <v/>
      </c>
      <c r="AU278" s="556" t="str">
        <f t="shared" si="173"/>
        <v/>
      </c>
      <c r="AW278" s="556" t="str">
        <f t="shared" si="174"/>
        <v/>
      </c>
      <c r="AY278" s="556" t="str">
        <f t="shared" si="175"/>
        <v/>
      </c>
      <c r="BA278" s="556" t="str">
        <f t="shared" si="176"/>
        <v/>
      </c>
      <c r="BC278" s="556" t="str">
        <f t="shared" si="177"/>
        <v/>
      </c>
      <c r="BE278" s="556" t="str">
        <f t="shared" si="178"/>
        <v/>
      </c>
      <c r="BG278" s="556" t="str">
        <f t="shared" si="179"/>
        <v/>
      </c>
      <c r="BI278" s="556" t="str">
        <f t="shared" si="180"/>
        <v/>
      </c>
      <c r="BK278" s="556" t="str">
        <f t="shared" si="181"/>
        <v/>
      </c>
      <c r="BM278" s="556" t="str">
        <f t="shared" si="182"/>
        <v/>
      </c>
      <c r="BO278" s="556" t="str">
        <f t="shared" si="183"/>
        <v/>
      </c>
      <c r="BQ278" s="556" t="str">
        <f t="shared" si="184"/>
        <v/>
      </c>
      <c r="BS278" s="556" t="str">
        <f t="shared" si="185"/>
        <v/>
      </c>
      <c r="BU278" s="556" t="str">
        <f t="shared" si="186"/>
        <v/>
      </c>
      <c r="BW278" s="556" t="str">
        <f t="shared" si="187"/>
        <v/>
      </c>
      <c r="BY278" s="556" t="str">
        <f t="shared" si="188"/>
        <v/>
      </c>
      <c r="CA278" s="556" t="str">
        <f t="shared" si="189"/>
        <v/>
      </c>
      <c r="CC278" s="556" t="str">
        <f t="shared" si="190"/>
        <v/>
      </c>
      <c r="CE278" s="556" t="str">
        <f t="shared" si="191"/>
        <v/>
      </c>
    </row>
    <row r="279" spans="5:83">
      <c r="E279" s="556" t="str">
        <f t="shared" si="154"/>
        <v/>
      </c>
      <c r="G279" s="556" t="str">
        <f t="shared" si="154"/>
        <v/>
      </c>
      <c r="I279" s="556" t="str">
        <f t="shared" si="155"/>
        <v/>
      </c>
      <c r="K279" s="556" t="str">
        <f t="shared" si="156"/>
        <v/>
      </c>
      <c r="M279" s="556" t="str">
        <f t="shared" si="157"/>
        <v/>
      </c>
      <c r="O279" s="556" t="str">
        <f t="shared" si="158"/>
        <v/>
      </c>
      <c r="Q279" s="556" t="str">
        <f t="shared" si="159"/>
        <v/>
      </c>
      <c r="S279" s="556" t="str">
        <f t="shared" si="160"/>
        <v/>
      </c>
      <c r="U279" s="556" t="str">
        <f t="shared" si="161"/>
        <v/>
      </c>
      <c r="W279" s="556" t="str">
        <f t="shared" si="162"/>
        <v/>
      </c>
      <c r="Y279" s="556" t="str">
        <f t="shared" si="163"/>
        <v/>
      </c>
      <c r="AA279" s="556" t="str">
        <f t="shared" si="164"/>
        <v/>
      </c>
      <c r="AC279" s="556" t="str">
        <f t="shared" si="165"/>
        <v/>
      </c>
      <c r="AE279" s="556" t="str">
        <f t="shared" si="166"/>
        <v/>
      </c>
      <c r="AG279" s="556" t="str">
        <f t="shared" si="167"/>
        <v/>
      </c>
      <c r="AI279" s="556" t="str">
        <f t="shared" si="168"/>
        <v/>
      </c>
      <c r="AK279" s="556" t="str">
        <f t="shared" si="169"/>
        <v/>
      </c>
      <c r="AM279" s="556" t="str">
        <f t="shared" si="170"/>
        <v/>
      </c>
      <c r="AO279" s="556" t="str">
        <f t="shared" si="171"/>
        <v/>
      </c>
      <c r="AQ279" s="556" t="str">
        <f t="shared" si="172"/>
        <v/>
      </c>
      <c r="AS279" s="556" t="str">
        <f t="shared" si="173"/>
        <v/>
      </c>
      <c r="AU279" s="556" t="str">
        <f t="shared" si="173"/>
        <v/>
      </c>
      <c r="AW279" s="556" t="str">
        <f t="shared" si="174"/>
        <v/>
      </c>
      <c r="AY279" s="556" t="str">
        <f t="shared" si="175"/>
        <v/>
      </c>
      <c r="BA279" s="556" t="str">
        <f t="shared" si="176"/>
        <v/>
      </c>
      <c r="BC279" s="556" t="str">
        <f t="shared" si="177"/>
        <v/>
      </c>
      <c r="BE279" s="556" t="str">
        <f t="shared" si="178"/>
        <v/>
      </c>
      <c r="BG279" s="556" t="str">
        <f t="shared" si="179"/>
        <v/>
      </c>
      <c r="BI279" s="556" t="str">
        <f t="shared" si="180"/>
        <v/>
      </c>
      <c r="BK279" s="556" t="str">
        <f t="shared" si="181"/>
        <v/>
      </c>
      <c r="BM279" s="556" t="str">
        <f t="shared" si="182"/>
        <v/>
      </c>
      <c r="BO279" s="556" t="str">
        <f t="shared" si="183"/>
        <v/>
      </c>
      <c r="BQ279" s="556" t="str">
        <f t="shared" si="184"/>
        <v/>
      </c>
      <c r="BS279" s="556" t="str">
        <f t="shared" si="185"/>
        <v/>
      </c>
      <c r="BU279" s="556" t="str">
        <f t="shared" si="186"/>
        <v/>
      </c>
      <c r="BW279" s="556" t="str">
        <f t="shared" si="187"/>
        <v/>
      </c>
      <c r="BY279" s="556" t="str">
        <f t="shared" si="188"/>
        <v/>
      </c>
      <c r="CA279" s="556" t="str">
        <f t="shared" si="189"/>
        <v/>
      </c>
      <c r="CC279" s="556" t="str">
        <f t="shared" si="190"/>
        <v/>
      </c>
      <c r="CE279" s="556" t="str">
        <f t="shared" si="191"/>
        <v/>
      </c>
    </row>
    <row r="280" spans="5:83">
      <c r="E280" s="556" t="str">
        <f t="shared" si="154"/>
        <v/>
      </c>
      <c r="G280" s="556" t="str">
        <f t="shared" si="154"/>
        <v/>
      </c>
      <c r="I280" s="556" t="str">
        <f t="shared" si="155"/>
        <v/>
      </c>
      <c r="K280" s="556" t="str">
        <f t="shared" si="156"/>
        <v/>
      </c>
      <c r="M280" s="556" t="str">
        <f t="shared" si="157"/>
        <v/>
      </c>
      <c r="O280" s="556" t="str">
        <f t="shared" si="158"/>
        <v/>
      </c>
      <c r="Q280" s="556" t="str">
        <f t="shared" si="159"/>
        <v/>
      </c>
      <c r="S280" s="556" t="str">
        <f t="shared" si="160"/>
        <v/>
      </c>
      <c r="U280" s="556" t="str">
        <f t="shared" si="161"/>
        <v/>
      </c>
      <c r="W280" s="556" t="str">
        <f t="shared" si="162"/>
        <v/>
      </c>
      <c r="Y280" s="556" t="str">
        <f t="shared" si="163"/>
        <v/>
      </c>
      <c r="AA280" s="556" t="str">
        <f t="shared" si="164"/>
        <v/>
      </c>
      <c r="AC280" s="556" t="str">
        <f t="shared" si="165"/>
        <v/>
      </c>
      <c r="AE280" s="556" t="str">
        <f t="shared" si="166"/>
        <v/>
      </c>
      <c r="AG280" s="556" t="str">
        <f t="shared" si="167"/>
        <v/>
      </c>
      <c r="AI280" s="556" t="str">
        <f t="shared" si="168"/>
        <v/>
      </c>
      <c r="AK280" s="556" t="str">
        <f t="shared" si="169"/>
        <v/>
      </c>
      <c r="AM280" s="556" t="str">
        <f t="shared" si="170"/>
        <v/>
      </c>
      <c r="AO280" s="556" t="str">
        <f t="shared" si="171"/>
        <v/>
      </c>
      <c r="AQ280" s="556" t="str">
        <f t="shared" si="172"/>
        <v/>
      </c>
      <c r="AS280" s="556" t="str">
        <f t="shared" si="173"/>
        <v/>
      </c>
      <c r="AU280" s="556" t="str">
        <f t="shared" si="173"/>
        <v/>
      </c>
      <c r="AW280" s="556" t="str">
        <f t="shared" si="174"/>
        <v/>
      </c>
      <c r="AY280" s="556" t="str">
        <f t="shared" si="175"/>
        <v/>
      </c>
      <c r="BA280" s="556" t="str">
        <f t="shared" si="176"/>
        <v/>
      </c>
      <c r="BC280" s="556" t="str">
        <f t="shared" si="177"/>
        <v/>
      </c>
      <c r="BE280" s="556" t="str">
        <f t="shared" si="178"/>
        <v/>
      </c>
      <c r="BG280" s="556" t="str">
        <f t="shared" si="179"/>
        <v/>
      </c>
      <c r="BI280" s="556" t="str">
        <f t="shared" si="180"/>
        <v/>
      </c>
      <c r="BK280" s="556" t="str">
        <f t="shared" si="181"/>
        <v/>
      </c>
      <c r="BM280" s="556" t="str">
        <f t="shared" si="182"/>
        <v/>
      </c>
      <c r="BO280" s="556" t="str">
        <f t="shared" si="183"/>
        <v/>
      </c>
      <c r="BQ280" s="556" t="str">
        <f t="shared" si="184"/>
        <v/>
      </c>
      <c r="BS280" s="556" t="str">
        <f t="shared" si="185"/>
        <v/>
      </c>
      <c r="BU280" s="556" t="str">
        <f t="shared" si="186"/>
        <v/>
      </c>
      <c r="BW280" s="556" t="str">
        <f t="shared" si="187"/>
        <v/>
      </c>
      <c r="BY280" s="556" t="str">
        <f t="shared" si="188"/>
        <v/>
      </c>
      <c r="CA280" s="556" t="str">
        <f t="shared" si="189"/>
        <v/>
      </c>
      <c r="CC280" s="556" t="str">
        <f t="shared" si="190"/>
        <v/>
      </c>
      <c r="CE280" s="556" t="str">
        <f t="shared" si="191"/>
        <v/>
      </c>
    </row>
    <row r="281" spans="5:83">
      <c r="E281" s="556" t="str">
        <f t="shared" si="154"/>
        <v/>
      </c>
      <c r="G281" s="556" t="str">
        <f t="shared" si="154"/>
        <v/>
      </c>
      <c r="I281" s="556" t="str">
        <f t="shared" si="155"/>
        <v/>
      </c>
      <c r="K281" s="556" t="str">
        <f t="shared" si="156"/>
        <v/>
      </c>
      <c r="M281" s="556" t="str">
        <f t="shared" si="157"/>
        <v/>
      </c>
      <c r="O281" s="556" t="str">
        <f t="shared" si="158"/>
        <v/>
      </c>
      <c r="Q281" s="556" t="str">
        <f t="shared" si="159"/>
        <v/>
      </c>
      <c r="S281" s="556" t="str">
        <f t="shared" si="160"/>
        <v/>
      </c>
      <c r="U281" s="556" t="str">
        <f t="shared" si="161"/>
        <v/>
      </c>
      <c r="W281" s="556" t="str">
        <f t="shared" si="162"/>
        <v/>
      </c>
      <c r="Y281" s="556" t="str">
        <f t="shared" si="163"/>
        <v/>
      </c>
      <c r="AA281" s="556" t="str">
        <f t="shared" si="164"/>
        <v/>
      </c>
      <c r="AC281" s="556" t="str">
        <f t="shared" si="165"/>
        <v/>
      </c>
      <c r="AE281" s="556" t="str">
        <f t="shared" si="166"/>
        <v/>
      </c>
      <c r="AG281" s="556" t="str">
        <f t="shared" si="167"/>
        <v/>
      </c>
      <c r="AI281" s="556" t="str">
        <f t="shared" si="168"/>
        <v/>
      </c>
      <c r="AK281" s="556" t="str">
        <f t="shared" si="169"/>
        <v/>
      </c>
      <c r="AM281" s="556" t="str">
        <f t="shared" si="170"/>
        <v/>
      </c>
      <c r="AO281" s="556" t="str">
        <f t="shared" si="171"/>
        <v/>
      </c>
      <c r="AQ281" s="556" t="str">
        <f t="shared" si="172"/>
        <v/>
      </c>
      <c r="AS281" s="556" t="str">
        <f t="shared" si="173"/>
        <v/>
      </c>
      <c r="AU281" s="556" t="str">
        <f t="shared" si="173"/>
        <v/>
      </c>
      <c r="AW281" s="556" t="str">
        <f t="shared" si="174"/>
        <v/>
      </c>
      <c r="AY281" s="556" t="str">
        <f t="shared" si="175"/>
        <v/>
      </c>
      <c r="BA281" s="556" t="str">
        <f t="shared" si="176"/>
        <v/>
      </c>
      <c r="BC281" s="556" t="str">
        <f t="shared" si="177"/>
        <v/>
      </c>
      <c r="BE281" s="556" t="str">
        <f t="shared" si="178"/>
        <v/>
      </c>
      <c r="BG281" s="556" t="str">
        <f t="shared" si="179"/>
        <v/>
      </c>
      <c r="BI281" s="556" t="str">
        <f t="shared" si="180"/>
        <v/>
      </c>
      <c r="BK281" s="556" t="str">
        <f t="shared" si="181"/>
        <v/>
      </c>
      <c r="BM281" s="556" t="str">
        <f t="shared" si="182"/>
        <v/>
      </c>
      <c r="BO281" s="556" t="str">
        <f t="shared" si="183"/>
        <v/>
      </c>
      <c r="BQ281" s="556" t="str">
        <f t="shared" si="184"/>
        <v/>
      </c>
      <c r="BS281" s="556" t="str">
        <f t="shared" si="185"/>
        <v/>
      </c>
      <c r="BU281" s="556" t="str">
        <f t="shared" si="186"/>
        <v/>
      </c>
      <c r="BW281" s="556" t="str">
        <f t="shared" si="187"/>
        <v/>
      </c>
      <c r="BY281" s="556" t="str">
        <f t="shared" si="188"/>
        <v/>
      </c>
      <c r="CA281" s="556" t="str">
        <f t="shared" si="189"/>
        <v/>
      </c>
      <c r="CC281" s="556" t="str">
        <f t="shared" si="190"/>
        <v/>
      </c>
      <c r="CE281" s="556" t="str">
        <f t="shared" si="191"/>
        <v/>
      </c>
    </row>
    <row r="282" spans="5:83">
      <c r="E282" s="556" t="str">
        <f t="shared" si="154"/>
        <v/>
      </c>
      <c r="G282" s="556" t="str">
        <f t="shared" si="154"/>
        <v/>
      </c>
      <c r="I282" s="556" t="str">
        <f t="shared" si="155"/>
        <v/>
      </c>
      <c r="K282" s="556" t="str">
        <f t="shared" si="156"/>
        <v/>
      </c>
      <c r="M282" s="556" t="str">
        <f t="shared" si="157"/>
        <v/>
      </c>
      <c r="O282" s="556" t="str">
        <f t="shared" si="158"/>
        <v/>
      </c>
      <c r="Q282" s="556" t="str">
        <f t="shared" si="159"/>
        <v/>
      </c>
      <c r="S282" s="556" t="str">
        <f t="shared" si="160"/>
        <v/>
      </c>
      <c r="U282" s="556" t="str">
        <f t="shared" si="161"/>
        <v/>
      </c>
      <c r="W282" s="556" t="str">
        <f t="shared" si="162"/>
        <v/>
      </c>
      <c r="Y282" s="556" t="str">
        <f t="shared" si="163"/>
        <v/>
      </c>
      <c r="AA282" s="556" t="str">
        <f t="shared" si="164"/>
        <v/>
      </c>
      <c r="AC282" s="556" t="str">
        <f t="shared" si="165"/>
        <v/>
      </c>
      <c r="AE282" s="556" t="str">
        <f t="shared" si="166"/>
        <v/>
      </c>
      <c r="AG282" s="556" t="str">
        <f t="shared" si="167"/>
        <v/>
      </c>
      <c r="AI282" s="556" t="str">
        <f t="shared" si="168"/>
        <v/>
      </c>
      <c r="AK282" s="556" t="str">
        <f t="shared" si="169"/>
        <v/>
      </c>
      <c r="AM282" s="556" t="str">
        <f t="shared" si="170"/>
        <v/>
      </c>
      <c r="AO282" s="556" t="str">
        <f t="shared" si="171"/>
        <v/>
      </c>
      <c r="AQ282" s="556" t="str">
        <f t="shared" si="172"/>
        <v/>
      </c>
      <c r="AS282" s="556" t="str">
        <f t="shared" si="173"/>
        <v/>
      </c>
      <c r="AU282" s="556" t="str">
        <f t="shared" si="173"/>
        <v/>
      </c>
      <c r="AW282" s="556" t="str">
        <f t="shared" si="174"/>
        <v/>
      </c>
      <c r="AY282" s="556" t="str">
        <f t="shared" si="175"/>
        <v/>
      </c>
      <c r="BA282" s="556" t="str">
        <f t="shared" si="176"/>
        <v/>
      </c>
      <c r="BC282" s="556" t="str">
        <f t="shared" si="177"/>
        <v/>
      </c>
      <c r="BE282" s="556" t="str">
        <f t="shared" si="178"/>
        <v/>
      </c>
      <c r="BG282" s="556" t="str">
        <f t="shared" si="179"/>
        <v/>
      </c>
      <c r="BI282" s="556" t="str">
        <f t="shared" si="180"/>
        <v/>
      </c>
      <c r="BK282" s="556" t="str">
        <f t="shared" si="181"/>
        <v/>
      </c>
      <c r="BM282" s="556" t="str">
        <f t="shared" si="182"/>
        <v/>
      </c>
      <c r="BO282" s="556" t="str">
        <f t="shared" si="183"/>
        <v/>
      </c>
      <c r="BQ282" s="556" t="str">
        <f t="shared" si="184"/>
        <v/>
      </c>
      <c r="BS282" s="556" t="str">
        <f t="shared" si="185"/>
        <v/>
      </c>
      <c r="BU282" s="556" t="str">
        <f t="shared" si="186"/>
        <v/>
      </c>
      <c r="BW282" s="556" t="str">
        <f t="shared" si="187"/>
        <v/>
      </c>
      <c r="BY282" s="556" t="str">
        <f t="shared" si="188"/>
        <v/>
      </c>
      <c r="CA282" s="556" t="str">
        <f t="shared" si="189"/>
        <v/>
      </c>
      <c r="CC282" s="556" t="str">
        <f t="shared" si="190"/>
        <v/>
      </c>
      <c r="CE282" s="556" t="str">
        <f t="shared" si="191"/>
        <v/>
      </c>
    </row>
    <row r="283" spans="5:83">
      <c r="E283" s="556" t="str">
        <f t="shared" si="154"/>
        <v/>
      </c>
      <c r="G283" s="556" t="str">
        <f t="shared" si="154"/>
        <v/>
      </c>
      <c r="I283" s="556" t="str">
        <f t="shared" si="155"/>
        <v/>
      </c>
      <c r="K283" s="556" t="str">
        <f t="shared" si="156"/>
        <v/>
      </c>
      <c r="M283" s="556" t="str">
        <f t="shared" si="157"/>
        <v/>
      </c>
      <c r="O283" s="556" t="str">
        <f t="shared" si="158"/>
        <v/>
      </c>
      <c r="Q283" s="556" t="str">
        <f t="shared" si="159"/>
        <v/>
      </c>
      <c r="S283" s="556" t="str">
        <f t="shared" si="160"/>
        <v/>
      </c>
      <c r="U283" s="556" t="str">
        <f t="shared" si="161"/>
        <v/>
      </c>
      <c r="W283" s="556" t="str">
        <f t="shared" si="162"/>
        <v/>
      </c>
      <c r="Y283" s="556" t="str">
        <f t="shared" si="163"/>
        <v/>
      </c>
      <c r="AA283" s="556" t="str">
        <f t="shared" si="164"/>
        <v/>
      </c>
      <c r="AC283" s="556" t="str">
        <f t="shared" si="165"/>
        <v/>
      </c>
      <c r="AE283" s="556" t="str">
        <f t="shared" si="166"/>
        <v/>
      </c>
      <c r="AG283" s="556" t="str">
        <f t="shared" si="167"/>
        <v/>
      </c>
      <c r="AI283" s="556" t="str">
        <f t="shared" si="168"/>
        <v/>
      </c>
      <c r="AK283" s="556" t="str">
        <f t="shared" si="169"/>
        <v/>
      </c>
      <c r="AM283" s="556" t="str">
        <f t="shared" si="170"/>
        <v/>
      </c>
      <c r="AO283" s="556" t="str">
        <f t="shared" si="171"/>
        <v/>
      </c>
      <c r="AQ283" s="556" t="str">
        <f t="shared" si="172"/>
        <v/>
      </c>
      <c r="AS283" s="556" t="str">
        <f t="shared" si="173"/>
        <v/>
      </c>
      <c r="AU283" s="556" t="str">
        <f t="shared" si="173"/>
        <v/>
      </c>
      <c r="AW283" s="556" t="str">
        <f t="shared" si="174"/>
        <v/>
      </c>
      <c r="AY283" s="556" t="str">
        <f t="shared" si="175"/>
        <v/>
      </c>
      <c r="BA283" s="556" t="str">
        <f t="shared" si="176"/>
        <v/>
      </c>
      <c r="BC283" s="556" t="str">
        <f t="shared" si="177"/>
        <v/>
      </c>
      <c r="BE283" s="556" t="str">
        <f t="shared" si="178"/>
        <v/>
      </c>
      <c r="BG283" s="556" t="str">
        <f t="shared" si="179"/>
        <v/>
      </c>
      <c r="BI283" s="556" t="str">
        <f t="shared" si="180"/>
        <v/>
      </c>
      <c r="BK283" s="556" t="str">
        <f t="shared" si="181"/>
        <v/>
      </c>
      <c r="BM283" s="556" t="str">
        <f t="shared" si="182"/>
        <v/>
      </c>
      <c r="BO283" s="556" t="str">
        <f t="shared" si="183"/>
        <v/>
      </c>
      <c r="BQ283" s="556" t="str">
        <f t="shared" si="184"/>
        <v/>
      </c>
      <c r="BS283" s="556" t="str">
        <f t="shared" si="185"/>
        <v/>
      </c>
      <c r="BU283" s="556" t="str">
        <f t="shared" si="186"/>
        <v/>
      </c>
      <c r="BW283" s="556" t="str">
        <f t="shared" si="187"/>
        <v/>
      </c>
      <c r="BY283" s="556" t="str">
        <f t="shared" si="188"/>
        <v/>
      </c>
      <c r="CA283" s="556" t="str">
        <f t="shared" si="189"/>
        <v/>
      </c>
      <c r="CC283" s="556" t="str">
        <f t="shared" si="190"/>
        <v/>
      </c>
      <c r="CE283" s="556" t="str">
        <f t="shared" si="191"/>
        <v/>
      </c>
    </row>
    <row r="284" spans="5:83">
      <c r="E284" s="556" t="str">
        <f t="shared" si="154"/>
        <v/>
      </c>
      <c r="G284" s="556" t="str">
        <f t="shared" si="154"/>
        <v/>
      </c>
      <c r="I284" s="556" t="str">
        <f t="shared" si="155"/>
        <v/>
      </c>
      <c r="K284" s="556" t="str">
        <f t="shared" si="156"/>
        <v/>
      </c>
      <c r="M284" s="556" t="str">
        <f t="shared" si="157"/>
        <v/>
      </c>
      <c r="O284" s="556" t="str">
        <f t="shared" si="158"/>
        <v/>
      </c>
      <c r="Q284" s="556" t="str">
        <f t="shared" si="159"/>
        <v/>
      </c>
      <c r="S284" s="556" t="str">
        <f t="shared" si="160"/>
        <v/>
      </c>
      <c r="U284" s="556" t="str">
        <f t="shared" si="161"/>
        <v/>
      </c>
      <c r="W284" s="556" t="str">
        <f t="shared" si="162"/>
        <v/>
      </c>
      <c r="Y284" s="556" t="str">
        <f t="shared" si="163"/>
        <v/>
      </c>
      <c r="AA284" s="556" t="str">
        <f t="shared" si="164"/>
        <v/>
      </c>
      <c r="AC284" s="556" t="str">
        <f t="shared" si="165"/>
        <v/>
      </c>
      <c r="AE284" s="556" t="str">
        <f t="shared" si="166"/>
        <v/>
      </c>
      <c r="AG284" s="556" t="str">
        <f t="shared" si="167"/>
        <v/>
      </c>
      <c r="AI284" s="556" t="str">
        <f t="shared" si="168"/>
        <v/>
      </c>
      <c r="AK284" s="556" t="str">
        <f t="shared" si="169"/>
        <v/>
      </c>
      <c r="AM284" s="556" t="str">
        <f t="shared" si="170"/>
        <v/>
      </c>
      <c r="AO284" s="556" t="str">
        <f t="shared" si="171"/>
        <v/>
      </c>
      <c r="AQ284" s="556" t="str">
        <f t="shared" si="172"/>
        <v/>
      </c>
      <c r="AS284" s="556" t="str">
        <f t="shared" si="173"/>
        <v/>
      </c>
      <c r="AU284" s="556" t="str">
        <f t="shared" si="173"/>
        <v/>
      </c>
      <c r="AW284" s="556" t="str">
        <f t="shared" si="174"/>
        <v/>
      </c>
      <c r="AY284" s="556" t="str">
        <f t="shared" si="175"/>
        <v/>
      </c>
      <c r="BA284" s="556" t="str">
        <f t="shared" si="176"/>
        <v/>
      </c>
      <c r="BC284" s="556" t="str">
        <f t="shared" si="177"/>
        <v/>
      </c>
      <c r="BE284" s="556" t="str">
        <f t="shared" si="178"/>
        <v/>
      </c>
      <c r="BG284" s="556" t="str">
        <f t="shared" si="179"/>
        <v/>
      </c>
      <c r="BI284" s="556" t="str">
        <f t="shared" si="180"/>
        <v/>
      </c>
      <c r="BK284" s="556" t="str">
        <f t="shared" si="181"/>
        <v/>
      </c>
      <c r="BM284" s="556" t="str">
        <f t="shared" si="182"/>
        <v/>
      </c>
      <c r="BO284" s="556" t="str">
        <f t="shared" si="183"/>
        <v/>
      </c>
      <c r="BQ284" s="556" t="str">
        <f t="shared" si="184"/>
        <v/>
      </c>
      <c r="BS284" s="556" t="str">
        <f t="shared" si="185"/>
        <v/>
      </c>
      <c r="BU284" s="556" t="str">
        <f t="shared" si="186"/>
        <v/>
      </c>
      <c r="BW284" s="556" t="str">
        <f t="shared" si="187"/>
        <v/>
      </c>
      <c r="BY284" s="556" t="str">
        <f t="shared" si="188"/>
        <v/>
      </c>
      <c r="CA284" s="556" t="str">
        <f t="shared" si="189"/>
        <v/>
      </c>
      <c r="CC284" s="556" t="str">
        <f t="shared" si="190"/>
        <v/>
      </c>
      <c r="CE284" s="556" t="str">
        <f t="shared" si="191"/>
        <v/>
      </c>
    </row>
    <row r="285" spans="5:83">
      <c r="E285" s="556" t="str">
        <f t="shared" si="154"/>
        <v/>
      </c>
      <c r="G285" s="556" t="str">
        <f t="shared" si="154"/>
        <v/>
      </c>
      <c r="I285" s="556" t="str">
        <f t="shared" si="155"/>
        <v/>
      </c>
      <c r="K285" s="556" t="str">
        <f t="shared" si="156"/>
        <v/>
      </c>
      <c r="M285" s="556" t="str">
        <f t="shared" si="157"/>
        <v/>
      </c>
      <c r="O285" s="556" t="str">
        <f t="shared" si="158"/>
        <v/>
      </c>
      <c r="Q285" s="556" t="str">
        <f t="shared" si="159"/>
        <v/>
      </c>
      <c r="S285" s="556" t="str">
        <f t="shared" si="160"/>
        <v/>
      </c>
      <c r="U285" s="556" t="str">
        <f t="shared" si="161"/>
        <v/>
      </c>
      <c r="W285" s="556" t="str">
        <f t="shared" si="162"/>
        <v/>
      </c>
      <c r="Y285" s="556" t="str">
        <f t="shared" si="163"/>
        <v/>
      </c>
      <c r="AA285" s="556" t="str">
        <f t="shared" si="164"/>
        <v/>
      </c>
      <c r="AC285" s="556" t="str">
        <f t="shared" si="165"/>
        <v/>
      </c>
      <c r="AE285" s="556" t="str">
        <f t="shared" si="166"/>
        <v/>
      </c>
      <c r="AG285" s="556" t="str">
        <f t="shared" si="167"/>
        <v/>
      </c>
      <c r="AI285" s="556" t="str">
        <f t="shared" si="168"/>
        <v/>
      </c>
      <c r="AK285" s="556" t="str">
        <f t="shared" si="169"/>
        <v/>
      </c>
      <c r="AM285" s="556" t="str">
        <f t="shared" si="170"/>
        <v/>
      </c>
      <c r="AO285" s="556" t="str">
        <f t="shared" si="171"/>
        <v/>
      </c>
      <c r="AQ285" s="556" t="str">
        <f t="shared" si="172"/>
        <v/>
      </c>
      <c r="AS285" s="556" t="str">
        <f t="shared" si="173"/>
        <v/>
      </c>
      <c r="AU285" s="556" t="str">
        <f t="shared" si="173"/>
        <v/>
      </c>
      <c r="AW285" s="556" t="str">
        <f t="shared" si="174"/>
        <v/>
      </c>
      <c r="AY285" s="556" t="str">
        <f t="shared" si="175"/>
        <v/>
      </c>
      <c r="BA285" s="556" t="str">
        <f t="shared" si="176"/>
        <v/>
      </c>
      <c r="BC285" s="556" t="str">
        <f t="shared" si="177"/>
        <v/>
      </c>
      <c r="BE285" s="556" t="str">
        <f t="shared" si="178"/>
        <v/>
      </c>
      <c r="BG285" s="556" t="str">
        <f t="shared" si="179"/>
        <v/>
      </c>
      <c r="BI285" s="556" t="str">
        <f t="shared" si="180"/>
        <v/>
      </c>
      <c r="BK285" s="556" t="str">
        <f t="shared" si="181"/>
        <v/>
      </c>
      <c r="BM285" s="556" t="str">
        <f t="shared" si="182"/>
        <v/>
      </c>
      <c r="BO285" s="556" t="str">
        <f t="shared" si="183"/>
        <v/>
      </c>
      <c r="BQ285" s="556" t="str">
        <f t="shared" si="184"/>
        <v/>
      </c>
      <c r="BS285" s="556" t="str">
        <f t="shared" si="185"/>
        <v/>
      </c>
      <c r="BU285" s="556" t="str">
        <f t="shared" si="186"/>
        <v/>
      </c>
      <c r="BW285" s="556" t="str">
        <f t="shared" si="187"/>
        <v/>
      </c>
      <c r="BY285" s="556" t="str">
        <f t="shared" si="188"/>
        <v/>
      </c>
      <c r="CA285" s="556" t="str">
        <f t="shared" si="189"/>
        <v/>
      </c>
      <c r="CC285" s="556" t="str">
        <f t="shared" si="190"/>
        <v/>
      </c>
      <c r="CE285" s="556" t="str">
        <f t="shared" si="191"/>
        <v/>
      </c>
    </row>
    <row r="286" spans="5:83">
      <c r="E286" s="556" t="str">
        <f t="shared" si="154"/>
        <v/>
      </c>
      <c r="G286" s="556" t="str">
        <f t="shared" si="154"/>
        <v/>
      </c>
      <c r="I286" s="556" t="str">
        <f t="shared" si="155"/>
        <v/>
      </c>
      <c r="K286" s="556" t="str">
        <f t="shared" si="156"/>
        <v/>
      </c>
      <c r="M286" s="556" t="str">
        <f t="shared" si="157"/>
        <v/>
      </c>
      <c r="O286" s="556" t="str">
        <f t="shared" si="158"/>
        <v/>
      </c>
      <c r="Q286" s="556" t="str">
        <f t="shared" si="159"/>
        <v/>
      </c>
      <c r="S286" s="556" t="str">
        <f t="shared" si="160"/>
        <v/>
      </c>
      <c r="U286" s="556" t="str">
        <f t="shared" si="161"/>
        <v/>
      </c>
      <c r="W286" s="556" t="str">
        <f t="shared" si="162"/>
        <v/>
      </c>
      <c r="Y286" s="556" t="str">
        <f t="shared" si="163"/>
        <v/>
      </c>
      <c r="AA286" s="556" t="str">
        <f t="shared" si="164"/>
        <v/>
      </c>
      <c r="AC286" s="556" t="str">
        <f t="shared" si="165"/>
        <v/>
      </c>
      <c r="AE286" s="556" t="str">
        <f t="shared" si="166"/>
        <v/>
      </c>
      <c r="AG286" s="556" t="str">
        <f t="shared" si="167"/>
        <v/>
      </c>
      <c r="AI286" s="556" t="str">
        <f t="shared" si="168"/>
        <v/>
      </c>
      <c r="AK286" s="556" t="str">
        <f t="shared" si="169"/>
        <v/>
      </c>
      <c r="AM286" s="556" t="str">
        <f t="shared" si="170"/>
        <v/>
      </c>
      <c r="AO286" s="556" t="str">
        <f t="shared" si="171"/>
        <v/>
      </c>
      <c r="AQ286" s="556" t="str">
        <f t="shared" si="172"/>
        <v/>
      </c>
      <c r="AS286" s="556" t="str">
        <f t="shared" si="173"/>
        <v/>
      </c>
      <c r="AU286" s="556" t="str">
        <f t="shared" si="173"/>
        <v/>
      </c>
      <c r="AW286" s="556" t="str">
        <f t="shared" si="174"/>
        <v/>
      </c>
      <c r="AY286" s="556" t="str">
        <f t="shared" si="175"/>
        <v/>
      </c>
      <c r="BA286" s="556" t="str">
        <f t="shared" si="176"/>
        <v/>
      </c>
      <c r="BC286" s="556" t="str">
        <f t="shared" si="177"/>
        <v/>
      </c>
      <c r="BE286" s="556" t="str">
        <f t="shared" si="178"/>
        <v/>
      </c>
      <c r="BG286" s="556" t="str">
        <f t="shared" si="179"/>
        <v/>
      </c>
      <c r="BI286" s="556" t="str">
        <f t="shared" si="180"/>
        <v/>
      </c>
      <c r="BK286" s="556" t="str">
        <f t="shared" si="181"/>
        <v/>
      </c>
      <c r="BM286" s="556" t="str">
        <f t="shared" si="182"/>
        <v/>
      </c>
      <c r="BO286" s="556" t="str">
        <f t="shared" si="183"/>
        <v/>
      </c>
      <c r="BQ286" s="556" t="str">
        <f t="shared" si="184"/>
        <v/>
      </c>
      <c r="BS286" s="556" t="str">
        <f t="shared" si="185"/>
        <v/>
      </c>
      <c r="BU286" s="556" t="str">
        <f t="shared" si="186"/>
        <v/>
      </c>
      <c r="BW286" s="556" t="str">
        <f t="shared" si="187"/>
        <v/>
      </c>
      <c r="BY286" s="556" t="str">
        <f t="shared" si="188"/>
        <v/>
      </c>
      <c r="CA286" s="556" t="str">
        <f t="shared" si="189"/>
        <v/>
      </c>
      <c r="CC286" s="556" t="str">
        <f t="shared" si="190"/>
        <v/>
      </c>
      <c r="CE286" s="556" t="str">
        <f t="shared" si="191"/>
        <v/>
      </c>
    </row>
    <row r="287" spans="5:83">
      <c r="E287" s="556" t="str">
        <f t="shared" si="154"/>
        <v/>
      </c>
      <c r="G287" s="556" t="str">
        <f t="shared" si="154"/>
        <v/>
      </c>
      <c r="I287" s="556" t="str">
        <f t="shared" si="155"/>
        <v/>
      </c>
      <c r="K287" s="556" t="str">
        <f t="shared" si="156"/>
        <v/>
      </c>
      <c r="M287" s="556" t="str">
        <f t="shared" si="157"/>
        <v/>
      </c>
      <c r="O287" s="556" t="str">
        <f t="shared" si="158"/>
        <v/>
      </c>
      <c r="Q287" s="556" t="str">
        <f t="shared" si="159"/>
        <v/>
      </c>
      <c r="S287" s="556" t="str">
        <f t="shared" si="160"/>
        <v/>
      </c>
      <c r="U287" s="556" t="str">
        <f t="shared" si="161"/>
        <v/>
      </c>
      <c r="W287" s="556" t="str">
        <f t="shared" si="162"/>
        <v/>
      </c>
      <c r="Y287" s="556" t="str">
        <f t="shared" si="163"/>
        <v/>
      </c>
      <c r="AA287" s="556" t="str">
        <f t="shared" si="164"/>
        <v/>
      </c>
      <c r="AC287" s="556" t="str">
        <f t="shared" si="165"/>
        <v/>
      </c>
      <c r="AE287" s="556" t="str">
        <f t="shared" si="166"/>
        <v/>
      </c>
      <c r="AG287" s="556" t="str">
        <f t="shared" si="167"/>
        <v/>
      </c>
      <c r="AI287" s="556" t="str">
        <f t="shared" si="168"/>
        <v/>
      </c>
      <c r="AK287" s="556" t="str">
        <f t="shared" si="169"/>
        <v/>
      </c>
      <c r="AM287" s="556" t="str">
        <f t="shared" si="170"/>
        <v/>
      </c>
      <c r="AO287" s="556" t="str">
        <f t="shared" si="171"/>
        <v/>
      </c>
      <c r="AQ287" s="556" t="str">
        <f t="shared" si="172"/>
        <v/>
      </c>
      <c r="AS287" s="556" t="str">
        <f t="shared" si="173"/>
        <v/>
      </c>
      <c r="AU287" s="556" t="str">
        <f t="shared" si="173"/>
        <v/>
      </c>
      <c r="AW287" s="556" t="str">
        <f t="shared" si="174"/>
        <v/>
      </c>
      <c r="AY287" s="556" t="str">
        <f t="shared" si="175"/>
        <v/>
      </c>
      <c r="BA287" s="556" t="str">
        <f t="shared" si="176"/>
        <v/>
      </c>
      <c r="BC287" s="556" t="str">
        <f t="shared" si="177"/>
        <v/>
      </c>
      <c r="BE287" s="556" t="str">
        <f t="shared" si="178"/>
        <v/>
      </c>
      <c r="BG287" s="556" t="str">
        <f t="shared" si="179"/>
        <v/>
      </c>
      <c r="BI287" s="556" t="str">
        <f t="shared" si="180"/>
        <v/>
      </c>
      <c r="BK287" s="556" t="str">
        <f t="shared" si="181"/>
        <v/>
      </c>
      <c r="BM287" s="556" t="str">
        <f t="shared" si="182"/>
        <v/>
      </c>
      <c r="BO287" s="556" t="str">
        <f t="shared" si="183"/>
        <v/>
      </c>
      <c r="BQ287" s="556" t="str">
        <f t="shared" si="184"/>
        <v/>
      </c>
      <c r="BS287" s="556" t="str">
        <f t="shared" si="185"/>
        <v/>
      </c>
      <c r="BU287" s="556" t="str">
        <f t="shared" si="186"/>
        <v/>
      </c>
      <c r="BW287" s="556" t="str">
        <f t="shared" si="187"/>
        <v/>
      </c>
      <c r="BY287" s="556" t="str">
        <f t="shared" si="188"/>
        <v/>
      </c>
      <c r="CA287" s="556" t="str">
        <f t="shared" si="189"/>
        <v/>
      </c>
      <c r="CC287" s="556" t="str">
        <f t="shared" si="190"/>
        <v/>
      </c>
      <c r="CE287" s="556" t="str">
        <f t="shared" si="191"/>
        <v/>
      </c>
    </row>
    <row r="288" spans="5:83">
      <c r="E288" s="556" t="str">
        <f t="shared" si="154"/>
        <v/>
      </c>
      <c r="G288" s="556" t="str">
        <f t="shared" si="154"/>
        <v/>
      </c>
      <c r="I288" s="556" t="str">
        <f t="shared" si="155"/>
        <v/>
      </c>
      <c r="K288" s="556" t="str">
        <f t="shared" si="156"/>
        <v/>
      </c>
      <c r="M288" s="556" t="str">
        <f t="shared" si="157"/>
        <v/>
      </c>
      <c r="O288" s="556" t="str">
        <f t="shared" si="158"/>
        <v/>
      </c>
      <c r="Q288" s="556" t="str">
        <f t="shared" si="159"/>
        <v/>
      </c>
      <c r="S288" s="556" t="str">
        <f t="shared" si="160"/>
        <v/>
      </c>
      <c r="U288" s="556" t="str">
        <f t="shared" si="161"/>
        <v/>
      </c>
      <c r="W288" s="556" t="str">
        <f t="shared" si="162"/>
        <v/>
      </c>
      <c r="Y288" s="556" t="str">
        <f t="shared" si="163"/>
        <v/>
      </c>
      <c r="AA288" s="556" t="str">
        <f t="shared" si="164"/>
        <v/>
      </c>
      <c r="AC288" s="556" t="str">
        <f t="shared" si="165"/>
        <v/>
      </c>
      <c r="AE288" s="556" t="str">
        <f t="shared" si="166"/>
        <v/>
      </c>
      <c r="AG288" s="556" t="str">
        <f t="shared" si="167"/>
        <v/>
      </c>
      <c r="AI288" s="556" t="str">
        <f t="shared" si="168"/>
        <v/>
      </c>
      <c r="AK288" s="556" t="str">
        <f t="shared" si="169"/>
        <v/>
      </c>
      <c r="AM288" s="556" t="str">
        <f t="shared" si="170"/>
        <v/>
      </c>
      <c r="AO288" s="556" t="str">
        <f t="shared" si="171"/>
        <v/>
      </c>
      <c r="AQ288" s="556" t="str">
        <f t="shared" si="172"/>
        <v/>
      </c>
      <c r="AS288" s="556" t="str">
        <f t="shared" si="173"/>
        <v/>
      </c>
      <c r="AU288" s="556" t="str">
        <f t="shared" si="173"/>
        <v/>
      </c>
      <c r="AW288" s="556" t="str">
        <f t="shared" si="174"/>
        <v/>
      </c>
      <c r="AY288" s="556" t="str">
        <f t="shared" si="175"/>
        <v/>
      </c>
      <c r="BA288" s="556" t="str">
        <f t="shared" si="176"/>
        <v/>
      </c>
      <c r="BC288" s="556" t="str">
        <f t="shared" si="177"/>
        <v/>
      </c>
      <c r="BE288" s="556" t="str">
        <f t="shared" si="178"/>
        <v/>
      </c>
      <c r="BG288" s="556" t="str">
        <f t="shared" si="179"/>
        <v/>
      </c>
      <c r="BI288" s="556" t="str">
        <f t="shared" si="180"/>
        <v/>
      </c>
      <c r="BK288" s="556" t="str">
        <f t="shared" si="181"/>
        <v/>
      </c>
      <c r="BM288" s="556" t="str">
        <f t="shared" si="182"/>
        <v/>
      </c>
      <c r="BO288" s="556" t="str">
        <f t="shared" si="183"/>
        <v/>
      </c>
      <c r="BQ288" s="556" t="str">
        <f t="shared" si="184"/>
        <v/>
      </c>
      <c r="BS288" s="556" t="str">
        <f t="shared" si="185"/>
        <v/>
      </c>
      <c r="BU288" s="556" t="str">
        <f t="shared" si="186"/>
        <v/>
      </c>
      <c r="BW288" s="556" t="str">
        <f t="shared" si="187"/>
        <v/>
      </c>
      <c r="BY288" s="556" t="str">
        <f t="shared" si="188"/>
        <v/>
      </c>
      <c r="CA288" s="556" t="str">
        <f t="shared" si="189"/>
        <v/>
      </c>
      <c r="CC288" s="556" t="str">
        <f t="shared" si="190"/>
        <v/>
      </c>
      <c r="CE288" s="556" t="str">
        <f t="shared" si="191"/>
        <v/>
      </c>
    </row>
    <row r="289" spans="5:83">
      <c r="E289" s="556" t="str">
        <f t="shared" si="154"/>
        <v/>
      </c>
      <c r="G289" s="556" t="str">
        <f t="shared" si="154"/>
        <v/>
      </c>
      <c r="I289" s="556" t="str">
        <f t="shared" si="155"/>
        <v/>
      </c>
      <c r="K289" s="556" t="str">
        <f t="shared" si="156"/>
        <v/>
      </c>
      <c r="M289" s="556" t="str">
        <f t="shared" si="157"/>
        <v/>
      </c>
      <c r="O289" s="556" t="str">
        <f t="shared" si="158"/>
        <v/>
      </c>
      <c r="Q289" s="556" t="str">
        <f t="shared" si="159"/>
        <v/>
      </c>
      <c r="S289" s="556" t="str">
        <f t="shared" si="160"/>
        <v/>
      </c>
      <c r="U289" s="556" t="str">
        <f t="shared" si="161"/>
        <v/>
      </c>
      <c r="W289" s="556" t="str">
        <f t="shared" si="162"/>
        <v/>
      </c>
      <c r="Y289" s="556" t="str">
        <f t="shared" si="163"/>
        <v/>
      </c>
      <c r="AA289" s="556" t="str">
        <f t="shared" si="164"/>
        <v/>
      </c>
      <c r="AC289" s="556" t="str">
        <f t="shared" si="165"/>
        <v/>
      </c>
      <c r="AE289" s="556" t="str">
        <f t="shared" si="166"/>
        <v/>
      </c>
      <c r="AG289" s="556" t="str">
        <f t="shared" si="167"/>
        <v/>
      </c>
      <c r="AI289" s="556" t="str">
        <f t="shared" si="168"/>
        <v/>
      </c>
      <c r="AK289" s="556" t="str">
        <f t="shared" si="169"/>
        <v/>
      </c>
      <c r="AM289" s="556" t="str">
        <f t="shared" si="170"/>
        <v/>
      </c>
      <c r="AO289" s="556" t="str">
        <f t="shared" si="171"/>
        <v/>
      </c>
      <c r="AQ289" s="556" t="str">
        <f t="shared" si="172"/>
        <v/>
      </c>
      <c r="AS289" s="556" t="str">
        <f t="shared" si="173"/>
        <v/>
      </c>
      <c r="AU289" s="556" t="str">
        <f t="shared" si="173"/>
        <v/>
      </c>
      <c r="AW289" s="556" t="str">
        <f t="shared" si="174"/>
        <v/>
      </c>
      <c r="AY289" s="556" t="str">
        <f t="shared" si="175"/>
        <v/>
      </c>
      <c r="BA289" s="556" t="str">
        <f t="shared" si="176"/>
        <v/>
      </c>
      <c r="BC289" s="556" t="str">
        <f t="shared" si="177"/>
        <v/>
      </c>
      <c r="BE289" s="556" t="str">
        <f t="shared" si="178"/>
        <v/>
      </c>
      <c r="BG289" s="556" t="str">
        <f t="shared" si="179"/>
        <v/>
      </c>
      <c r="BI289" s="556" t="str">
        <f t="shared" si="180"/>
        <v/>
      </c>
      <c r="BK289" s="556" t="str">
        <f t="shared" si="181"/>
        <v/>
      </c>
      <c r="BM289" s="556" t="str">
        <f t="shared" si="182"/>
        <v/>
      </c>
      <c r="BO289" s="556" t="str">
        <f t="shared" si="183"/>
        <v/>
      </c>
      <c r="BQ289" s="556" t="str">
        <f t="shared" si="184"/>
        <v/>
      </c>
      <c r="BS289" s="556" t="str">
        <f t="shared" si="185"/>
        <v/>
      </c>
      <c r="BU289" s="556" t="str">
        <f t="shared" si="186"/>
        <v/>
      </c>
      <c r="BW289" s="556" t="str">
        <f t="shared" si="187"/>
        <v/>
      </c>
      <c r="BY289" s="556" t="str">
        <f t="shared" si="188"/>
        <v/>
      </c>
      <c r="CA289" s="556" t="str">
        <f t="shared" si="189"/>
        <v/>
      </c>
      <c r="CC289" s="556" t="str">
        <f t="shared" si="190"/>
        <v/>
      </c>
      <c r="CE289" s="556" t="str">
        <f t="shared" si="191"/>
        <v/>
      </c>
    </row>
    <row r="290" spans="5:83">
      <c r="E290" s="556" t="str">
        <f t="shared" si="154"/>
        <v/>
      </c>
      <c r="G290" s="556" t="str">
        <f t="shared" si="154"/>
        <v/>
      </c>
      <c r="I290" s="556" t="str">
        <f t="shared" si="155"/>
        <v/>
      </c>
      <c r="K290" s="556" t="str">
        <f t="shared" si="156"/>
        <v/>
      </c>
      <c r="M290" s="556" t="str">
        <f t="shared" si="157"/>
        <v/>
      </c>
      <c r="O290" s="556" t="str">
        <f t="shared" si="158"/>
        <v/>
      </c>
      <c r="Q290" s="556" t="str">
        <f t="shared" si="159"/>
        <v/>
      </c>
      <c r="S290" s="556" t="str">
        <f t="shared" si="160"/>
        <v/>
      </c>
      <c r="U290" s="556" t="str">
        <f t="shared" si="161"/>
        <v/>
      </c>
      <c r="W290" s="556" t="str">
        <f t="shared" si="162"/>
        <v/>
      </c>
      <c r="Y290" s="556" t="str">
        <f t="shared" si="163"/>
        <v/>
      </c>
      <c r="AA290" s="556" t="str">
        <f t="shared" si="164"/>
        <v/>
      </c>
      <c r="AC290" s="556" t="str">
        <f t="shared" si="165"/>
        <v/>
      </c>
      <c r="AE290" s="556" t="str">
        <f t="shared" si="166"/>
        <v/>
      </c>
      <c r="AG290" s="556" t="str">
        <f t="shared" si="167"/>
        <v/>
      </c>
      <c r="AI290" s="556" t="str">
        <f t="shared" si="168"/>
        <v/>
      </c>
      <c r="AK290" s="556" t="str">
        <f t="shared" si="169"/>
        <v/>
      </c>
      <c r="AM290" s="556" t="str">
        <f t="shared" si="170"/>
        <v/>
      </c>
      <c r="AO290" s="556" t="str">
        <f t="shared" si="171"/>
        <v/>
      </c>
      <c r="AQ290" s="556" t="str">
        <f t="shared" si="172"/>
        <v/>
      </c>
      <c r="AS290" s="556" t="str">
        <f t="shared" si="173"/>
        <v/>
      </c>
      <c r="AU290" s="556" t="str">
        <f t="shared" si="173"/>
        <v/>
      </c>
      <c r="AW290" s="556" t="str">
        <f t="shared" si="174"/>
        <v/>
      </c>
      <c r="AY290" s="556" t="str">
        <f t="shared" si="175"/>
        <v/>
      </c>
      <c r="BA290" s="556" t="str">
        <f t="shared" si="176"/>
        <v/>
      </c>
      <c r="BC290" s="556" t="str">
        <f t="shared" si="177"/>
        <v/>
      </c>
      <c r="BE290" s="556" t="str">
        <f t="shared" si="178"/>
        <v/>
      </c>
      <c r="BG290" s="556" t="str">
        <f t="shared" si="179"/>
        <v/>
      </c>
      <c r="BI290" s="556" t="str">
        <f t="shared" si="180"/>
        <v/>
      </c>
      <c r="BK290" s="556" t="str">
        <f t="shared" si="181"/>
        <v/>
      </c>
      <c r="BM290" s="556" t="str">
        <f t="shared" si="182"/>
        <v/>
      </c>
      <c r="BO290" s="556" t="str">
        <f t="shared" si="183"/>
        <v/>
      </c>
      <c r="BQ290" s="556" t="str">
        <f t="shared" si="184"/>
        <v/>
      </c>
      <c r="BS290" s="556" t="str">
        <f t="shared" si="185"/>
        <v/>
      </c>
      <c r="BU290" s="556" t="str">
        <f t="shared" si="186"/>
        <v/>
      </c>
      <c r="BW290" s="556" t="str">
        <f t="shared" si="187"/>
        <v/>
      </c>
      <c r="BY290" s="556" t="str">
        <f t="shared" si="188"/>
        <v/>
      </c>
      <c r="CA290" s="556" t="str">
        <f t="shared" si="189"/>
        <v/>
      </c>
      <c r="CC290" s="556" t="str">
        <f t="shared" si="190"/>
        <v/>
      </c>
      <c r="CE290" s="556" t="str">
        <f t="shared" si="191"/>
        <v/>
      </c>
    </row>
    <row r="291" spans="5:83">
      <c r="E291" s="556" t="str">
        <f t="shared" si="154"/>
        <v/>
      </c>
      <c r="G291" s="556" t="str">
        <f t="shared" si="154"/>
        <v/>
      </c>
      <c r="I291" s="556" t="str">
        <f t="shared" si="155"/>
        <v/>
      </c>
      <c r="K291" s="556" t="str">
        <f t="shared" si="156"/>
        <v/>
      </c>
      <c r="M291" s="556" t="str">
        <f t="shared" si="157"/>
        <v/>
      </c>
      <c r="O291" s="556" t="str">
        <f t="shared" si="158"/>
        <v/>
      </c>
      <c r="Q291" s="556" t="str">
        <f t="shared" si="159"/>
        <v/>
      </c>
      <c r="S291" s="556" t="str">
        <f t="shared" si="160"/>
        <v/>
      </c>
      <c r="U291" s="556" t="str">
        <f t="shared" si="161"/>
        <v/>
      </c>
      <c r="W291" s="556" t="str">
        <f t="shared" si="162"/>
        <v/>
      </c>
      <c r="Y291" s="556" t="str">
        <f t="shared" si="163"/>
        <v/>
      </c>
      <c r="AA291" s="556" t="str">
        <f t="shared" si="164"/>
        <v/>
      </c>
      <c r="AC291" s="556" t="str">
        <f t="shared" si="165"/>
        <v/>
      </c>
      <c r="AE291" s="556" t="str">
        <f t="shared" si="166"/>
        <v/>
      </c>
      <c r="AG291" s="556" t="str">
        <f t="shared" si="167"/>
        <v/>
      </c>
      <c r="AI291" s="556" t="str">
        <f t="shared" si="168"/>
        <v/>
      </c>
      <c r="AK291" s="556" t="str">
        <f t="shared" si="169"/>
        <v/>
      </c>
      <c r="AM291" s="556" t="str">
        <f t="shared" si="170"/>
        <v/>
      </c>
      <c r="AO291" s="556" t="str">
        <f t="shared" si="171"/>
        <v/>
      </c>
      <c r="AQ291" s="556" t="str">
        <f t="shared" si="172"/>
        <v/>
      </c>
      <c r="AS291" s="556" t="str">
        <f t="shared" si="173"/>
        <v/>
      </c>
      <c r="AU291" s="556" t="str">
        <f t="shared" si="173"/>
        <v/>
      </c>
      <c r="AW291" s="556" t="str">
        <f t="shared" si="174"/>
        <v/>
      </c>
      <c r="AY291" s="556" t="str">
        <f t="shared" si="175"/>
        <v/>
      </c>
      <c r="BA291" s="556" t="str">
        <f t="shared" si="176"/>
        <v/>
      </c>
      <c r="BC291" s="556" t="str">
        <f t="shared" si="177"/>
        <v/>
      </c>
      <c r="BE291" s="556" t="str">
        <f t="shared" si="178"/>
        <v/>
      </c>
      <c r="BG291" s="556" t="str">
        <f t="shared" si="179"/>
        <v/>
      </c>
      <c r="BI291" s="556" t="str">
        <f t="shared" si="180"/>
        <v/>
      </c>
      <c r="BK291" s="556" t="str">
        <f t="shared" si="181"/>
        <v/>
      </c>
      <c r="BM291" s="556" t="str">
        <f t="shared" si="182"/>
        <v/>
      </c>
      <c r="BO291" s="556" t="str">
        <f t="shared" si="183"/>
        <v/>
      </c>
      <c r="BQ291" s="556" t="str">
        <f t="shared" si="184"/>
        <v/>
      </c>
      <c r="BS291" s="556" t="str">
        <f t="shared" si="185"/>
        <v/>
      </c>
      <c r="BU291" s="556" t="str">
        <f t="shared" si="186"/>
        <v/>
      </c>
      <c r="BW291" s="556" t="str">
        <f t="shared" si="187"/>
        <v/>
      </c>
      <c r="BY291" s="556" t="str">
        <f t="shared" si="188"/>
        <v/>
      </c>
      <c r="CA291" s="556" t="str">
        <f t="shared" si="189"/>
        <v/>
      </c>
      <c r="CC291" s="556" t="str">
        <f t="shared" si="190"/>
        <v/>
      </c>
      <c r="CE291" s="556" t="str">
        <f t="shared" si="191"/>
        <v/>
      </c>
    </row>
    <row r="292" spans="5:83">
      <c r="E292" s="556" t="str">
        <f t="shared" si="154"/>
        <v/>
      </c>
      <c r="G292" s="556" t="str">
        <f t="shared" si="154"/>
        <v/>
      </c>
      <c r="I292" s="556" t="str">
        <f t="shared" si="155"/>
        <v/>
      </c>
      <c r="K292" s="556" t="str">
        <f t="shared" si="156"/>
        <v/>
      </c>
      <c r="M292" s="556" t="str">
        <f t="shared" si="157"/>
        <v/>
      </c>
      <c r="O292" s="556" t="str">
        <f t="shared" si="158"/>
        <v/>
      </c>
      <c r="Q292" s="556" t="str">
        <f t="shared" si="159"/>
        <v/>
      </c>
      <c r="S292" s="556" t="str">
        <f t="shared" si="160"/>
        <v/>
      </c>
      <c r="U292" s="556" t="str">
        <f t="shared" si="161"/>
        <v/>
      </c>
      <c r="W292" s="556" t="str">
        <f t="shared" si="162"/>
        <v/>
      </c>
      <c r="Y292" s="556" t="str">
        <f t="shared" si="163"/>
        <v/>
      </c>
      <c r="AA292" s="556" t="str">
        <f t="shared" si="164"/>
        <v/>
      </c>
      <c r="AC292" s="556" t="str">
        <f t="shared" si="165"/>
        <v/>
      </c>
      <c r="AE292" s="556" t="str">
        <f t="shared" si="166"/>
        <v/>
      </c>
      <c r="AG292" s="556" t="str">
        <f t="shared" si="167"/>
        <v/>
      </c>
      <c r="AI292" s="556" t="str">
        <f t="shared" si="168"/>
        <v/>
      </c>
      <c r="AK292" s="556" t="str">
        <f t="shared" si="169"/>
        <v/>
      </c>
      <c r="AM292" s="556" t="str">
        <f t="shared" si="170"/>
        <v/>
      </c>
      <c r="AO292" s="556" t="str">
        <f t="shared" si="171"/>
        <v/>
      </c>
      <c r="AQ292" s="556" t="str">
        <f t="shared" si="172"/>
        <v/>
      </c>
      <c r="AS292" s="556" t="str">
        <f t="shared" si="173"/>
        <v/>
      </c>
      <c r="AU292" s="556" t="str">
        <f t="shared" si="173"/>
        <v/>
      </c>
      <c r="AW292" s="556" t="str">
        <f t="shared" si="174"/>
        <v/>
      </c>
      <c r="AY292" s="556" t="str">
        <f t="shared" si="175"/>
        <v/>
      </c>
      <c r="BA292" s="556" t="str">
        <f t="shared" si="176"/>
        <v/>
      </c>
      <c r="BC292" s="556" t="str">
        <f t="shared" si="177"/>
        <v/>
      </c>
      <c r="BE292" s="556" t="str">
        <f t="shared" si="178"/>
        <v/>
      </c>
      <c r="BG292" s="556" t="str">
        <f t="shared" si="179"/>
        <v/>
      </c>
      <c r="BI292" s="556" t="str">
        <f t="shared" si="180"/>
        <v/>
      </c>
      <c r="BK292" s="556" t="str">
        <f t="shared" si="181"/>
        <v/>
      </c>
      <c r="BM292" s="556" t="str">
        <f t="shared" si="182"/>
        <v/>
      </c>
      <c r="BO292" s="556" t="str">
        <f t="shared" si="183"/>
        <v/>
      </c>
      <c r="BQ292" s="556" t="str">
        <f t="shared" si="184"/>
        <v/>
      </c>
      <c r="BS292" s="556" t="str">
        <f t="shared" si="185"/>
        <v/>
      </c>
      <c r="BU292" s="556" t="str">
        <f t="shared" si="186"/>
        <v/>
      </c>
      <c r="BW292" s="556" t="str">
        <f t="shared" si="187"/>
        <v/>
      </c>
      <c r="BY292" s="556" t="str">
        <f t="shared" si="188"/>
        <v/>
      </c>
      <c r="CA292" s="556" t="str">
        <f t="shared" si="189"/>
        <v/>
      </c>
      <c r="CC292" s="556" t="str">
        <f t="shared" si="190"/>
        <v/>
      </c>
      <c r="CE292" s="556" t="str">
        <f t="shared" si="191"/>
        <v/>
      </c>
    </row>
    <row r="293" spans="5:83">
      <c r="E293" s="556" t="str">
        <f t="shared" si="154"/>
        <v/>
      </c>
      <c r="G293" s="556" t="str">
        <f t="shared" si="154"/>
        <v/>
      </c>
      <c r="I293" s="556" t="str">
        <f t="shared" si="155"/>
        <v/>
      </c>
      <c r="K293" s="556" t="str">
        <f t="shared" si="156"/>
        <v/>
      </c>
      <c r="M293" s="556" t="str">
        <f t="shared" si="157"/>
        <v/>
      </c>
      <c r="O293" s="556" t="str">
        <f t="shared" si="158"/>
        <v/>
      </c>
      <c r="Q293" s="556" t="str">
        <f t="shared" si="159"/>
        <v/>
      </c>
      <c r="S293" s="556" t="str">
        <f t="shared" si="160"/>
        <v/>
      </c>
      <c r="U293" s="556" t="str">
        <f t="shared" si="161"/>
        <v/>
      </c>
      <c r="W293" s="556" t="str">
        <f t="shared" si="162"/>
        <v/>
      </c>
      <c r="Y293" s="556" t="str">
        <f t="shared" si="163"/>
        <v/>
      </c>
      <c r="AA293" s="556" t="str">
        <f t="shared" si="164"/>
        <v/>
      </c>
      <c r="AC293" s="556" t="str">
        <f t="shared" si="165"/>
        <v/>
      </c>
      <c r="AE293" s="556" t="str">
        <f t="shared" si="166"/>
        <v/>
      </c>
      <c r="AG293" s="556" t="str">
        <f t="shared" si="167"/>
        <v/>
      </c>
      <c r="AI293" s="556" t="str">
        <f t="shared" si="168"/>
        <v/>
      </c>
      <c r="AK293" s="556" t="str">
        <f t="shared" si="169"/>
        <v/>
      </c>
      <c r="AM293" s="556" t="str">
        <f t="shared" si="170"/>
        <v/>
      </c>
      <c r="AO293" s="556" t="str">
        <f t="shared" si="171"/>
        <v/>
      </c>
      <c r="AQ293" s="556" t="str">
        <f t="shared" si="172"/>
        <v/>
      </c>
      <c r="AS293" s="556" t="str">
        <f t="shared" si="173"/>
        <v/>
      </c>
      <c r="AU293" s="556" t="str">
        <f t="shared" si="173"/>
        <v/>
      </c>
      <c r="AW293" s="556" t="str">
        <f t="shared" si="174"/>
        <v/>
      </c>
      <c r="AY293" s="556" t="str">
        <f t="shared" si="175"/>
        <v/>
      </c>
      <c r="BA293" s="556" t="str">
        <f t="shared" si="176"/>
        <v/>
      </c>
      <c r="BC293" s="556" t="str">
        <f t="shared" si="177"/>
        <v/>
      </c>
      <c r="BE293" s="556" t="str">
        <f t="shared" si="178"/>
        <v/>
      </c>
      <c r="BG293" s="556" t="str">
        <f t="shared" si="179"/>
        <v/>
      </c>
      <c r="BI293" s="556" t="str">
        <f t="shared" si="180"/>
        <v/>
      </c>
      <c r="BK293" s="556" t="str">
        <f t="shared" si="181"/>
        <v/>
      </c>
      <c r="BM293" s="556" t="str">
        <f t="shared" si="182"/>
        <v/>
      </c>
      <c r="BO293" s="556" t="str">
        <f t="shared" si="183"/>
        <v/>
      </c>
      <c r="BQ293" s="556" t="str">
        <f t="shared" si="184"/>
        <v/>
      </c>
      <c r="BS293" s="556" t="str">
        <f t="shared" si="185"/>
        <v/>
      </c>
      <c r="BU293" s="556" t="str">
        <f t="shared" si="186"/>
        <v/>
      </c>
      <c r="BW293" s="556" t="str">
        <f t="shared" si="187"/>
        <v/>
      </c>
      <c r="BY293" s="556" t="str">
        <f t="shared" si="188"/>
        <v/>
      </c>
      <c r="CA293" s="556" t="str">
        <f t="shared" si="189"/>
        <v/>
      </c>
      <c r="CC293" s="556" t="str">
        <f t="shared" si="190"/>
        <v/>
      </c>
      <c r="CE293" s="556" t="str">
        <f t="shared" si="191"/>
        <v/>
      </c>
    </row>
    <row r="294" spans="5:83">
      <c r="E294" s="556" t="str">
        <f t="shared" si="154"/>
        <v/>
      </c>
      <c r="G294" s="556" t="str">
        <f t="shared" si="154"/>
        <v/>
      </c>
      <c r="I294" s="556" t="str">
        <f t="shared" si="155"/>
        <v/>
      </c>
      <c r="K294" s="556" t="str">
        <f t="shared" si="156"/>
        <v/>
      </c>
      <c r="M294" s="556" t="str">
        <f t="shared" si="157"/>
        <v/>
      </c>
      <c r="O294" s="556" t="str">
        <f t="shared" si="158"/>
        <v/>
      </c>
      <c r="Q294" s="556" t="str">
        <f t="shared" si="159"/>
        <v/>
      </c>
      <c r="S294" s="556" t="str">
        <f t="shared" si="160"/>
        <v/>
      </c>
      <c r="U294" s="556" t="str">
        <f t="shared" si="161"/>
        <v/>
      </c>
      <c r="W294" s="556" t="str">
        <f t="shared" si="162"/>
        <v/>
      </c>
      <c r="Y294" s="556" t="str">
        <f t="shared" si="163"/>
        <v/>
      </c>
      <c r="AA294" s="556" t="str">
        <f t="shared" si="164"/>
        <v/>
      </c>
      <c r="AC294" s="556" t="str">
        <f t="shared" si="165"/>
        <v/>
      </c>
      <c r="AE294" s="556" t="str">
        <f t="shared" si="166"/>
        <v/>
      </c>
      <c r="AG294" s="556" t="str">
        <f t="shared" si="167"/>
        <v/>
      </c>
      <c r="AI294" s="556" t="str">
        <f t="shared" si="168"/>
        <v/>
      </c>
      <c r="AK294" s="556" t="str">
        <f t="shared" si="169"/>
        <v/>
      </c>
      <c r="AM294" s="556" t="str">
        <f t="shared" si="170"/>
        <v/>
      </c>
      <c r="AO294" s="556" t="str">
        <f t="shared" si="171"/>
        <v/>
      </c>
      <c r="AQ294" s="556" t="str">
        <f t="shared" si="172"/>
        <v/>
      </c>
      <c r="AS294" s="556" t="str">
        <f t="shared" si="173"/>
        <v/>
      </c>
      <c r="AU294" s="556" t="str">
        <f t="shared" si="173"/>
        <v/>
      </c>
      <c r="AW294" s="556" t="str">
        <f t="shared" si="174"/>
        <v/>
      </c>
      <c r="AY294" s="556" t="str">
        <f t="shared" si="175"/>
        <v/>
      </c>
      <c r="BA294" s="556" t="str">
        <f t="shared" si="176"/>
        <v/>
      </c>
      <c r="BC294" s="556" t="str">
        <f t="shared" si="177"/>
        <v/>
      </c>
      <c r="BE294" s="556" t="str">
        <f t="shared" si="178"/>
        <v/>
      </c>
      <c r="BG294" s="556" t="str">
        <f t="shared" si="179"/>
        <v/>
      </c>
      <c r="BI294" s="556" t="str">
        <f t="shared" si="180"/>
        <v/>
      </c>
      <c r="BK294" s="556" t="str">
        <f t="shared" si="181"/>
        <v/>
      </c>
      <c r="BM294" s="556" t="str">
        <f t="shared" si="182"/>
        <v/>
      </c>
      <c r="BO294" s="556" t="str">
        <f t="shared" si="183"/>
        <v/>
      </c>
      <c r="BQ294" s="556" t="str">
        <f t="shared" si="184"/>
        <v/>
      </c>
      <c r="BS294" s="556" t="str">
        <f t="shared" si="185"/>
        <v/>
      </c>
      <c r="BU294" s="556" t="str">
        <f t="shared" si="186"/>
        <v/>
      </c>
      <c r="BW294" s="556" t="str">
        <f t="shared" si="187"/>
        <v/>
      </c>
      <c r="BY294" s="556" t="str">
        <f t="shared" si="188"/>
        <v/>
      </c>
      <c r="CA294" s="556" t="str">
        <f t="shared" si="189"/>
        <v/>
      </c>
      <c r="CC294" s="556" t="str">
        <f t="shared" si="190"/>
        <v/>
      </c>
      <c r="CE294" s="556" t="str">
        <f t="shared" si="191"/>
        <v/>
      </c>
    </row>
    <row r="295" spans="5:83">
      <c r="E295" s="556" t="str">
        <f t="shared" si="154"/>
        <v/>
      </c>
      <c r="G295" s="556" t="str">
        <f t="shared" si="154"/>
        <v/>
      </c>
      <c r="I295" s="556" t="str">
        <f t="shared" si="155"/>
        <v/>
      </c>
      <c r="K295" s="556" t="str">
        <f t="shared" si="156"/>
        <v/>
      </c>
      <c r="M295" s="556" t="str">
        <f t="shared" si="157"/>
        <v/>
      </c>
      <c r="O295" s="556" t="str">
        <f t="shared" si="158"/>
        <v/>
      </c>
      <c r="Q295" s="556" t="str">
        <f t="shared" si="159"/>
        <v/>
      </c>
      <c r="S295" s="556" t="str">
        <f t="shared" si="160"/>
        <v/>
      </c>
      <c r="U295" s="556" t="str">
        <f t="shared" si="161"/>
        <v/>
      </c>
      <c r="W295" s="556" t="str">
        <f t="shared" si="162"/>
        <v/>
      </c>
      <c r="Y295" s="556" t="str">
        <f t="shared" si="163"/>
        <v/>
      </c>
      <c r="AA295" s="556" t="str">
        <f t="shared" si="164"/>
        <v/>
      </c>
      <c r="AC295" s="556" t="str">
        <f t="shared" si="165"/>
        <v/>
      </c>
      <c r="AE295" s="556" t="str">
        <f t="shared" si="166"/>
        <v/>
      </c>
      <c r="AG295" s="556" t="str">
        <f t="shared" si="167"/>
        <v/>
      </c>
      <c r="AI295" s="556" t="str">
        <f t="shared" si="168"/>
        <v/>
      </c>
      <c r="AK295" s="556" t="str">
        <f t="shared" si="169"/>
        <v/>
      </c>
      <c r="AM295" s="556" t="str">
        <f t="shared" si="170"/>
        <v/>
      </c>
      <c r="AO295" s="556" t="str">
        <f t="shared" si="171"/>
        <v/>
      </c>
      <c r="AQ295" s="556" t="str">
        <f t="shared" si="172"/>
        <v/>
      </c>
      <c r="AS295" s="556" t="str">
        <f t="shared" si="173"/>
        <v/>
      </c>
      <c r="AU295" s="556" t="str">
        <f t="shared" si="173"/>
        <v/>
      </c>
      <c r="AW295" s="556" t="str">
        <f t="shared" si="174"/>
        <v/>
      </c>
      <c r="AY295" s="556" t="str">
        <f t="shared" si="175"/>
        <v/>
      </c>
      <c r="BA295" s="556" t="str">
        <f t="shared" si="176"/>
        <v/>
      </c>
      <c r="BC295" s="556" t="str">
        <f t="shared" si="177"/>
        <v/>
      </c>
      <c r="BE295" s="556" t="str">
        <f t="shared" si="178"/>
        <v/>
      </c>
      <c r="BG295" s="556" t="str">
        <f t="shared" si="179"/>
        <v/>
      </c>
      <c r="BI295" s="556" t="str">
        <f t="shared" si="180"/>
        <v/>
      </c>
      <c r="BK295" s="556" t="str">
        <f t="shared" si="181"/>
        <v/>
      </c>
      <c r="BM295" s="556" t="str">
        <f t="shared" si="182"/>
        <v/>
      </c>
      <c r="BO295" s="556" t="str">
        <f t="shared" si="183"/>
        <v/>
      </c>
      <c r="BQ295" s="556" t="str">
        <f t="shared" si="184"/>
        <v/>
      </c>
      <c r="BS295" s="556" t="str">
        <f t="shared" si="185"/>
        <v/>
      </c>
      <c r="BU295" s="556" t="str">
        <f t="shared" si="186"/>
        <v/>
      </c>
      <c r="BW295" s="556" t="str">
        <f t="shared" si="187"/>
        <v/>
      </c>
      <c r="BY295" s="556" t="str">
        <f t="shared" si="188"/>
        <v/>
      </c>
      <c r="CA295" s="556" t="str">
        <f t="shared" si="189"/>
        <v/>
      </c>
      <c r="CC295" s="556" t="str">
        <f t="shared" si="190"/>
        <v/>
      </c>
      <c r="CE295" s="556" t="str">
        <f t="shared" si="191"/>
        <v/>
      </c>
    </row>
    <row r="296" spans="5:83">
      <c r="E296" s="556" t="str">
        <f t="shared" si="154"/>
        <v/>
      </c>
      <c r="G296" s="556" t="str">
        <f t="shared" si="154"/>
        <v/>
      </c>
      <c r="I296" s="556" t="str">
        <f t="shared" si="155"/>
        <v/>
      </c>
      <c r="K296" s="556" t="str">
        <f t="shared" si="156"/>
        <v/>
      </c>
      <c r="M296" s="556" t="str">
        <f t="shared" si="157"/>
        <v/>
      </c>
      <c r="O296" s="556" t="str">
        <f t="shared" si="158"/>
        <v/>
      </c>
      <c r="Q296" s="556" t="str">
        <f t="shared" si="159"/>
        <v/>
      </c>
      <c r="S296" s="556" t="str">
        <f t="shared" si="160"/>
        <v/>
      </c>
      <c r="U296" s="556" t="str">
        <f t="shared" si="161"/>
        <v/>
      </c>
      <c r="W296" s="556" t="str">
        <f t="shared" si="162"/>
        <v/>
      </c>
      <c r="Y296" s="556" t="str">
        <f t="shared" si="163"/>
        <v/>
      </c>
      <c r="AA296" s="556" t="str">
        <f t="shared" si="164"/>
        <v/>
      </c>
      <c r="AC296" s="556" t="str">
        <f t="shared" si="165"/>
        <v/>
      </c>
      <c r="AE296" s="556" t="str">
        <f t="shared" si="166"/>
        <v/>
      </c>
      <c r="AG296" s="556" t="str">
        <f t="shared" si="167"/>
        <v/>
      </c>
      <c r="AI296" s="556" t="str">
        <f t="shared" si="168"/>
        <v/>
      </c>
      <c r="AK296" s="556" t="str">
        <f t="shared" si="169"/>
        <v/>
      </c>
      <c r="AM296" s="556" t="str">
        <f t="shared" si="170"/>
        <v/>
      </c>
      <c r="AO296" s="556" t="str">
        <f t="shared" si="171"/>
        <v/>
      </c>
      <c r="AQ296" s="556" t="str">
        <f t="shared" si="172"/>
        <v/>
      </c>
      <c r="AS296" s="556" t="str">
        <f t="shared" si="173"/>
        <v/>
      </c>
      <c r="AU296" s="556" t="str">
        <f t="shared" si="173"/>
        <v/>
      </c>
      <c r="AW296" s="556" t="str">
        <f t="shared" si="174"/>
        <v/>
      </c>
      <c r="AY296" s="556" t="str">
        <f t="shared" si="175"/>
        <v/>
      </c>
      <c r="BA296" s="556" t="str">
        <f t="shared" si="176"/>
        <v/>
      </c>
      <c r="BC296" s="556" t="str">
        <f t="shared" si="177"/>
        <v/>
      </c>
      <c r="BE296" s="556" t="str">
        <f t="shared" si="178"/>
        <v/>
      </c>
      <c r="BG296" s="556" t="str">
        <f t="shared" si="179"/>
        <v/>
      </c>
      <c r="BI296" s="556" t="str">
        <f t="shared" si="180"/>
        <v/>
      </c>
      <c r="BK296" s="556" t="str">
        <f t="shared" si="181"/>
        <v/>
      </c>
      <c r="BM296" s="556" t="str">
        <f t="shared" si="182"/>
        <v/>
      </c>
      <c r="BO296" s="556" t="str">
        <f t="shared" si="183"/>
        <v/>
      </c>
      <c r="BQ296" s="556" t="str">
        <f t="shared" si="184"/>
        <v/>
      </c>
      <c r="BS296" s="556" t="str">
        <f t="shared" si="185"/>
        <v/>
      </c>
      <c r="BU296" s="556" t="str">
        <f t="shared" si="186"/>
        <v/>
      </c>
      <c r="BW296" s="556" t="str">
        <f t="shared" si="187"/>
        <v/>
      </c>
      <c r="BY296" s="556" t="str">
        <f t="shared" si="188"/>
        <v/>
      </c>
      <c r="CA296" s="556" t="str">
        <f t="shared" si="189"/>
        <v/>
      </c>
      <c r="CC296" s="556" t="str">
        <f t="shared" si="190"/>
        <v/>
      </c>
      <c r="CE296" s="556" t="str">
        <f t="shared" si="191"/>
        <v/>
      </c>
    </row>
    <row r="297" spans="5:83">
      <c r="E297" s="556" t="str">
        <f t="shared" si="154"/>
        <v/>
      </c>
      <c r="G297" s="556" t="str">
        <f t="shared" si="154"/>
        <v/>
      </c>
      <c r="I297" s="556" t="str">
        <f t="shared" si="155"/>
        <v/>
      </c>
      <c r="K297" s="556" t="str">
        <f t="shared" si="156"/>
        <v/>
      </c>
      <c r="M297" s="556" t="str">
        <f t="shared" si="157"/>
        <v/>
      </c>
      <c r="O297" s="556" t="str">
        <f t="shared" si="158"/>
        <v/>
      </c>
      <c r="Q297" s="556" t="str">
        <f t="shared" si="159"/>
        <v/>
      </c>
      <c r="S297" s="556" t="str">
        <f t="shared" si="160"/>
        <v/>
      </c>
      <c r="U297" s="556" t="str">
        <f t="shared" si="161"/>
        <v/>
      </c>
      <c r="W297" s="556" t="str">
        <f t="shared" si="162"/>
        <v/>
      </c>
      <c r="Y297" s="556" t="str">
        <f t="shared" si="163"/>
        <v/>
      </c>
      <c r="AA297" s="556" t="str">
        <f t="shared" si="164"/>
        <v/>
      </c>
      <c r="AC297" s="556" t="str">
        <f t="shared" si="165"/>
        <v/>
      </c>
      <c r="AE297" s="556" t="str">
        <f t="shared" si="166"/>
        <v/>
      </c>
      <c r="AG297" s="556" t="str">
        <f t="shared" si="167"/>
        <v/>
      </c>
      <c r="AI297" s="556" t="str">
        <f t="shared" si="168"/>
        <v/>
      </c>
      <c r="AK297" s="556" t="str">
        <f t="shared" si="169"/>
        <v/>
      </c>
      <c r="AM297" s="556" t="str">
        <f t="shared" si="170"/>
        <v/>
      </c>
      <c r="AO297" s="556" t="str">
        <f t="shared" si="171"/>
        <v/>
      </c>
      <c r="AQ297" s="556" t="str">
        <f t="shared" si="172"/>
        <v/>
      </c>
      <c r="AS297" s="556" t="str">
        <f t="shared" si="173"/>
        <v/>
      </c>
      <c r="AU297" s="556" t="str">
        <f t="shared" si="173"/>
        <v/>
      </c>
      <c r="AW297" s="556" t="str">
        <f t="shared" si="174"/>
        <v/>
      </c>
      <c r="AY297" s="556" t="str">
        <f t="shared" si="175"/>
        <v/>
      </c>
      <c r="BA297" s="556" t="str">
        <f t="shared" si="176"/>
        <v/>
      </c>
      <c r="BC297" s="556" t="str">
        <f t="shared" si="177"/>
        <v/>
      </c>
      <c r="BE297" s="556" t="str">
        <f t="shared" si="178"/>
        <v/>
      </c>
      <c r="BG297" s="556" t="str">
        <f t="shared" si="179"/>
        <v/>
      </c>
      <c r="BI297" s="556" t="str">
        <f t="shared" si="180"/>
        <v/>
      </c>
      <c r="BK297" s="556" t="str">
        <f t="shared" si="181"/>
        <v/>
      </c>
      <c r="BM297" s="556" t="str">
        <f t="shared" si="182"/>
        <v/>
      </c>
      <c r="BO297" s="556" t="str">
        <f t="shared" si="183"/>
        <v/>
      </c>
      <c r="BQ297" s="556" t="str">
        <f t="shared" si="184"/>
        <v/>
      </c>
      <c r="BS297" s="556" t="str">
        <f t="shared" si="185"/>
        <v/>
      </c>
      <c r="BU297" s="556" t="str">
        <f t="shared" si="186"/>
        <v/>
      </c>
      <c r="BW297" s="556" t="str">
        <f t="shared" si="187"/>
        <v/>
      </c>
      <c r="BY297" s="556" t="str">
        <f t="shared" si="188"/>
        <v/>
      </c>
      <c r="CA297" s="556" t="str">
        <f t="shared" si="189"/>
        <v/>
      </c>
      <c r="CC297" s="556" t="str">
        <f t="shared" si="190"/>
        <v/>
      </c>
      <c r="CE297" s="556" t="str">
        <f t="shared" si="191"/>
        <v/>
      </c>
    </row>
    <row r="298" spans="5:83">
      <c r="E298" s="556" t="str">
        <f t="shared" si="154"/>
        <v/>
      </c>
      <c r="G298" s="556" t="str">
        <f t="shared" si="154"/>
        <v/>
      </c>
      <c r="I298" s="556" t="str">
        <f t="shared" si="155"/>
        <v/>
      </c>
      <c r="K298" s="556" t="str">
        <f t="shared" si="156"/>
        <v/>
      </c>
      <c r="M298" s="556" t="str">
        <f t="shared" si="157"/>
        <v/>
      </c>
      <c r="O298" s="556" t="str">
        <f t="shared" si="158"/>
        <v/>
      </c>
      <c r="Q298" s="556" t="str">
        <f t="shared" si="159"/>
        <v/>
      </c>
      <c r="S298" s="556" t="str">
        <f t="shared" si="160"/>
        <v/>
      </c>
      <c r="U298" s="556" t="str">
        <f t="shared" si="161"/>
        <v/>
      </c>
      <c r="W298" s="556" t="str">
        <f t="shared" si="162"/>
        <v/>
      </c>
      <c r="Y298" s="556" t="str">
        <f t="shared" si="163"/>
        <v/>
      </c>
      <c r="AA298" s="556" t="str">
        <f t="shared" si="164"/>
        <v/>
      </c>
      <c r="AC298" s="556" t="str">
        <f t="shared" si="165"/>
        <v/>
      </c>
      <c r="AE298" s="556" t="str">
        <f t="shared" si="166"/>
        <v/>
      </c>
      <c r="AG298" s="556" t="str">
        <f t="shared" si="167"/>
        <v/>
      </c>
      <c r="AI298" s="556" t="str">
        <f t="shared" si="168"/>
        <v/>
      </c>
      <c r="AK298" s="556" t="str">
        <f t="shared" si="169"/>
        <v/>
      </c>
      <c r="AM298" s="556" t="str">
        <f t="shared" si="170"/>
        <v/>
      </c>
      <c r="AO298" s="556" t="str">
        <f t="shared" si="171"/>
        <v/>
      </c>
      <c r="AQ298" s="556" t="str">
        <f t="shared" si="172"/>
        <v/>
      </c>
      <c r="AS298" s="556" t="str">
        <f t="shared" si="173"/>
        <v/>
      </c>
      <c r="AU298" s="556" t="str">
        <f t="shared" si="173"/>
        <v/>
      </c>
      <c r="AW298" s="556" t="str">
        <f t="shared" si="174"/>
        <v/>
      </c>
      <c r="AY298" s="556" t="str">
        <f t="shared" si="175"/>
        <v/>
      </c>
      <c r="BA298" s="556" t="str">
        <f t="shared" si="176"/>
        <v/>
      </c>
      <c r="BC298" s="556" t="str">
        <f t="shared" si="177"/>
        <v/>
      </c>
      <c r="BE298" s="556" t="str">
        <f t="shared" si="178"/>
        <v/>
      </c>
      <c r="BG298" s="556" t="str">
        <f t="shared" si="179"/>
        <v/>
      </c>
      <c r="BI298" s="556" t="str">
        <f t="shared" si="180"/>
        <v/>
      </c>
      <c r="BK298" s="556" t="str">
        <f t="shared" si="181"/>
        <v/>
      </c>
      <c r="BM298" s="556" t="str">
        <f t="shared" si="182"/>
        <v/>
      </c>
      <c r="BO298" s="556" t="str">
        <f t="shared" si="183"/>
        <v/>
      </c>
      <c r="BQ298" s="556" t="str">
        <f t="shared" si="184"/>
        <v/>
      </c>
      <c r="BS298" s="556" t="str">
        <f t="shared" si="185"/>
        <v/>
      </c>
      <c r="BU298" s="556" t="str">
        <f t="shared" si="186"/>
        <v/>
      </c>
      <c r="BW298" s="556" t="str">
        <f t="shared" si="187"/>
        <v/>
      </c>
      <c r="BY298" s="556" t="str">
        <f t="shared" si="188"/>
        <v/>
      </c>
      <c r="CA298" s="556" t="str">
        <f t="shared" si="189"/>
        <v/>
      </c>
      <c r="CC298" s="556" t="str">
        <f t="shared" si="190"/>
        <v/>
      </c>
      <c r="CE298" s="556" t="str">
        <f t="shared" si="191"/>
        <v/>
      </c>
    </row>
    <row r="299" spans="5:83">
      <c r="E299" s="556" t="str">
        <f t="shared" si="154"/>
        <v/>
      </c>
      <c r="G299" s="556" t="str">
        <f t="shared" si="154"/>
        <v/>
      </c>
      <c r="I299" s="556" t="str">
        <f t="shared" si="155"/>
        <v/>
      </c>
      <c r="K299" s="556" t="str">
        <f t="shared" si="156"/>
        <v/>
      </c>
      <c r="M299" s="556" t="str">
        <f t="shared" si="157"/>
        <v/>
      </c>
      <c r="O299" s="556" t="str">
        <f t="shared" si="158"/>
        <v/>
      </c>
      <c r="Q299" s="556" t="str">
        <f t="shared" si="159"/>
        <v/>
      </c>
      <c r="S299" s="556" t="str">
        <f t="shared" si="160"/>
        <v/>
      </c>
      <c r="U299" s="556" t="str">
        <f t="shared" si="161"/>
        <v/>
      </c>
      <c r="W299" s="556" t="str">
        <f t="shared" si="162"/>
        <v/>
      </c>
      <c r="Y299" s="556" t="str">
        <f t="shared" si="163"/>
        <v/>
      </c>
      <c r="AA299" s="556" t="str">
        <f t="shared" si="164"/>
        <v/>
      </c>
      <c r="AC299" s="556" t="str">
        <f t="shared" si="165"/>
        <v/>
      </c>
      <c r="AE299" s="556" t="str">
        <f t="shared" si="166"/>
        <v/>
      </c>
      <c r="AG299" s="556" t="str">
        <f t="shared" si="167"/>
        <v/>
      </c>
      <c r="AI299" s="556" t="str">
        <f t="shared" si="168"/>
        <v/>
      </c>
      <c r="AK299" s="556" t="str">
        <f t="shared" si="169"/>
        <v/>
      </c>
      <c r="AM299" s="556" t="str">
        <f t="shared" si="170"/>
        <v/>
      </c>
      <c r="AO299" s="556" t="str">
        <f t="shared" si="171"/>
        <v/>
      </c>
      <c r="AQ299" s="556" t="str">
        <f t="shared" si="172"/>
        <v/>
      </c>
      <c r="AS299" s="556" t="str">
        <f t="shared" si="173"/>
        <v/>
      </c>
      <c r="AU299" s="556" t="str">
        <f t="shared" si="173"/>
        <v/>
      </c>
      <c r="AW299" s="556" t="str">
        <f t="shared" si="174"/>
        <v/>
      </c>
      <c r="AY299" s="556" t="str">
        <f t="shared" si="175"/>
        <v/>
      </c>
      <c r="BA299" s="556" t="str">
        <f t="shared" si="176"/>
        <v/>
      </c>
      <c r="BC299" s="556" t="str">
        <f t="shared" si="177"/>
        <v/>
      </c>
      <c r="BE299" s="556" t="str">
        <f t="shared" si="178"/>
        <v/>
      </c>
      <c r="BG299" s="556" t="str">
        <f t="shared" si="179"/>
        <v/>
      </c>
      <c r="BI299" s="556" t="str">
        <f t="shared" si="180"/>
        <v/>
      </c>
      <c r="BK299" s="556" t="str">
        <f t="shared" si="181"/>
        <v/>
      </c>
      <c r="BM299" s="556" t="str">
        <f t="shared" si="182"/>
        <v/>
      </c>
      <c r="BO299" s="556" t="str">
        <f t="shared" si="183"/>
        <v/>
      </c>
      <c r="BQ299" s="556" t="str">
        <f t="shared" si="184"/>
        <v/>
      </c>
      <c r="BS299" s="556" t="str">
        <f t="shared" si="185"/>
        <v/>
      </c>
      <c r="BU299" s="556" t="str">
        <f t="shared" si="186"/>
        <v/>
      </c>
      <c r="BW299" s="556" t="str">
        <f t="shared" si="187"/>
        <v/>
      </c>
      <c r="BY299" s="556" t="str">
        <f t="shared" si="188"/>
        <v/>
      </c>
      <c r="CA299" s="556" t="str">
        <f t="shared" si="189"/>
        <v/>
      </c>
      <c r="CC299" s="556" t="str">
        <f t="shared" si="190"/>
        <v/>
      </c>
      <c r="CE299" s="556" t="str">
        <f t="shared" si="191"/>
        <v/>
      </c>
    </row>
    <row r="300" spans="5:83">
      <c r="E300" s="556" t="str">
        <f t="shared" si="154"/>
        <v/>
      </c>
      <c r="G300" s="556" t="str">
        <f t="shared" si="154"/>
        <v/>
      </c>
      <c r="I300" s="556" t="str">
        <f t="shared" si="155"/>
        <v/>
      </c>
      <c r="K300" s="556" t="str">
        <f t="shared" si="156"/>
        <v/>
      </c>
      <c r="M300" s="556" t="str">
        <f t="shared" si="157"/>
        <v/>
      </c>
      <c r="O300" s="556" t="str">
        <f t="shared" si="158"/>
        <v/>
      </c>
      <c r="Q300" s="556" t="str">
        <f t="shared" si="159"/>
        <v/>
      </c>
      <c r="S300" s="556" t="str">
        <f t="shared" si="160"/>
        <v/>
      </c>
      <c r="U300" s="556" t="str">
        <f t="shared" si="161"/>
        <v/>
      </c>
      <c r="W300" s="556" t="str">
        <f t="shared" si="162"/>
        <v/>
      </c>
      <c r="Y300" s="556" t="str">
        <f t="shared" si="163"/>
        <v/>
      </c>
      <c r="AA300" s="556" t="str">
        <f t="shared" si="164"/>
        <v/>
      </c>
      <c r="AC300" s="556" t="str">
        <f t="shared" si="165"/>
        <v/>
      </c>
      <c r="AE300" s="556" t="str">
        <f t="shared" si="166"/>
        <v/>
      </c>
      <c r="AG300" s="556" t="str">
        <f t="shared" si="167"/>
        <v/>
      </c>
      <c r="AI300" s="556" t="str">
        <f t="shared" si="168"/>
        <v/>
      </c>
      <c r="AK300" s="556" t="str">
        <f t="shared" si="169"/>
        <v/>
      </c>
      <c r="AM300" s="556" t="str">
        <f t="shared" si="170"/>
        <v/>
      </c>
      <c r="AO300" s="556" t="str">
        <f t="shared" si="171"/>
        <v/>
      </c>
      <c r="AQ300" s="556" t="str">
        <f t="shared" si="172"/>
        <v/>
      </c>
      <c r="AS300" s="556" t="str">
        <f t="shared" si="173"/>
        <v/>
      </c>
      <c r="AU300" s="556" t="str">
        <f t="shared" si="173"/>
        <v/>
      </c>
      <c r="AW300" s="556" t="str">
        <f t="shared" si="174"/>
        <v/>
      </c>
      <c r="AY300" s="556" t="str">
        <f t="shared" si="175"/>
        <v/>
      </c>
      <c r="BA300" s="556" t="str">
        <f t="shared" si="176"/>
        <v/>
      </c>
      <c r="BC300" s="556" t="str">
        <f t="shared" si="177"/>
        <v/>
      </c>
      <c r="BE300" s="556" t="str">
        <f t="shared" si="178"/>
        <v/>
      </c>
      <c r="BG300" s="556" t="str">
        <f t="shared" si="179"/>
        <v/>
      </c>
      <c r="BI300" s="556" t="str">
        <f t="shared" si="180"/>
        <v/>
      </c>
      <c r="BK300" s="556" t="str">
        <f t="shared" si="181"/>
        <v/>
      </c>
      <c r="BM300" s="556" t="str">
        <f t="shared" si="182"/>
        <v/>
      </c>
      <c r="BO300" s="556" t="str">
        <f t="shared" si="183"/>
        <v/>
      </c>
      <c r="BQ300" s="556" t="str">
        <f t="shared" si="184"/>
        <v/>
      </c>
      <c r="BS300" s="556" t="str">
        <f t="shared" si="185"/>
        <v/>
      </c>
      <c r="BU300" s="556" t="str">
        <f t="shared" si="186"/>
        <v/>
      </c>
      <c r="BW300" s="556" t="str">
        <f t="shared" si="187"/>
        <v/>
      </c>
      <c r="BY300" s="556" t="str">
        <f t="shared" si="188"/>
        <v/>
      </c>
      <c r="CA300" s="556" t="str">
        <f t="shared" si="189"/>
        <v/>
      </c>
      <c r="CC300" s="556" t="str">
        <f t="shared" si="190"/>
        <v/>
      </c>
      <c r="CE300" s="556" t="str">
        <f t="shared" si="191"/>
        <v/>
      </c>
    </row>
  </sheetData>
  <mergeCells count="1">
    <mergeCell ref="A3:A6"/>
  </mergeCells>
  <conditionalFormatting sqref="AS12:AS300">
    <cfRule type="expression" dxfId="23" priority="6">
      <formula>AND(LEN(AS12)&gt;0,OR(AS12&lt;AS$2,AS12&gt;AS$3))</formula>
    </cfRule>
  </conditionalFormatting>
  <conditionalFormatting sqref="CE12:CE300 CC12:CC300 CA12:CA300 BY12:BY300 BW12:BW300 BU12:BU300 BS12:BS300 BQ12:BQ300 BO12:BO300 BM12:BM300 BK12:BK300 BI12:BI300 BG12:BG300 BE12:BE300 BC12:BC300 BA12:BA300 AY12:AY300 AW12:AW300 AU12:AU300">
    <cfRule type="expression" dxfId="22" priority="5">
      <formula>AND(LEN(AU12)&gt;0,OR(AU12&lt;AU$2,AU12&gt;AU$3))</formula>
    </cfRule>
  </conditionalFormatting>
  <conditionalFormatting sqref="E12:E300">
    <cfRule type="expression" dxfId="21" priority="2">
      <formula>AND(LEN(E12)&gt;0,OR(E12&lt;E$2,E12&gt;E$3))</formula>
    </cfRule>
  </conditionalFormatting>
  <conditionalFormatting sqref="AQ12:AQ300 AO12:AO300 AM12:AM300 AK12:AK300 AI12:AI300 AG12:AG300 AE12:AE300 AC12:AC77 AA12:AA77 Y12:Y300 W12:W83 U12:U83 S12:S300 Q12:Q300 O12:O300 M12:M300 K12:K300 I12:I300 G12:G300 AA79:AA300 AC79:AC300 U85:U300 W85:W300">
    <cfRule type="expression" dxfId="20" priority="1">
      <formula>AND(LEN(G12)&gt;0,OR(G12&lt;G$2,G12&gt;G$3))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61CA444-5C7F-46F0-B454-933AC6D7AC4B}">
            <xm:f>OR(AND(LEN('\\EHS-FP-BOS-081\File_Services\Common\Administrative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Data'!#REF!&lt;'\\EHS-FP-BOS-081\File_Services\Common\Administrative Services-POS Policy Office\Rate Setting\Rate Projects\SRAD Ambulatory-RESI-OBOTs-TEAs- CMR 346\RESI REHAB\FY22 Rate Review\1. strategy materials\[RESI REHAB 2019 UFR_analysis_template.xlsx]Clean Data'!#REF!),AND(LEN('\\EHS-FP-BOS-081\File_Services\Common\Administrative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Data'!#REF!&gt;'\\EHS-FP-BOS-081\File_Services\Common\Administrative Services-POS Policy Office\Rate Setting\Rate Projects\SRAD Ambulatory-RESI-OBOTs-TEAs- CMR 346\RESI REHAB\FY22 Rate Review\1. strategy materials\[RESI REHAB 2019 UFR_analysis_template.xlsx]Clean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4" id="{00444450-5458-430D-A766-C260C793285E}">
            <xm:f>AND('\\EHS-FP-BOS-081\File_Services\Common\Administrative Services-POS Policy Office\Rate Setting\Rate Projects\SRAD Ambulatory-RESI-OBOTs-TEAs- CMR 346\RESI REHAB\FY22 Rate Review\1. strategy materials\[RESI REHAB 2019 UFR_analysis_template.xlsx]Clean Data'!#REF!&gt;='\\EHS-FP-BOS-081\File_Services\Common\Administrative Services-POS Policy Office\Rate Setting\Rate Projects\SRAD Ambulatory-RESI-OBOTs-TEAs- CMR 346\RESI REHAB\FY22 Rate Review\1. strategy materials\[RESI REHAB 2019 UFR_analysis_template.xlsx]Clean Data'!#REF!,'\\EHS-FP-BOS-081\File_Services\Common\Administrative Services-POS Policy Office\Rate Setting\Rate Projects\SRAD Ambulatory-RESI-OBOTs-TEAs- CMR 346\RESI REHAB\FY22 Rate Review\1. strategy materials\[RESI REHAB 2019 UFR_analysis_template.xlsx]Clean Data'!#REF!&lt;='\\EHS-FP-BOS-081\File_Services\Common\Administrative Services-POS Policy Office\Rate Setting\Rate Projects\SRAD Ambulatory-RESI-OBOTs-TEAs- CMR 346\RESI REHAB\FY22 Rate Review\1. strategy materials\[RESI REHAB 2019 UFR_analysis_template.xlsx]Clean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AP11:AP301</xm:sqref>
        </x14:conditionalFormatting>
        <x14:conditionalFormatting xmlns:xm="http://schemas.microsoft.com/office/excel/2006/main">
          <x14:cfRule type="expression" priority="7" id="{4FBCF511-18FB-4726-853D-FE8F8383AF7C}">
            <xm:f>OR(AND(LEN('\\EHS-FP-BOS-081\File_Services\Common\Administrative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Data'!#REF!&lt;'\\EHS-FP-BOS-081\File_Services\Common\Administrative Services-POS Policy Office\Rate Setting\Rate Projects\SRAD Ambulatory-RESI-OBOTs-TEAs- CMR 346\RESI REHAB\FY22 Rate Review\1. strategy materials\[RESI REHAB 2019 UFR_analysis_template.xlsx]Clean Data'!#REF!),AND(LEN('\\EHS-FP-BOS-081\File_Services\Common\Administrative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Data'!#REF!&gt;'\\EHS-FP-BOS-081\File_Services\Common\Administrative Services-POS Policy Office\Rate Setting\Rate Projects\SRAD Ambulatory-RESI-OBOTs-TEAs- CMR 346\RESI REHAB\FY22 Rate Review\1. strategy materials\[RESI REHAB 2019 UFR_analysis_template.xlsx]Clean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8" id="{CFBE7B84-AD63-47BF-A4DA-3E67047BDC0C}">
            <xm:f>AND('\\EHS-FP-BOS-081\File_Services\Common\Administrative Services-POS Policy Office\Rate Setting\Rate Projects\SRAD Ambulatory-RESI-OBOTs-TEAs- CMR 346\RESI REHAB\FY22 Rate Review\1. strategy materials\[RESI REHAB 2019 UFR_analysis_template.xlsx]Clean Data'!#REF!&gt;='\\EHS-FP-BOS-081\File_Services\Common\Administrative Services-POS Policy Office\Rate Setting\Rate Projects\SRAD Ambulatory-RESI-OBOTs-TEAs- CMR 346\RESI REHAB\FY22 Rate Review\1. strategy materials\[RESI REHAB 2019 UFR_analysis_template.xlsx]Clean Data'!#REF!,'\\EHS-FP-BOS-081\File_Services\Common\Administrative Services-POS Policy Office\Rate Setting\Rate Projects\SRAD Ambulatory-RESI-OBOTs-TEAs- CMR 346\RESI REHAB\FY22 Rate Review\1. strategy materials\[RESI REHAB 2019 UFR_analysis_template.xlsx]Clean Data'!#REF!&lt;='\\EHS-FP-BOS-081\File_Services\Common\Administrative Services-POS Policy Office\Rate Setting\Rate Projects\SRAD Ambulatory-RESI-OBOTs-TEAs- CMR 346\RESI REHAB\FY22 Rate Review\1. strategy materials\[RESI REHAB 2019 UFR_analysis_template.xlsx]Clean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AJ11:AJ301</xm:sqref>
        </x14:conditionalFormatting>
        <x14:conditionalFormatting xmlns:xm="http://schemas.microsoft.com/office/excel/2006/main">
          <x14:cfRule type="expression" priority="9" id="{3F12C2D4-7840-4F2C-B569-C16438C39FE6}">
            <xm:f>OR(AND(LEN('\\EHS-FP-BOS-081\File_Services\Common\Administrative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Data'!#REF!&lt;'\\EHS-FP-BOS-081\File_Services\Common\Administrative Services-POS Policy Office\Rate Setting\Rate Projects\SRAD Ambulatory-RESI-OBOTs-TEAs- CMR 346\RESI REHAB\FY22 Rate Review\1. strategy materials\[RESI REHAB 2019 UFR_analysis_template.xlsx]Clean Data'!#REF!),AND(LEN('\\EHS-FP-BOS-081\File_Services\Common\Administrative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Data'!#REF!&gt;'\\EHS-FP-BOS-081\File_Services\Common\Administrative Services-POS Policy Office\Rate Setting\Rate Projects\SRAD Ambulatory-RESI-OBOTs-TEAs- CMR 346\RESI REHAB\FY22 Rate Review\1. strategy materials\[RESI REHAB 2019 UFR_analysis_template.xlsx]Clean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0" id="{16FB9CD5-57E2-4BD0-96E9-9A924264C1C6}">
            <xm:f>AND('\\EHS-FP-BOS-081\File_Services\Common\Administrative Services-POS Policy Office\Rate Setting\Rate Projects\SRAD Ambulatory-RESI-OBOTs-TEAs- CMR 346\RESI REHAB\FY22 Rate Review\1. strategy materials\[RESI REHAB 2019 UFR_analysis_template.xlsx]Clean Data'!#REF!&gt;='\\EHS-FP-BOS-081\File_Services\Common\Administrative Services-POS Policy Office\Rate Setting\Rate Projects\SRAD Ambulatory-RESI-OBOTs-TEAs- CMR 346\RESI REHAB\FY22 Rate Review\1. strategy materials\[RESI REHAB 2019 UFR_analysis_template.xlsx]Clean Data'!#REF!,'\\EHS-FP-BOS-081\File_Services\Common\Administrative Services-POS Policy Office\Rate Setting\Rate Projects\SRAD Ambulatory-RESI-OBOTs-TEAs- CMR 346\RESI REHAB\FY22 Rate Review\1. strategy materials\[RESI REHAB 2019 UFR_analysis_template.xlsx]Clean Data'!#REF!&lt;='\\EHS-FP-BOS-081\File_Services\Common\Administrative Services-POS Policy Office\Rate Setting\Rate Projects\SRAD Ambulatory-RESI-OBOTs-TEAs- CMR 346\RESI REHAB\FY22 Rate Review\1. strategy materials\[RESI REHAB 2019 UFR_analysis_template.xlsx]Clean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AD11:AD77 AD79:AD301</xm:sqref>
        </x14:conditionalFormatting>
        <x14:conditionalFormatting xmlns:xm="http://schemas.microsoft.com/office/excel/2006/main">
          <x14:cfRule type="expression" priority="11" id="{AA270DDB-97FF-414C-B02D-39D3074C4779}">
            <xm:f>OR(AND(LEN('\\EHS-FP-BOS-081\File_Services\Common\Administrative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Data'!#REF!&lt;'\\EHS-FP-BOS-081\File_Services\Common\Administrative Services-POS Policy Office\Rate Setting\Rate Projects\SRAD Ambulatory-RESI-OBOTs-TEAs- CMR 346\RESI REHAB\FY22 Rate Review\1. strategy materials\[RESI REHAB 2019 UFR_analysis_template.xlsx]Clean Data'!#REF!),AND(LEN('\\EHS-FP-BOS-081\File_Services\Common\Administrative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Data'!#REF!&gt;'\\EHS-FP-BOS-081\File_Services\Common\Administrative Services-POS Policy Office\Rate Setting\Rate Projects\SRAD Ambulatory-RESI-OBOTs-TEAs- CMR 346\RESI REHAB\FY22 Rate Review\1. strategy materials\[RESI REHAB 2019 UFR_analysis_template.xlsx]Clean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2" id="{3DE7DD92-0635-4DAA-A56B-65114AFFB4E6}">
            <xm:f>AND('\\EHS-FP-BOS-081\File_Services\Common\Administrative Services-POS Policy Office\Rate Setting\Rate Projects\SRAD Ambulatory-RESI-OBOTs-TEAs- CMR 346\RESI REHAB\FY22 Rate Review\1. strategy materials\[RESI REHAB 2019 UFR_analysis_template.xlsx]Clean Data'!#REF!&gt;='\\EHS-FP-BOS-081\File_Services\Common\Administrative Services-POS Policy Office\Rate Setting\Rate Projects\SRAD Ambulatory-RESI-OBOTs-TEAs- CMR 346\RESI REHAB\FY22 Rate Review\1. strategy materials\[RESI REHAB 2019 UFR_analysis_template.xlsx]Clean Data'!#REF!,'\\EHS-FP-BOS-081\File_Services\Common\Administrative Services-POS Policy Office\Rate Setting\Rate Projects\SRAD Ambulatory-RESI-OBOTs-TEAs- CMR 346\RESI REHAB\FY22 Rate Review\1. strategy materials\[RESI REHAB 2019 UFR_analysis_template.xlsx]Clean Data'!#REF!&lt;='\\EHS-FP-BOS-081\File_Services\Common\Administrative Services-POS Policy Office\Rate Setting\Rate Projects\SRAD Ambulatory-RESI-OBOTs-TEAs- CMR 346\RESI REHAB\FY22 Rate Review\1. strategy materials\[RESI REHAB 2019 UFR_analysis_template.xlsx]Clean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X11:X83 X85:X301</xm:sqref>
        </x14:conditionalFormatting>
        <x14:conditionalFormatting xmlns:xm="http://schemas.microsoft.com/office/excel/2006/main">
          <x14:cfRule type="expression" priority="13" id="{44E9A8DE-9E4F-4841-97A4-7CFE019F150D}">
            <xm:f>OR(AND(LEN('\\EHS-FP-BOS-081\File_Services\Common\Administrative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Data'!#REF!&lt;'\\EHS-FP-BOS-081\File_Services\Common\Administrative Services-POS Policy Office\Rate Setting\Rate Projects\SRAD Ambulatory-RESI-OBOTs-TEAs- CMR 346\RESI REHAB\FY22 Rate Review\1. strategy materials\[RESI REHAB 2019 UFR_analysis_template.xlsx]Clean Data'!#REF!),AND(LEN('\\EHS-FP-BOS-081\File_Services\Common\Administrative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Data'!#REF!&gt;'\\EHS-FP-BOS-081\File_Services\Common\Administrative Services-POS Policy Office\Rate Setting\Rate Projects\SRAD Ambulatory-RESI-OBOTs-TEAs- CMR 346\RESI REHAB\FY22 Rate Review\1. strategy materials\[RESI REHAB 2019 UFR_analysis_template.xlsx]Clean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4" id="{19859878-826E-462C-9348-F56092ACDEEB}">
            <xm:f>AND('\\EHS-FP-BOS-081\File_Services\Common\Administrative Services-POS Policy Office\Rate Setting\Rate Projects\SRAD Ambulatory-RESI-OBOTs-TEAs- CMR 346\RESI REHAB\FY22 Rate Review\1. strategy materials\[RESI REHAB 2019 UFR_analysis_template.xlsx]Clean Data'!#REF!&gt;='\\EHS-FP-BOS-081\File_Services\Common\Administrative Services-POS Policy Office\Rate Setting\Rate Projects\SRAD Ambulatory-RESI-OBOTs-TEAs- CMR 346\RESI REHAB\FY22 Rate Review\1. strategy materials\[RESI REHAB 2019 UFR_analysis_template.xlsx]Clean Data'!#REF!,'\\EHS-FP-BOS-081\File_Services\Common\Administrative Services-POS Policy Office\Rate Setting\Rate Projects\SRAD Ambulatory-RESI-OBOTs-TEAs- CMR 346\RESI REHAB\FY22 Rate Review\1. strategy materials\[RESI REHAB 2019 UFR_analysis_template.xlsx]Clean Data'!#REF!&lt;='\\EHS-FP-BOS-081\File_Services\Common\Administrative Services-POS Policy Office\Rate Setting\Rate Projects\SRAD Ambulatory-RESI-OBOTs-TEAs- CMR 346\RESI REHAB\FY22 Rate Review\1. strategy materials\[RESI REHAB 2019 UFR_analysis_template.xlsx]Clean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R11:R301</xm:sqref>
        </x14:conditionalFormatting>
        <x14:conditionalFormatting xmlns:xm="http://schemas.microsoft.com/office/excel/2006/main">
          <x14:cfRule type="expression" priority="15" id="{AB0CE4F1-B340-4EAB-9BC5-6FFF7C13E463}">
            <xm:f>OR(AND(LEN('\\EHS-FP-BOS-081\File_Services\Common\Administrative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Data'!#REF!&lt;'\\EHS-FP-BOS-081\File_Services\Common\Administrative Services-POS Policy Office\Rate Setting\Rate Projects\SRAD Ambulatory-RESI-OBOTs-TEAs- CMR 346\RESI REHAB\FY22 Rate Review\1. strategy materials\[RESI REHAB 2019 UFR_analysis_template.xlsx]Clean Data'!#REF!),AND(LEN('\\EHS-FP-BOS-081\File_Services\Common\Administrative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Data'!#REF!&gt;'\\EHS-FP-BOS-081\File_Services\Common\Administrative Services-POS Policy Office\Rate Setting\Rate Projects\SRAD Ambulatory-RESI-OBOTs-TEAs- CMR 346\RESI REHAB\FY22 Rate Review\1. strategy materials\[RESI REHAB 2019 UFR_analysis_template.xlsx]Clean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6" id="{ABDDF0A5-809A-4610-BAE5-39C11F201798}">
            <xm:f>AND('\\EHS-FP-BOS-081\File_Services\Common\Administrative Services-POS Policy Office\Rate Setting\Rate Projects\SRAD Ambulatory-RESI-OBOTs-TEAs- CMR 346\RESI REHAB\FY22 Rate Review\1. strategy materials\[RESI REHAB 2019 UFR_analysis_template.xlsx]Clean Data'!#REF!&gt;='\\EHS-FP-BOS-081\File_Services\Common\Administrative Services-POS Policy Office\Rate Setting\Rate Projects\SRAD Ambulatory-RESI-OBOTs-TEAs- CMR 346\RESI REHAB\FY22 Rate Review\1. strategy materials\[RESI REHAB 2019 UFR_analysis_template.xlsx]Clean Data'!#REF!,'\\EHS-FP-BOS-081\File_Services\Common\Administrative Services-POS Policy Office\Rate Setting\Rate Projects\SRAD Ambulatory-RESI-OBOTs-TEAs- CMR 346\RESI REHAB\FY22 Rate Review\1. strategy materials\[RESI REHAB 2019 UFR_analysis_template.xlsx]Clean Data'!#REF!&lt;='\\EHS-FP-BOS-081\File_Services\Common\Administrative Services-POS Policy Office\Rate Setting\Rate Projects\SRAD Ambulatory-RESI-OBOTs-TEAs- CMR 346\RESI REHAB\FY22 Rate Review\1. strategy materials\[RESI REHAB 2019 UFR_analysis_template.xlsx]Clean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L11:L301</xm:sqref>
        </x14:conditionalFormatting>
        <x14:conditionalFormatting xmlns:xm="http://schemas.microsoft.com/office/excel/2006/main">
          <x14:cfRule type="expression" priority="17" id="{A540BBF4-5BF2-4CB9-B007-A9937EF2773A}">
            <xm:f>OR(AND(LEN('\\EHS-FP-BOS-081\File_Services\Common\Administrative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Data'!#REF!&lt;'\\EHS-FP-BOS-081\File_Services\Common\Administrative Services-POS Policy Office\Rate Setting\Rate Projects\SRAD Ambulatory-RESI-OBOTs-TEAs- CMR 346\RESI REHAB\FY22 Rate Review\1. strategy materials\[RESI REHAB 2019 UFR_analysis_template.xlsx]Clean Data'!#REF!),AND(LEN('\\EHS-FP-BOS-081\File_Services\Common\Administrative Services-POS Policy Office\Rate Setting\Rate Projects\SRAD Ambulatory-RESI-OBOTs-TEAs- CMR 346\RESI REHAB\FY22 Rate Review\1. strategy materials\[RESI REHAB 2019 UFR_analysis_template.xlsx]Clean Data'!#REF!)&gt;0,'\\EHS-FP-BOS-081\File_Services\Common\Administrative Services-POS Policy Office\Rate Setting\Rate Projects\SRAD Ambulatory-RESI-OBOTs-TEAs- CMR 346\RESI REHAB\FY22 Rate Review\1. strategy materials\[RESI REHAB 2019 UFR_analysis_template.xlsx]Clean Data'!#REF!&gt;'\\EHS-FP-BOS-081\File_Services\Common\Administrative Services-POS Policy Office\Rate Setting\Rate Projects\SRAD Ambulatory-RESI-OBOTs-TEAs- CMR 346\RESI REHAB\FY22 Rate Review\1. strategy materials\[RESI REHAB 2019 UFR_analysis_template.xlsx]Clean Data'!#REF!))</xm:f>
            <x14:dxf>
              <font>
                <color rgb="FFCC9900"/>
              </font>
              <fill>
                <patternFill patternType="solid">
                  <fgColor indexed="64"/>
                  <bgColor rgb="FFFFFF99"/>
                </patternFill>
              </fill>
            </x14:dxf>
          </x14:cfRule>
          <x14:cfRule type="expression" priority="18" id="{1BD8CD45-2A9E-4DC0-BFB9-21F02060B6BD}">
            <xm:f>AND('\\EHS-FP-BOS-081\File_Services\Common\Administrative Services-POS Policy Office\Rate Setting\Rate Projects\SRAD Ambulatory-RESI-OBOTs-TEAs- CMR 346\RESI REHAB\FY22 Rate Review\1. strategy materials\[RESI REHAB 2019 UFR_analysis_template.xlsx]Clean Data'!#REF!&gt;='\\EHS-FP-BOS-081\File_Services\Common\Administrative Services-POS Policy Office\Rate Setting\Rate Projects\SRAD Ambulatory-RESI-OBOTs-TEAs- CMR 346\RESI REHAB\FY22 Rate Review\1. strategy materials\[RESI REHAB 2019 UFR_analysis_template.xlsx]Clean Data'!#REF!,'\\EHS-FP-BOS-081\File_Services\Common\Administrative Services-POS Policy Office\Rate Setting\Rate Projects\SRAD Ambulatory-RESI-OBOTs-TEAs- CMR 346\RESI REHAB\FY22 Rate Review\1. strategy materials\[RESI REHAB 2019 UFR_analysis_template.xlsx]Clean Data'!#REF!&lt;='\\EHS-FP-BOS-081\File_Services\Common\Administrative Services-POS Policy Office\Rate Setting\Rate Projects\SRAD Ambulatory-RESI-OBOTs-TEAs- CMR 346\RESI REHAB\FY22 Rate Review\1. strategy materials\[RESI REHAB 2019 UFR_analysis_template.xlsx]Clean Data'!#REF!)</xm:f>
            <x14:dxf>
              <fill>
                <patternFill>
                  <fgColor indexed="64"/>
                  <bgColor theme="0" tint="-0.14993743705557422"/>
                </patternFill>
              </fill>
            </x14:dxf>
          </x14:cfRule>
          <xm:sqref>F11:F301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O300"/>
  <sheetViews>
    <sheetView zoomScale="85" zoomScaleNormal="85" workbookViewId="0">
      <pane ySplit="1" topLeftCell="A2" activePane="bottomLeft" state="frozen"/>
      <selection pane="bottomLeft" activeCell="H28" sqref="H28"/>
    </sheetView>
  </sheetViews>
  <sheetFormatPr defaultRowHeight="14.4"/>
  <cols>
    <col min="1" max="1" width="40.6640625" style="540" customWidth="1"/>
    <col min="2" max="2" width="18.6640625" style="540" customWidth="1"/>
    <col min="3" max="3" width="8.88671875" style="540"/>
    <col min="4" max="43" width="18.6640625" style="540" customWidth="1"/>
    <col min="44" max="643" width="8.88671875" style="540"/>
    <col min="644" max="683" width="8.88671875" style="210"/>
    <col min="684" max="883" width="8.88671875" style="540"/>
    <col min="884" max="1003" width="8.88671875" style="211"/>
    <col min="1004" max="16384" width="8.88671875" style="540"/>
  </cols>
  <sheetData>
    <row r="1" spans="1:43">
      <c r="A1" s="539"/>
      <c r="C1" s="541"/>
      <c r="E1" s="542"/>
      <c r="G1" s="542"/>
      <c r="I1" s="542"/>
      <c r="K1" s="542"/>
      <c r="M1" s="542"/>
      <c r="O1" s="542"/>
      <c r="Q1" s="542"/>
      <c r="S1" s="542"/>
      <c r="U1" s="542"/>
      <c r="W1" s="542"/>
      <c r="Y1" s="542"/>
      <c r="AA1" s="542"/>
      <c r="AC1" s="542"/>
      <c r="AE1" s="542"/>
      <c r="AG1" s="542"/>
      <c r="AI1" s="542"/>
      <c r="AK1" s="542"/>
      <c r="AM1" s="542"/>
      <c r="AO1" s="542"/>
      <c r="AQ1" s="542"/>
    </row>
    <row r="2" spans="1:43">
      <c r="C2" s="541"/>
      <c r="E2" s="542"/>
      <c r="G2" s="542"/>
      <c r="I2" s="542"/>
      <c r="K2" s="542"/>
      <c r="M2" s="542"/>
      <c r="O2" s="542"/>
      <c r="Q2" s="542"/>
      <c r="S2" s="542"/>
      <c r="U2" s="542"/>
      <c r="W2" s="542"/>
      <c r="Y2" s="542"/>
      <c r="AA2" s="542"/>
      <c r="AC2" s="542"/>
      <c r="AE2" s="542"/>
      <c r="AG2" s="542"/>
      <c r="AI2" s="542"/>
      <c r="AK2" s="542"/>
      <c r="AM2" s="542"/>
      <c r="AO2" s="542"/>
      <c r="AQ2" s="542"/>
    </row>
    <row r="3" spans="1:43">
      <c r="A3" s="2638"/>
      <c r="C3" s="541"/>
      <c r="E3" s="542"/>
      <c r="G3" s="542"/>
      <c r="I3" s="542"/>
      <c r="K3" s="542"/>
      <c r="M3" s="542"/>
      <c r="O3" s="542"/>
      <c r="Q3" s="542"/>
      <c r="S3" s="542"/>
      <c r="U3" s="542"/>
      <c r="W3" s="542"/>
      <c r="Y3" s="542"/>
      <c r="AA3" s="542"/>
      <c r="AC3" s="542"/>
      <c r="AE3" s="542"/>
      <c r="AG3" s="542"/>
      <c r="AI3" s="542"/>
      <c r="AK3" s="542"/>
      <c r="AM3" s="542"/>
      <c r="AO3" s="542"/>
      <c r="AQ3" s="542"/>
    </row>
    <row r="4" spans="1:43">
      <c r="A4" s="2638"/>
      <c r="C4" s="541"/>
      <c r="E4" s="543"/>
      <c r="G4" s="543"/>
      <c r="I4" s="543"/>
      <c r="K4" s="543"/>
      <c r="M4" s="543"/>
      <c r="O4" s="543"/>
      <c r="Q4" s="543"/>
      <c r="S4" s="543"/>
      <c r="U4" s="543"/>
      <c r="W4" s="543"/>
      <c r="Y4" s="543"/>
      <c r="AA4" s="543"/>
      <c r="AC4" s="543"/>
      <c r="AE4" s="543"/>
      <c r="AG4" s="543"/>
      <c r="AI4" s="543"/>
      <c r="AK4" s="543"/>
      <c r="AM4" s="543"/>
      <c r="AO4" s="543"/>
      <c r="AQ4" s="543"/>
    </row>
    <row r="5" spans="1:43">
      <c r="A5" s="2638"/>
      <c r="C5" s="541"/>
      <c r="E5" s="544"/>
      <c r="G5" s="544"/>
      <c r="I5" s="544"/>
      <c r="K5" s="544"/>
      <c r="M5" s="544"/>
      <c r="O5" s="544"/>
      <c r="Q5" s="544"/>
      <c r="S5" s="544"/>
      <c r="U5" s="544"/>
      <c r="W5" s="544"/>
      <c r="Y5" s="544"/>
      <c r="AA5" s="544"/>
      <c r="AC5" s="544"/>
      <c r="AE5" s="544"/>
      <c r="AG5" s="544"/>
      <c r="AI5" s="544"/>
      <c r="AK5" s="544"/>
      <c r="AM5" s="544"/>
      <c r="AO5" s="544"/>
      <c r="AQ5" s="544"/>
    </row>
    <row r="6" spans="1:43">
      <c r="A6" s="2638"/>
      <c r="C6" s="541"/>
      <c r="E6" s="545"/>
      <c r="G6" s="545"/>
      <c r="I6" s="545"/>
      <c r="K6" s="545"/>
      <c r="M6" s="545"/>
      <c r="O6" s="545"/>
      <c r="Q6" s="545"/>
      <c r="S6" s="545"/>
      <c r="U6" s="545"/>
      <c r="W6" s="545"/>
      <c r="Y6" s="545"/>
      <c r="AA6" s="545"/>
      <c r="AC6" s="545"/>
      <c r="AE6" s="545"/>
      <c r="AG6" s="545"/>
      <c r="AI6" s="545"/>
      <c r="AK6" s="545"/>
      <c r="AM6" s="545"/>
      <c r="AO6" s="545"/>
      <c r="AQ6" s="545"/>
    </row>
    <row r="7" spans="1:43">
      <c r="A7" s="546"/>
      <c r="B7" s="546"/>
    </row>
    <row r="8" spans="1:43">
      <c r="A8" s="546"/>
      <c r="B8" s="546"/>
    </row>
    <row r="9" spans="1:43">
      <c r="A9" s="546"/>
      <c r="B9" s="546"/>
      <c r="D9" s="547" t="s">
        <v>87</v>
      </c>
      <c r="E9" s="548"/>
      <c r="F9" s="547" t="s">
        <v>88</v>
      </c>
      <c r="G9" s="548"/>
      <c r="H9" s="547" t="s">
        <v>89</v>
      </c>
      <c r="I9" s="548"/>
      <c r="J9" s="547" t="s">
        <v>90</v>
      </c>
      <c r="K9" s="548"/>
      <c r="L9" s="547" t="s">
        <v>91</v>
      </c>
      <c r="M9" s="548"/>
      <c r="N9" s="547" t="s">
        <v>92</v>
      </c>
      <c r="O9" s="548"/>
      <c r="P9" s="547" t="s">
        <v>93</v>
      </c>
      <c r="Q9" s="548"/>
      <c r="R9" s="547" t="s">
        <v>94</v>
      </c>
      <c r="S9" s="548"/>
      <c r="T9" s="547" t="s">
        <v>95</v>
      </c>
      <c r="U9" s="548"/>
      <c r="V9" s="547" t="s">
        <v>96</v>
      </c>
      <c r="W9" s="548"/>
      <c r="X9" s="547" t="s">
        <v>97</v>
      </c>
      <c r="Y9" s="548"/>
      <c r="Z9" s="547" t="s">
        <v>98</v>
      </c>
      <c r="AA9" s="548"/>
      <c r="AB9" s="547" t="s">
        <v>99</v>
      </c>
      <c r="AC9" s="548"/>
      <c r="AD9" s="547" t="s">
        <v>100</v>
      </c>
      <c r="AE9" s="548"/>
      <c r="AF9" s="547" t="s">
        <v>101</v>
      </c>
      <c r="AG9" s="548"/>
      <c r="AH9" s="547" t="s">
        <v>102</v>
      </c>
      <c r="AI9" s="548"/>
      <c r="AJ9" s="547" t="s">
        <v>103</v>
      </c>
      <c r="AK9" s="548"/>
      <c r="AL9" s="547" t="s">
        <v>104</v>
      </c>
      <c r="AM9" s="548"/>
      <c r="AN9" s="547" t="s">
        <v>105</v>
      </c>
      <c r="AO9" s="548"/>
      <c r="AP9" s="547" t="s">
        <v>106</v>
      </c>
      <c r="AQ9" s="548"/>
    </row>
    <row r="10" spans="1:43" ht="57.6">
      <c r="A10" s="549"/>
      <c r="B10" s="550"/>
      <c r="D10" s="551" t="s">
        <v>107</v>
      </c>
      <c r="E10" s="552" t="str">
        <f>D10&amp;"
per FTE"</f>
        <v>Total Occupancy
per FTE</v>
      </c>
      <c r="F10" s="551" t="s">
        <v>108</v>
      </c>
      <c r="G10" s="552" t="str">
        <f>F10&amp;"
per FTE"</f>
        <v>Direct Care Consultant 201
per FTE</v>
      </c>
      <c r="H10" s="551" t="s">
        <v>109</v>
      </c>
      <c r="I10" s="552" t="str">
        <f>H10&amp;"
per FTE"</f>
        <v>Temporary Help 202
per FTE</v>
      </c>
      <c r="J10" s="551" t="s">
        <v>110</v>
      </c>
      <c r="K10" s="552" t="str">
        <f>J10&amp;"
per FTE"</f>
        <v>Clients and Caregivers Reimb./Stipends 203
per FTE</v>
      </c>
      <c r="L10" s="551" t="s">
        <v>111</v>
      </c>
      <c r="M10" s="552" t="str">
        <f>L10&amp;"
per FTE"</f>
        <v>Subcontracted Direct Care 206
per FTE</v>
      </c>
      <c r="N10" s="551" t="s">
        <v>112</v>
      </c>
      <c r="O10" s="552" t="str">
        <f>N10&amp;"
per FTE"</f>
        <v>Staff Training 204
per FTE</v>
      </c>
      <c r="P10" s="551" t="s">
        <v>113</v>
      </c>
      <c r="Q10" s="552" t="str">
        <f>P10&amp;"
per FTE"</f>
        <v>Staff Mileage / Travel 205
per FTE</v>
      </c>
      <c r="R10" s="551" t="s">
        <v>114</v>
      </c>
      <c r="S10" s="552" t="str">
        <f>R10&amp;"
per FTE"</f>
        <v>Meals 207
per FTE</v>
      </c>
      <c r="T10" s="551" t="s">
        <v>115</v>
      </c>
      <c r="U10" s="552" t="str">
        <f>T10&amp;"
per FTE"</f>
        <v>Client Transportation 208
per FTE</v>
      </c>
      <c r="V10" s="551" t="s">
        <v>116</v>
      </c>
      <c r="W10" s="552" t="str">
        <f>V10&amp;"
per FTE"</f>
        <v>Vehicle Expenses 208
per FTE</v>
      </c>
      <c r="X10" s="551" t="s">
        <v>117</v>
      </c>
      <c r="Y10" s="552" t="str">
        <f>X10&amp;"
per FTE"</f>
        <v>Vehicle Depreciation 208
per FTE</v>
      </c>
      <c r="Z10" s="551" t="s">
        <v>118</v>
      </c>
      <c r="AA10" s="552" t="str">
        <f>Z10&amp;"
per FTE"</f>
        <v>Incidental Medical /Medicine/Pharmacy 209
per FTE</v>
      </c>
      <c r="AB10" s="551" t="s">
        <v>119</v>
      </c>
      <c r="AC10" s="552" t="str">
        <f>AB10&amp;"
per FTE"</f>
        <v>Client Personal Allowances 211
per FTE</v>
      </c>
      <c r="AD10" s="551" t="s">
        <v>120</v>
      </c>
      <c r="AE10" s="552" t="str">
        <f>AD10&amp;"
per FTE"</f>
        <v>Provision Material Goods/Svs./Benefits 212
per FTE</v>
      </c>
      <c r="AF10" s="551" t="s">
        <v>121</v>
      </c>
      <c r="AG10" s="552" t="str">
        <f>AF10&amp;"
per FTE"</f>
        <v>Direct Client Wages 214
per FTE</v>
      </c>
      <c r="AH10" s="551" t="s">
        <v>122</v>
      </c>
      <c r="AI10" s="552" t="str">
        <f>AH10&amp;"
per FTE"</f>
        <v>Other Commercial Prod. &amp; Svs. 214
per FTE</v>
      </c>
      <c r="AJ10" s="551" t="s">
        <v>123</v>
      </c>
      <c r="AK10" s="552" t="str">
        <f>AJ10&amp;"
per FTE"</f>
        <v>Program Supplies &amp; Materials 215
per FTE</v>
      </c>
      <c r="AL10" s="551" t="s">
        <v>124</v>
      </c>
      <c r="AM10" s="552" t="str">
        <f>AL10&amp;"
per FTE"</f>
        <v>Non Charitable Expenses
per FTE</v>
      </c>
      <c r="AN10" s="551" t="s">
        <v>125</v>
      </c>
      <c r="AO10" s="552" t="str">
        <f>AN10&amp;"
per FTE"</f>
        <v>Other Expense
per FTE</v>
      </c>
      <c r="AP10" s="551" t="s">
        <v>126</v>
      </c>
      <c r="AQ10" s="552" t="str">
        <f>AP10&amp;"
per FTE"</f>
        <v>Total Other Program Expense
per FTE</v>
      </c>
    </row>
    <row r="11" spans="1:43">
      <c r="A11" s="547" t="s">
        <v>127</v>
      </c>
      <c r="B11" s="553" t="s">
        <v>128</v>
      </c>
      <c r="D11" s="547" t="s">
        <v>129</v>
      </c>
      <c r="E11" s="548"/>
      <c r="F11" s="547" t="s">
        <v>129</v>
      </c>
      <c r="G11" s="548"/>
      <c r="H11" s="547" t="s">
        <v>129</v>
      </c>
      <c r="I11" s="548"/>
      <c r="J11" s="547" t="s">
        <v>129</v>
      </c>
      <c r="K11" s="548"/>
      <c r="L11" s="547" t="s">
        <v>129</v>
      </c>
      <c r="M11" s="548"/>
      <c r="N11" s="547" t="s">
        <v>129</v>
      </c>
      <c r="O11" s="548"/>
      <c r="P11" s="547" t="s">
        <v>129</v>
      </c>
      <c r="Q11" s="548"/>
      <c r="R11" s="547" t="s">
        <v>129</v>
      </c>
      <c r="S11" s="548"/>
      <c r="T11" s="547" t="s">
        <v>129</v>
      </c>
      <c r="U11" s="548"/>
      <c r="V11" s="547" t="s">
        <v>129</v>
      </c>
      <c r="W11" s="548"/>
      <c r="X11" s="547" t="s">
        <v>129</v>
      </c>
      <c r="Y11" s="548"/>
      <c r="Z11" s="547" t="s">
        <v>129</v>
      </c>
      <c r="AA11" s="548"/>
      <c r="AB11" s="547" t="s">
        <v>129</v>
      </c>
      <c r="AC11" s="548"/>
      <c r="AD11" s="547" t="s">
        <v>129</v>
      </c>
      <c r="AE11" s="548"/>
      <c r="AF11" s="547" t="s">
        <v>129</v>
      </c>
      <c r="AG11" s="548"/>
      <c r="AH11" s="547" t="s">
        <v>129</v>
      </c>
      <c r="AI11" s="548"/>
      <c r="AJ11" s="547" t="s">
        <v>129</v>
      </c>
      <c r="AK11" s="548"/>
      <c r="AL11" s="547" t="s">
        <v>129</v>
      </c>
      <c r="AM11" s="548"/>
      <c r="AN11" s="547" t="s">
        <v>129</v>
      </c>
      <c r="AO11" s="548"/>
      <c r="AP11" s="547" t="s">
        <v>129</v>
      </c>
      <c r="AQ11" s="548"/>
    </row>
    <row r="12" spans="1:43">
      <c r="A12" s="547" t="s">
        <v>130</v>
      </c>
      <c r="B12" s="554">
        <v>32</v>
      </c>
      <c r="D12" s="555">
        <v>71182</v>
      </c>
      <c r="E12" s="556">
        <f>IF(OR($B12=0,D12=0),"",D12/$B12)</f>
        <v>2224.4375</v>
      </c>
      <c r="F12" s="557">
        <v>85032</v>
      </c>
      <c r="G12" s="556">
        <f>IF(OR($B12=0,F12=0),"",F12/$B12)</f>
        <v>2657.25</v>
      </c>
      <c r="H12" s="555"/>
      <c r="I12" s="556" t="str">
        <f>IF(OR($B12=0,H12=0),"",H12/$B12)</f>
        <v/>
      </c>
      <c r="J12" s="555"/>
      <c r="K12" s="556" t="str">
        <f>IF(OR($B12=0,J12=0),"",J12/$B12)</f>
        <v/>
      </c>
      <c r="L12" s="555"/>
      <c r="M12" s="556" t="str">
        <f>IF(OR($B12=0,L12=0),"",L12/$B12)</f>
        <v/>
      </c>
      <c r="N12" s="555">
        <v>1312</v>
      </c>
      <c r="O12" s="556">
        <f>IF(OR($B12=0,N12=0),"",N12/$B12)</f>
        <v>41</v>
      </c>
      <c r="P12" s="555">
        <v>2635</v>
      </c>
      <c r="Q12" s="556">
        <f>IF(OR($B12=0,P12=0),"",P12/$B12)</f>
        <v>82.34375</v>
      </c>
      <c r="R12" s="555">
        <v>193933</v>
      </c>
      <c r="S12" s="556">
        <f>IF(OR($B12=0,R12=0),"",R12/$B12)</f>
        <v>6060.40625</v>
      </c>
      <c r="T12" s="555"/>
      <c r="U12" s="556" t="str">
        <f>IF(OR($B12=0,T12=0),"",T12/$B12)</f>
        <v/>
      </c>
      <c r="V12" s="555">
        <v>34215</v>
      </c>
      <c r="W12" s="556">
        <f>IF(OR($B12=0,V12=0),"",V12/$B12)</f>
        <v>1069.21875</v>
      </c>
      <c r="X12" s="555"/>
      <c r="Y12" s="556" t="str">
        <f>IF(OR($B12=0,X12=0),"",X12/$B12)</f>
        <v/>
      </c>
      <c r="Z12" s="555">
        <v>37376</v>
      </c>
      <c r="AA12" s="556">
        <f>IF(OR($B12=0,Z12=0),"",Z12/$B12)</f>
        <v>1168</v>
      </c>
      <c r="AB12" s="555"/>
      <c r="AC12" s="556" t="str">
        <f>IF(OR($B12=0,AB12=0),"",AB12/$B12)</f>
        <v/>
      </c>
      <c r="AD12" s="555"/>
      <c r="AE12" s="556" t="str">
        <f>IF(OR($B12=0,AD12=0),"",AD12/$B12)</f>
        <v/>
      </c>
      <c r="AF12" s="555"/>
      <c r="AG12" s="556" t="str">
        <f>IF(OR($B12=0,AF12=0),"",AF12/$B12)</f>
        <v/>
      </c>
      <c r="AH12" s="555"/>
      <c r="AI12" s="556" t="str">
        <f>IF(OR($B12=0,AH12=0),"",AH12/$B12)</f>
        <v/>
      </c>
      <c r="AJ12" s="555">
        <v>107892</v>
      </c>
      <c r="AK12" s="556">
        <f>IF(OR($B12=0,AJ12=0),"",AJ12/$B12)</f>
        <v>3371.625</v>
      </c>
      <c r="AL12" s="555"/>
      <c r="AM12" s="556" t="str">
        <f>IF(OR($B12=0,AL12=0),"",AL12/$B12)</f>
        <v/>
      </c>
      <c r="AN12" s="555"/>
      <c r="AO12" s="556" t="str">
        <f>IF(OR($B12=0,AN12=0),"",AN12/$B12)</f>
        <v/>
      </c>
      <c r="AP12" s="555">
        <v>462395</v>
      </c>
      <c r="AQ12" s="556">
        <f>IF(OR($B12=0,AP12=0),"",AP12/$B12)</f>
        <v>14449.84375</v>
      </c>
    </row>
    <row r="13" spans="1:43">
      <c r="A13" s="558"/>
      <c r="B13" s="559">
        <v>40.31</v>
      </c>
      <c r="D13" s="560">
        <v>409275</v>
      </c>
      <c r="E13" s="556">
        <f t="shared" ref="E13:G76" si="0">IF(OR($B13=0,D13=0),"",D13/$B13)</f>
        <v>10153.187794591911</v>
      </c>
      <c r="F13" s="560">
        <v>81256</v>
      </c>
      <c r="G13" s="556">
        <f t="shared" si="0"/>
        <v>2015.7777226494666</v>
      </c>
      <c r="H13" s="560"/>
      <c r="I13" s="556" t="str">
        <f t="shared" ref="I13:I76" si="1">IF(OR($B13=0,H13=0),"",H13/$B13)</f>
        <v/>
      </c>
      <c r="J13" s="560"/>
      <c r="K13" s="556" t="str">
        <f t="shared" ref="K13:K76" si="2">IF(OR($B13=0,J13=0),"",J13/$B13)</f>
        <v/>
      </c>
      <c r="L13" s="560"/>
      <c r="M13" s="556" t="str">
        <f t="shared" ref="M13:M76" si="3">IF(OR($B13=0,L13=0),"",L13/$B13)</f>
        <v/>
      </c>
      <c r="N13" s="560">
        <v>1416</v>
      </c>
      <c r="O13" s="556">
        <f t="shared" ref="O13:O76" si="4">IF(OR($B13=0,N13=0),"",N13/$B13)</f>
        <v>35.127759861076655</v>
      </c>
      <c r="P13" s="560">
        <v>3487</v>
      </c>
      <c r="Q13" s="556">
        <f t="shared" ref="Q13:Q76" si="5">IF(OR($B13=0,P13=0),"",P13/$B13)</f>
        <v>86.504589431902744</v>
      </c>
      <c r="R13" s="560">
        <v>201512</v>
      </c>
      <c r="S13" s="556">
        <f t="shared" ref="S13:S76" si="6">IF(OR($B13=0,R13=0),"",R13/$B13)</f>
        <v>4999.0573058794344</v>
      </c>
      <c r="T13" s="560"/>
      <c r="U13" s="556" t="str">
        <f t="shared" ref="U13:U76" si="7">IF(OR($B13=0,T13=0),"",T13/$B13)</f>
        <v/>
      </c>
      <c r="V13" s="560">
        <v>29562</v>
      </c>
      <c r="W13" s="556">
        <f t="shared" ref="W13:W76" si="8">IF(OR($B13=0,V13=0),"",V13/$B13)</f>
        <v>733.36641032001978</v>
      </c>
      <c r="X13" s="560"/>
      <c r="Y13" s="556" t="str">
        <f t="shared" ref="Y13:Y76" si="9">IF(OR($B13=0,X13=0),"",X13/$B13)</f>
        <v/>
      </c>
      <c r="Z13" s="560">
        <v>91924</v>
      </c>
      <c r="AA13" s="556">
        <f t="shared" ref="AA13:AA76" si="10">IF(OR($B13=0,Z13=0),"",Z13/$B13)</f>
        <v>2280.4266931282559</v>
      </c>
      <c r="AB13" s="560">
        <v>263</v>
      </c>
      <c r="AC13" s="556">
        <f t="shared" ref="AC13:AC76" si="11">IF(OR($B13=0,AB13=0),"",AB13/$B13)</f>
        <v>6.5244356239146608</v>
      </c>
      <c r="AD13" s="560"/>
      <c r="AE13" s="556" t="str">
        <f t="shared" ref="AE13:AE76" si="12">IF(OR($B13=0,AD13=0),"",AD13/$B13)</f>
        <v/>
      </c>
      <c r="AF13" s="560"/>
      <c r="AG13" s="556" t="str">
        <f t="shared" ref="AG13:AG76" si="13">IF(OR($B13=0,AF13=0),"",AF13/$B13)</f>
        <v/>
      </c>
      <c r="AH13" s="560"/>
      <c r="AI13" s="556" t="str">
        <f t="shared" ref="AI13:AI76" si="14">IF(OR($B13=0,AH13=0),"",AH13/$B13)</f>
        <v/>
      </c>
      <c r="AJ13" s="560">
        <v>96208</v>
      </c>
      <c r="AK13" s="556">
        <f t="shared" ref="AK13:AK76" si="15">IF(OR($B13=0,AJ13=0),"",AJ13/$B13)</f>
        <v>2386.7030513520217</v>
      </c>
      <c r="AL13" s="560"/>
      <c r="AM13" s="556" t="str">
        <f t="shared" ref="AM13:AM76" si="16">IF(OR($B13=0,AL13=0),"",AL13/$B13)</f>
        <v/>
      </c>
      <c r="AN13" s="560"/>
      <c r="AO13" s="556" t="str">
        <f t="shared" ref="AO13:AO76" si="17">IF(OR($B13=0,AN13=0),"",AN13/$B13)</f>
        <v/>
      </c>
      <c r="AP13" s="560">
        <v>505628</v>
      </c>
      <c r="AQ13" s="556">
        <f t="shared" ref="AQ13:AQ76" si="18">IF(OR($B13=0,AP13=0),"",AP13/$B13)</f>
        <v>12543.487968246092</v>
      </c>
    </row>
    <row r="14" spans="1:43">
      <c r="A14" s="547"/>
      <c r="B14" s="554">
        <v>90.61</v>
      </c>
      <c r="D14" s="555">
        <v>758998</v>
      </c>
      <c r="E14" s="556">
        <f t="shared" si="0"/>
        <v>8376.5368060920428</v>
      </c>
      <c r="F14" s="555">
        <v>25173</v>
      </c>
      <c r="G14" s="556">
        <f t="shared" si="0"/>
        <v>277.81701798918442</v>
      </c>
      <c r="H14" s="555"/>
      <c r="I14" s="556" t="str">
        <f t="shared" si="1"/>
        <v/>
      </c>
      <c r="J14" s="555"/>
      <c r="K14" s="556" t="str">
        <f t="shared" si="2"/>
        <v/>
      </c>
      <c r="L14" s="555">
        <v>7700</v>
      </c>
      <c r="M14" s="556">
        <f t="shared" si="3"/>
        <v>84.979582827502483</v>
      </c>
      <c r="N14" s="555">
        <v>1502</v>
      </c>
      <c r="O14" s="556">
        <f t="shared" si="4"/>
        <v>16.576536806092044</v>
      </c>
      <c r="P14" s="555">
        <v>5495</v>
      </c>
      <c r="Q14" s="556">
        <f t="shared" si="5"/>
        <v>60.644520472354046</v>
      </c>
      <c r="R14" s="555">
        <v>227261</v>
      </c>
      <c r="S14" s="556">
        <f t="shared" si="6"/>
        <v>2508.1227237611743</v>
      </c>
      <c r="T14" s="555"/>
      <c r="U14" s="556" t="str">
        <f t="shared" si="7"/>
        <v/>
      </c>
      <c r="V14" s="555">
        <v>32850</v>
      </c>
      <c r="W14" s="556">
        <f t="shared" si="8"/>
        <v>362.54276569915021</v>
      </c>
      <c r="X14" s="555"/>
      <c r="Y14" s="556" t="str">
        <f t="shared" si="9"/>
        <v/>
      </c>
      <c r="Z14" s="555">
        <v>110680</v>
      </c>
      <c r="AA14" s="556">
        <f t="shared" si="10"/>
        <v>1221.4987308244124</v>
      </c>
      <c r="AB14" s="555"/>
      <c r="AC14" s="556" t="str">
        <f t="shared" si="11"/>
        <v/>
      </c>
      <c r="AD14" s="555"/>
      <c r="AE14" s="556" t="str">
        <f t="shared" si="12"/>
        <v/>
      </c>
      <c r="AF14" s="555"/>
      <c r="AG14" s="556" t="str">
        <f t="shared" si="13"/>
        <v/>
      </c>
      <c r="AH14" s="555"/>
      <c r="AI14" s="556" t="str">
        <f t="shared" si="14"/>
        <v/>
      </c>
      <c r="AJ14" s="555">
        <v>45478</v>
      </c>
      <c r="AK14" s="556">
        <f t="shared" si="15"/>
        <v>501.9092815362543</v>
      </c>
      <c r="AL14" s="555"/>
      <c r="AM14" s="556" t="str">
        <f t="shared" si="16"/>
        <v/>
      </c>
      <c r="AN14" s="555"/>
      <c r="AO14" s="556" t="str">
        <f t="shared" si="17"/>
        <v/>
      </c>
      <c r="AP14" s="555">
        <v>456139</v>
      </c>
      <c r="AQ14" s="556">
        <f t="shared" si="18"/>
        <v>5034.0911599161245</v>
      </c>
    </row>
    <row r="15" spans="1:43">
      <c r="A15" s="547"/>
      <c r="B15" s="554">
        <v>48.62</v>
      </c>
      <c r="D15" s="555">
        <v>227432</v>
      </c>
      <c r="E15" s="556">
        <f t="shared" si="0"/>
        <v>4677.7457836281365</v>
      </c>
      <c r="F15" s="555">
        <v>93307</v>
      </c>
      <c r="G15" s="556">
        <f t="shared" si="0"/>
        <v>1919.1073632250104</v>
      </c>
      <c r="H15" s="555"/>
      <c r="I15" s="556" t="str">
        <f t="shared" si="1"/>
        <v/>
      </c>
      <c r="J15" s="555"/>
      <c r="K15" s="556" t="str">
        <f t="shared" si="2"/>
        <v/>
      </c>
      <c r="L15" s="555">
        <v>12638</v>
      </c>
      <c r="M15" s="556">
        <f t="shared" si="3"/>
        <v>259.93418346359522</v>
      </c>
      <c r="N15" s="555">
        <v>4884</v>
      </c>
      <c r="O15" s="556">
        <f t="shared" si="4"/>
        <v>100.4524886877828</v>
      </c>
      <c r="P15" s="555">
        <v>188</v>
      </c>
      <c r="Q15" s="556">
        <f t="shared" si="5"/>
        <v>3.8667215137803375</v>
      </c>
      <c r="R15" s="555">
        <v>147304</v>
      </c>
      <c r="S15" s="556">
        <f t="shared" si="6"/>
        <v>3029.6997120526535</v>
      </c>
      <c r="T15" s="555">
        <v>5775</v>
      </c>
      <c r="U15" s="556">
        <f t="shared" si="7"/>
        <v>118.77828054298644</v>
      </c>
      <c r="V15" s="555">
        <v>3116</v>
      </c>
      <c r="W15" s="556">
        <f t="shared" si="8"/>
        <v>64.088852324146444</v>
      </c>
      <c r="X15" s="555">
        <v>5297</v>
      </c>
      <c r="Y15" s="556">
        <f t="shared" si="9"/>
        <v>108.94693541752366</v>
      </c>
      <c r="Z15" s="555"/>
      <c r="AA15" s="556" t="str">
        <f t="shared" si="10"/>
        <v/>
      </c>
      <c r="AB15" s="555"/>
      <c r="AC15" s="556" t="str">
        <f t="shared" si="11"/>
        <v/>
      </c>
      <c r="AD15" s="555"/>
      <c r="AE15" s="556" t="str">
        <f t="shared" si="12"/>
        <v/>
      </c>
      <c r="AF15" s="555"/>
      <c r="AG15" s="556" t="str">
        <f t="shared" si="13"/>
        <v/>
      </c>
      <c r="AH15" s="555"/>
      <c r="AI15" s="556" t="str">
        <f t="shared" si="14"/>
        <v/>
      </c>
      <c r="AJ15" s="555">
        <v>72515</v>
      </c>
      <c r="AK15" s="556">
        <f t="shared" si="15"/>
        <v>1491.4644179350062</v>
      </c>
      <c r="AL15" s="555"/>
      <c r="AM15" s="556" t="str">
        <f t="shared" si="16"/>
        <v/>
      </c>
      <c r="AN15" s="555">
        <v>749</v>
      </c>
      <c r="AO15" s="556">
        <f t="shared" si="17"/>
        <v>15.405183052241876</v>
      </c>
      <c r="AP15" s="555">
        <v>345773</v>
      </c>
      <c r="AQ15" s="556">
        <f t="shared" si="18"/>
        <v>7111.7441382147272</v>
      </c>
    </row>
    <row r="16" spans="1:43">
      <c r="A16" s="547"/>
      <c r="B16" s="554">
        <v>37.448594871794903</v>
      </c>
      <c r="D16" s="555">
        <v>263798</v>
      </c>
      <c r="E16" s="556">
        <f t="shared" si="0"/>
        <v>7044.2696422418858</v>
      </c>
      <c r="F16" s="555">
        <v>25340</v>
      </c>
      <c r="G16" s="556">
        <f t="shared" si="0"/>
        <v>676.66090241172935</v>
      </c>
      <c r="H16" s="555"/>
      <c r="I16" s="556" t="str">
        <f t="shared" si="1"/>
        <v/>
      </c>
      <c r="J16" s="555"/>
      <c r="K16" s="556" t="str">
        <f t="shared" si="2"/>
        <v/>
      </c>
      <c r="L16" s="555"/>
      <c r="M16" s="556" t="str">
        <f t="shared" si="3"/>
        <v/>
      </c>
      <c r="N16" s="555">
        <v>1780</v>
      </c>
      <c r="O16" s="556">
        <f t="shared" si="4"/>
        <v>47.531823452757628</v>
      </c>
      <c r="P16" s="555">
        <v>4537</v>
      </c>
      <c r="Q16" s="556">
        <f t="shared" si="5"/>
        <v>121.15274326132661</v>
      </c>
      <c r="R16" s="555">
        <v>218165</v>
      </c>
      <c r="S16" s="556">
        <f t="shared" si="6"/>
        <v>5825.7192491971164</v>
      </c>
      <c r="T16" s="555"/>
      <c r="U16" s="556" t="str">
        <f t="shared" si="7"/>
        <v/>
      </c>
      <c r="V16" s="555">
        <v>9886</v>
      </c>
      <c r="W16" s="556">
        <f t="shared" si="8"/>
        <v>263.98854306402353</v>
      </c>
      <c r="X16" s="555"/>
      <c r="Y16" s="556" t="str">
        <f t="shared" si="9"/>
        <v/>
      </c>
      <c r="Z16" s="555"/>
      <c r="AA16" s="556" t="str">
        <f t="shared" si="10"/>
        <v/>
      </c>
      <c r="AB16" s="555">
        <v>929</v>
      </c>
      <c r="AC16" s="556">
        <f t="shared" si="11"/>
        <v>24.807339318883056</v>
      </c>
      <c r="AD16" s="555"/>
      <c r="AE16" s="556" t="str">
        <f t="shared" si="12"/>
        <v/>
      </c>
      <c r="AF16" s="555"/>
      <c r="AG16" s="556" t="str">
        <f t="shared" si="13"/>
        <v/>
      </c>
      <c r="AH16" s="555">
        <v>260408</v>
      </c>
      <c r="AI16" s="556">
        <f t="shared" si="14"/>
        <v>6953.745551508825</v>
      </c>
      <c r="AJ16" s="555">
        <v>284935</v>
      </c>
      <c r="AK16" s="556">
        <f t="shared" si="15"/>
        <v>7608.6966941075816</v>
      </c>
      <c r="AL16" s="555"/>
      <c r="AM16" s="556" t="str">
        <f t="shared" si="16"/>
        <v/>
      </c>
      <c r="AN16" s="555"/>
      <c r="AO16" s="556" t="str">
        <f t="shared" si="17"/>
        <v/>
      </c>
      <c r="AP16" s="555">
        <v>805980</v>
      </c>
      <c r="AQ16" s="556">
        <f t="shared" si="18"/>
        <v>21522.302846322244</v>
      </c>
    </row>
    <row r="17" spans="1:43">
      <c r="A17" s="547"/>
      <c r="B17" s="554">
        <v>43.16</v>
      </c>
      <c r="D17" s="555">
        <v>275148</v>
      </c>
      <c r="E17" s="556">
        <f t="shared" si="0"/>
        <v>6375.0695088044495</v>
      </c>
      <c r="F17" s="555">
        <v>2448</v>
      </c>
      <c r="G17" s="556">
        <f t="shared" si="0"/>
        <v>56.719184430027809</v>
      </c>
      <c r="H17" s="555"/>
      <c r="I17" s="556" t="str">
        <f t="shared" si="1"/>
        <v/>
      </c>
      <c r="J17" s="555"/>
      <c r="K17" s="556" t="str">
        <f t="shared" si="2"/>
        <v/>
      </c>
      <c r="L17" s="555"/>
      <c r="M17" s="556" t="str">
        <f t="shared" si="3"/>
        <v/>
      </c>
      <c r="N17" s="555">
        <v>555</v>
      </c>
      <c r="O17" s="556">
        <f t="shared" si="4"/>
        <v>12.859128822984246</v>
      </c>
      <c r="P17" s="555"/>
      <c r="Q17" s="556" t="str">
        <f t="shared" si="5"/>
        <v/>
      </c>
      <c r="R17" s="555">
        <v>242384</v>
      </c>
      <c r="S17" s="556">
        <f t="shared" si="6"/>
        <v>5615.9406858202046</v>
      </c>
      <c r="T17" s="555"/>
      <c r="U17" s="556" t="str">
        <f t="shared" si="7"/>
        <v/>
      </c>
      <c r="V17" s="555">
        <v>6328</v>
      </c>
      <c r="W17" s="556">
        <f t="shared" si="8"/>
        <v>146.61723818350325</v>
      </c>
      <c r="X17" s="555">
        <v>6398</v>
      </c>
      <c r="Y17" s="556">
        <f t="shared" si="9"/>
        <v>148.23911028730308</v>
      </c>
      <c r="Z17" s="555">
        <v>73216</v>
      </c>
      <c r="AA17" s="556">
        <f t="shared" si="10"/>
        <v>1696.3855421686749</v>
      </c>
      <c r="AB17" s="555"/>
      <c r="AC17" s="556" t="str">
        <f t="shared" si="11"/>
        <v/>
      </c>
      <c r="AD17" s="555"/>
      <c r="AE17" s="556" t="str">
        <f t="shared" si="12"/>
        <v/>
      </c>
      <c r="AF17" s="555"/>
      <c r="AG17" s="556" t="str">
        <f t="shared" si="13"/>
        <v/>
      </c>
      <c r="AH17" s="555"/>
      <c r="AI17" s="556" t="str">
        <f t="shared" si="14"/>
        <v/>
      </c>
      <c r="AJ17" s="555"/>
      <c r="AK17" s="556" t="str">
        <f t="shared" si="15"/>
        <v/>
      </c>
      <c r="AL17" s="555"/>
      <c r="AM17" s="556" t="str">
        <f t="shared" si="16"/>
        <v/>
      </c>
      <c r="AN17" s="555"/>
      <c r="AO17" s="556" t="str">
        <f t="shared" si="17"/>
        <v/>
      </c>
      <c r="AP17" s="555">
        <v>331329</v>
      </c>
      <c r="AQ17" s="556">
        <f t="shared" si="18"/>
        <v>7676.7608897126975</v>
      </c>
    </row>
    <row r="18" spans="1:43">
      <c r="A18" s="547"/>
      <c r="B18" s="554">
        <v>65.48</v>
      </c>
      <c r="D18" s="555">
        <v>298565.8</v>
      </c>
      <c r="E18" s="556">
        <f t="shared" si="0"/>
        <v>4559.6487477092242</v>
      </c>
      <c r="F18" s="555">
        <v>108937.67</v>
      </c>
      <c r="G18" s="556">
        <f t="shared" si="0"/>
        <v>1663.6785277947463</v>
      </c>
      <c r="H18" s="555"/>
      <c r="I18" s="556" t="str">
        <f t="shared" si="1"/>
        <v/>
      </c>
      <c r="J18" s="555"/>
      <c r="K18" s="556" t="str">
        <f t="shared" si="2"/>
        <v/>
      </c>
      <c r="L18" s="555"/>
      <c r="M18" s="556" t="str">
        <f t="shared" si="3"/>
        <v/>
      </c>
      <c r="N18" s="555">
        <v>7498.29</v>
      </c>
      <c r="O18" s="556">
        <f t="shared" si="4"/>
        <v>114.51267562614538</v>
      </c>
      <c r="P18" s="555">
        <v>280.62</v>
      </c>
      <c r="Q18" s="556">
        <f t="shared" si="5"/>
        <v>4.2855833842394624</v>
      </c>
      <c r="R18" s="555">
        <v>162642.25</v>
      </c>
      <c r="S18" s="556">
        <f t="shared" si="6"/>
        <v>2483.8462125839951</v>
      </c>
      <c r="T18" s="555">
        <v>1356.6</v>
      </c>
      <c r="U18" s="556">
        <f t="shared" si="7"/>
        <v>20.717776420280998</v>
      </c>
      <c r="V18" s="555">
        <v>14645.3</v>
      </c>
      <c r="W18" s="556">
        <f t="shared" si="8"/>
        <v>223.66065974343309</v>
      </c>
      <c r="X18" s="555">
        <v>5479.35</v>
      </c>
      <c r="Y18" s="556">
        <f t="shared" si="9"/>
        <v>83.679749541844842</v>
      </c>
      <c r="Z18" s="555">
        <v>115511.58</v>
      </c>
      <c r="AA18" s="556">
        <f t="shared" si="10"/>
        <v>1764.0742211362247</v>
      </c>
      <c r="AB18" s="555"/>
      <c r="AC18" s="556" t="str">
        <f t="shared" si="11"/>
        <v/>
      </c>
      <c r="AD18" s="555"/>
      <c r="AE18" s="556" t="str">
        <f t="shared" si="12"/>
        <v/>
      </c>
      <c r="AF18" s="555"/>
      <c r="AG18" s="556" t="str">
        <f t="shared" si="13"/>
        <v/>
      </c>
      <c r="AH18" s="555"/>
      <c r="AI18" s="556" t="str">
        <f t="shared" si="14"/>
        <v/>
      </c>
      <c r="AJ18" s="555">
        <v>32205.41</v>
      </c>
      <c r="AK18" s="556">
        <f t="shared" si="15"/>
        <v>491.83582773365907</v>
      </c>
      <c r="AL18" s="555"/>
      <c r="AM18" s="556" t="str">
        <f t="shared" si="16"/>
        <v/>
      </c>
      <c r="AN18" s="555"/>
      <c r="AO18" s="556" t="str">
        <f t="shared" si="17"/>
        <v/>
      </c>
      <c r="AP18" s="555">
        <v>448557.07</v>
      </c>
      <c r="AQ18" s="556">
        <f t="shared" si="18"/>
        <v>6850.2912339645691</v>
      </c>
    </row>
    <row r="19" spans="1:43">
      <c r="A19" s="547"/>
      <c r="B19" s="554">
        <v>37.68</v>
      </c>
      <c r="D19" s="555">
        <v>213057</v>
      </c>
      <c r="E19" s="556">
        <f t="shared" si="0"/>
        <v>5654.3789808917199</v>
      </c>
      <c r="F19" s="555"/>
      <c r="G19" s="556" t="str">
        <f t="shared" si="0"/>
        <v/>
      </c>
      <c r="H19" s="555"/>
      <c r="I19" s="556" t="str">
        <f t="shared" si="1"/>
        <v/>
      </c>
      <c r="J19" s="555"/>
      <c r="K19" s="556" t="str">
        <f t="shared" si="2"/>
        <v/>
      </c>
      <c r="L19" s="555">
        <v>22529</v>
      </c>
      <c r="M19" s="556">
        <f t="shared" si="3"/>
        <v>597.90339702760082</v>
      </c>
      <c r="N19" s="555">
        <v>1493</v>
      </c>
      <c r="O19" s="556">
        <f t="shared" si="4"/>
        <v>39.623142250530783</v>
      </c>
      <c r="P19" s="555">
        <v>2215</v>
      </c>
      <c r="Q19" s="556">
        <f t="shared" si="5"/>
        <v>58.784501061571127</v>
      </c>
      <c r="R19" s="555">
        <v>142617</v>
      </c>
      <c r="S19" s="556">
        <f t="shared" si="6"/>
        <v>3784.9522292993629</v>
      </c>
      <c r="T19" s="555">
        <v>17221</v>
      </c>
      <c r="U19" s="556">
        <f t="shared" si="7"/>
        <v>457.03290870488325</v>
      </c>
      <c r="V19" s="555">
        <v>3865</v>
      </c>
      <c r="W19" s="556">
        <f t="shared" si="8"/>
        <v>102.57430997876858</v>
      </c>
      <c r="X19" s="555">
        <v>1698</v>
      </c>
      <c r="Y19" s="556">
        <f t="shared" si="9"/>
        <v>45.06369426751592</v>
      </c>
      <c r="Z19" s="555">
        <v>140048</v>
      </c>
      <c r="AA19" s="556">
        <f t="shared" si="10"/>
        <v>3716.7728237791935</v>
      </c>
      <c r="AB19" s="555"/>
      <c r="AC19" s="556" t="str">
        <f t="shared" si="11"/>
        <v/>
      </c>
      <c r="AD19" s="555"/>
      <c r="AE19" s="556" t="str">
        <f t="shared" si="12"/>
        <v/>
      </c>
      <c r="AF19" s="555"/>
      <c r="AG19" s="556" t="str">
        <f t="shared" si="13"/>
        <v/>
      </c>
      <c r="AH19" s="555"/>
      <c r="AI19" s="556" t="str">
        <f t="shared" si="14"/>
        <v/>
      </c>
      <c r="AJ19" s="555">
        <v>34805.46</v>
      </c>
      <c r="AK19" s="556">
        <f t="shared" si="15"/>
        <v>923.71178343949043</v>
      </c>
      <c r="AL19" s="555"/>
      <c r="AM19" s="556" t="str">
        <f t="shared" si="16"/>
        <v/>
      </c>
      <c r="AN19" s="555">
        <v>406</v>
      </c>
      <c r="AO19" s="556">
        <f t="shared" si="17"/>
        <v>10.774946921443737</v>
      </c>
      <c r="AP19" s="555">
        <v>366897.46</v>
      </c>
      <c r="AQ19" s="556">
        <f t="shared" si="18"/>
        <v>9737.1937367303617</v>
      </c>
    </row>
    <row r="20" spans="1:43">
      <c r="A20" s="558"/>
      <c r="B20" s="559">
        <v>39.75</v>
      </c>
      <c r="D20" s="560">
        <v>201382</v>
      </c>
      <c r="E20" s="556">
        <f t="shared" si="0"/>
        <v>5066.2138364779876</v>
      </c>
      <c r="F20" s="560"/>
      <c r="G20" s="556" t="str">
        <f t="shared" si="0"/>
        <v/>
      </c>
      <c r="H20" s="560"/>
      <c r="I20" s="556" t="str">
        <f t="shared" si="1"/>
        <v/>
      </c>
      <c r="J20" s="560"/>
      <c r="K20" s="556" t="str">
        <f t="shared" si="2"/>
        <v/>
      </c>
      <c r="L20" s="560">
        <v>54364</v>
      </c>
      <c r="M20" s="556">
        <f t="shared" si="3"/>
        <v>1367.6477987421383</v>
      </c>
      <c r="N20" s="560">
        <v>1543</v>
      </c>
      <c r="O20" s="556">
        <f t="shared" si="4"/>
        <v>38.817610062893081</v>
      </c>
      <c r="P20" s="560">
        <v>373</v>
      </c>
      <c r="Q20" s="556">
        <f t="shared" si="5"/>
        <v>9.3836477987421389</v>
      </c>
      <c r="R20" s="560">
        <v>144761</v>
      </c>
      <c r="S20" s="556">
        <f t="shared" si="6"/>
        <v>3641.7861635220124</v>
      </c>
      <c r="T20" s="560">
        <v>8992</v>
      </c>
      <c r="U20" s="556">
        <f t="shared" si="7"/>
        <v>226.21383647798743</v>
      </c>
      <c r="V20" s="560">
        <v>2240</v>
      </c>
      <c r="W20" s="556">
        <f t="shared" si="8"/>
        <v>56.352201257861637</v>
      </c>
      <c r="X20" s="560">
        <v>1379</v>
      </c>
      <c r="Y20" s="556">
        <f t="shared" si="9"/>
        <v>34.691823899371066</v>
      </c>
      <c r="Z20" s="560">
        <v>188209</v>
      </c>
      <c r="AA20" s="556">
        <f t="shared" si="10"/>
        <v>4734.8176100628934</v>
      </c>
      <c r="AB20" s="560"/>
      <c r="AC20" s="556" t="str">
        <f t="shared" si="11"/>
        <v/>
      </c>
      <c r="AD20" s="560"/>
      <c r="AE20" s="556" t="str">
        <f t="shared" si="12"/>
        <v/>
      </c>
      <c r="AF20" s="560"/>
      <c r="AG20" s="556" t="str">
        <f t="shared" si="13"/>
        <v/>
      </c>
      <c r="AH20" s="560"/>
      <c r="AI20" s="556" t="str">
        <f t="shared" si="14"/>
        <v/>
      </c>
      <c r="AJ20" s="560">
        <v>31417.56</v>
      </c>
      <c r="AK20" s="556">
        <f t="shared" si="15"/>
        <v>790.37886792452832</v>
      </c>
      <c r="AL20" s="560"/>
      <c r="AM20" s="556" t="str">
        <f t="shared" si="16"/>
        <v/>
      </c>
      <c r="AN20" s="560">
        <v>42</v>
      </c>
      <c r="AO20" s="556">
        <f t="shared" si="17"/>
        <v>1.0566037735849056</v>
      </c>
      <c r="AP20" s="560">
        <v>433320.56</v>
      </c>
      <c r="AQ20" s="556">
        <f t="shared" si="18"/>
        <v>10901.146163522013</v>
      </c>
    </row>
    <row r="21" spans="1:43">
      <c r="A21" s="547"/>
      <c r="B21" s="554">
        <v>152.13999999999999</v>
      </c>
      <c r="D21" s="555">
        <v>1096370.8600000001</v>
      </c>
      <c r="E21" s="556">
        <f t="shared" si="0"/>
        <v>7206.3287761272522</v>
      </c>
      <c r="F21" s="555">
        <v>891456.66</v>
      </c>
      <c r="G21" s="556">
        <f t="shared" si="0"/>
        <v>5859.4495859077169</v>
      </c>
      <c r="H21" s="555"/>
      <c r="I21" s="556" t="str">
        <f t="shared" si="1"/>
        <v/>
      </c>
      <c r="J21" s="555"/>
      <c r="K21" s="556" t="str">
        <f t="shared" si="2"/>
        <v/>
      </c>
      <c r="L21" s="555"/>
      <c r="M21" s="556" t="str">
        <f t="shared" si="3"/>
        <v/>
      </c>
      <c r="N21" s="555">
        <v>827.2</v>
      </c>
      <c r="O21" s="556">
        <f t="shared" si="4"/>
        <v>5.437097410280006</v>
      </c>
      <c r="P21" s="555">
        <v>3122.1</v>
      </c>
      <c r="Q21" s="556">
        <f t="shared" si="5"/>
        <v>20.521230445642171</v>
      </c>
      <c r="R21" s="555">
        <v>261044.6</v>
      </c>
      <c r="S21" s="556">
        <f t="shared" si="6"/>
        <v>1715.818325226765</v>
      </c>
      <c r="T21" s="555">
        <v>6597.92</v>
      </c>
      <c r="U21" s="556">
        <f t="shared" si="7"/>
        <v>43.367424740370716</v>
      </c>
      <c r="V21" s="555">
        <v>66482.929999999993</v>
      </c>
      <c r="W21" s="556">
        <f t="shared" si="8"/>
        <v>436.98521098987771</v>
      </c>
      <c r="X21" s="555">
        <v>21301.69</v>
      </c>
      <c r="Y21" s="556">
        <f t="shared" si="9"/>
        <v>140.01373734718024</v>
      </c>
      <c r="Z21" s="555">
        <v>104652.11</v>
      </c>
      <c r="AA21" s="556">
        <f t="shared" si="10"/>
        <v>687.86716182463522</v>
      </c>
      <c r="AB21" s="555"/>
      <c r="AC21" s="556" t="str">
        <f t="shared" si="11"/>
        <v/>
      </c>
      <c r="AD21" s="555">
        <v>12581.81</v>
      </c>
      <c r="AE21" s="556">
        <f t="shared" si="12"/>
        <v>82.698895753910875</v>
      </c>
      <c r="AF21" s="555"/>
      <c r="AG21" s="556" t="str">
        <f t="shared" si="13"/>
        <v/>
      </c>
      <c r="AH21" s="555">
        <v>48.7</v>
      </c>
      <c r="AI21" s="556">
        <f t="shared" si="14"/>
        <v>0.32009990797949261</v>
      </c>
      <c r="AJ21" s="555">
        <v>66318.539999999994</v>
      </c>
      <c r="AK21" s="556">
        <f t="shared" si="15"/>
        <v>435.90469304587879</v>
      </c>
      <c r="AL21" s="555"/>
      <c r="AM21" s="556" t="str">
        <f t="shared" si="16"/>
        <v/>
      </c>
      <c r="AN21" s="555"/>
      <c r="AO21" s="556" t="str">
        <f t="shared" si="17"/>
        <v/>
      </c>
      <c r="AP21" s="555">
        <v>1434434.26</v>
      </c>
      <c r="AQ21" s="556">
        <f t="shared" si="18"/>
        <v>9428.3834626002372</v>
      </c>
    </row>
    <row r="22" spans="1:43">
      <c r="A22" s="547"/>
      <c r="B22" s="554">
        <v>2.75</v>
      </c>
      <c r="D22" s="555">
        <v>28997</v>
      </c>
      <c r="E22" s="556">
        <f t="shared" si="0"/>
        <v>10544.363636363636</v>
      </c>
      <c r="F22" s="555">
        <v>5038</v>
      </c>
      <c r="G22" s="556">
        <f t="shared" si="0"/>
        <v>1832</v>
      </c>
      <c r="H22" s="555"/>
      <c r="I22" s="556" t="str">
        <f t="shared" si="1"/>
        <v/>
      </c>
      <c r="J22" s="555">
        <v>23227</v>
      </c>
      <c r="K22" s="556">
        <f t="shared" si="2"/>
        <v>8446.181818181818</v>
      </c>
      <c r="L22" s="555"/>
      <c r="M22" s="556" t="str">
        <f t="shared" si="3"/>
        <v/>
      </c>
      <c r="N22" s="555">
        <v>1286</v>
      </c>
      <c r="O22" s="556">
        <f t="shared" si="4"/>
        <v>467.63636363636363</v>
      </c>
      <c r="P22" s="555">
        <v>1055</v>
      </c>
      <c r="Q22" s="556">
        <f t="shared" si="5"/>
        <v>383.63636363636363</v>
      </c>
      <c r="R22" s="555"/>
      <c r="S22" s="556" t="str">
        <f t="shared" si="6"/>
        <v/>
      </c>
      <c r="T22" s="555"/>
      <c r="U22" s="556" t="str">
        <f t="shared" si="7"/>
        <v/>
      </c>
      <c r="V22" s="555"/>
      <c r="W22" s="556" t="str">
        <f t="shared" si="8"/>
        <v/>
      </c>
      <c r="X22" s="555"/>
      <c r="Y22" s="556" t="str">
        <f t="shared" si="9"/>
        <v/>
      </c>
      <c r="Z22" s="555"/>
      <c r="AA22" s="556" t="str">
        <f t="shared" si="10"/>
        <v/>
      </c>
      <c r="AB22" s="555"/>
      <c r="AC22" s="556" t="str">
        <f t="shared" si="11"/>
        <v/>
      </c>
      <c r="AD22" s="555"/>
      <c r="AE22" s="556" t="str">
        <f t="shared" si="12"/>
        <v/>
      </c>
      <c r="AF22" s="555"/>
      <c r="AG22" s="556" t="str">
        <f t="shared" si="13"/>
        <v/>
      </c>
      <c r="AH22" s="555"/>
      <c r="AI22" s="556" t="str">
        <f t="shared" si="14"/>
        <v/>
      </c>
      <c r="AJ22" s="555"/>
      <c r="AK22" s="556" t="str">
        <f t="shared" si="15"/>
        <v/>
      </c>
      <c r="AL22" s="555"/>
      <c r="AM22" s="556" t="str">
        <f t="shared" si="16"/>
        <v/>
      </c>
      <c r="AN22" s="555"/>
      <c r="AO22" s="556" t="str">
        <f t="shared" si="17"/>
        <v/>
      </c>
      <c r="AP22" s="555">
        <v>30606</v>
      </c>
      <c r="AQ22" s="556">
        <f t="shared" si="18"/>
        <v>11129.454545454546</v>
      </c>
    </row>
    <row r="23" spans="1:43">
      <c r="A23" s="547"/>
      <c r="B23" s="554">
        <v>33.24</v>
      </c>
      <c r="D23" s="555">
        <v>113168</v>
      </c>
      <c r="E23" s="556">
        <f t="shared" si="0"/>
        <v>3404.5728038507818</v>
      </c>
      <c r="F23" s="555"/>
      <c r="G23" s="556" t="str">
        <f t="shared" si="0"/>
        <v/>
      </c>
      <c r="H23" s="555">
        <v>3656</v>
      </c>
      <c r="I23" s="556">
        <f t="shared" si="1"/>
        <v>109.98796630565583</v>
      </c>
      <c r="J23" s="555"/>
      <c r="K23" s="556" t="str">
        <f t="shared" si="2"/>
        <v/>
      </c>
      <c r="L23" s="555"/>
      <c r="M23" s="556" t="str">
        <f t="shared" si="3"/>
        <v/>
      </c>
      <c r="N23" s="555">
        <v>-1241</v>
      </c>
      <c r="O23" s="556">
        <f t="shared" si="4"/>
        <v>-37.33453670276775</v>
      </c>
      <c r="P23" s="555">
        <v>19</v>
      </c>
      <c r="Q23" s="556">
        <f t="shared" si="5"/>
        <v>0.57160048134777375</v>
      </c>
      <c r="R23" s="555">
        <v>154449</v>
      </c>
      <c r="S23" s="556">
        <f t="shared" si="6"/>
        <v>4646.4801444043314</v>
      </c>
      <c r="T23" s="555">
        <v>1219</v>
      </c>
      <c r="U23" s="556">
        <f t="shared" si="7"/>
        <v>36.672683513838749</v>
      </c>
      <c r="V23" s="555"/>
      <c r="W23" s="556" t="str">
        <f t="shared" si="8"/>
        <v/>
      </c>
      <c r="X23" s="555"/>
      <c r="Y23" s="556" t="str">
        <f t="shared" si="9"/>
        <v/>
      </c>
      <c r="Z23" s="555">
        <v>49331</v>
      </c>
      <c r="AA23" s="556">
        <f t="shared" si="10"/>
        <v>1484.0854392298434</v>
      </c>
      <c r="AB23" s="555"/>
      <c r="AC23" s="556" t="str">
        <f t="shared" si="11"/>
        <v/>
      </c>
      <c r="AD23" s="555"/>
      <c r="AE23" s="556" t="str">
        <f t="shared" si="12"/>
        <v/>
      </c>
      <c r="AF23" s="555"/>
      <c r="AG23" s="556" t="str">
        <f t="shared" si="13"/>
        <v/>
      </c>
      <c r="AH23" s="555"/>
      <c r="AI23" s="556" t="str">
        <f t="shared" si="14"/>
        <v/>
      </c>
      <c r="AJ23" s="555">
        <v>36327</v>
      </c>
      <c r="AK23" s="556">
        <f t="shared" si="15"/>
        <v>1092.8700361010829</v>
      </c>
      <c r="AL23" s="555"/>
      <c r="AM23" s="556" t="str">
        <f t="shared" si="16"/>
        <v/>
      </c>
      <c r="AN23" s="555">
        <v>50177</v>
      </c>
      <c r="AO23" s="556">
        <f t="shared" si="17"/>
        <v>1509.5367027677496</v>
      </c>
      <c r="AP23" s="555">
        <v>293937</v>
      </c>
      <c r="AQ23" s="556">
        <f t="shared" si="18"/>
        <v>8842.8700361010833</v>
      </c>
    </row>
    <row r="24" spans="1:43">
      <c r="A24" s="547"/>
      <c r="B24" s="554">
        <v>62.35</v>
      </c>
      <c r="D24" s="555">
        <v>286128</v>
      </c>
      <c r="E24" s="556">
        <f t="shared" si="0"/>
        <v>4589.0617481956697</v>
      </c>
      <c r="F24" s="555">
        <v>38209</v>
      </c>
      <c r="G24" s="556">
        <f t="shared" si="0"/>
        <v>612.81475541299119</v>
      </c>
      <c r="H24" s="555"/>
      <c r="I24" s="556" t="str">
        <f t="shared" si="1"/>
        <v/>
      </c>
      <c r="J24" s="555"/>
      <c r="K24" s="556" t="str">
        <f t="shared" si="2"/>
        <v/>
      </c>
      <c r="L24" s="555"/>
      <c r="M24" s="556" t="str">
        <f t="shared" si="3"/>
        <v/>
      </c>
      <c r="N24" s="555">
        <v>1320</v>
      </c>
      <c r="O24" s="556">
        <f t="shared" si="4"/>
        <v>21.170809943865276</v>
      </c>
      <c r="P24" s="555">
        <v>12758</v>
      </c>
      <c r="Q24" s="556">
        <f t="shared" si="5"/>
        <v>204.61908580593425</v>
      </c>
      <c r="R24" s="555">
        <v>376169</v>
      </c>
      <c r="S24" s="556">
        <f t="shared" si="6"/>
        <v>6033.1836407377705</v>
      </c>
      <c r="T24" s="555">
        <v>-78</v>
      </c>
      <c r="U24" s="556">
        <f t="shared" si="7"/>
        <v>-1.2510024057738571</v>
      </c>
      <c r="V24" s="555">
        <v>37984</v>
      </c>
      <c r="W24" s="556">
        <f t="shared" si="8"/>
        <v>609.20609462710502</v>
      </c>
      <c r="X24" s="555"/>
      <c r="Y24" s="556" t="str">
        <f t="shared" si="9"/>
        <v/>
      </c>
      <c r="Z24" s="555">
        <v>61807</v>
      </c>
      <c r="AA24" s="556">
        <f t="shared" si="10"/>
        <v>991.29109863672818</v>
      </c>
      <c r="AB24" s="555"/>
      <c r="AC24" s="556" t="str">
        <f t="shared" si="11"/>
        <v/>
      </c>
      <c r="AD24" s="555"/>
      <c r="AE24" s="556" t="str">
        <f t="shared" si="12"/>
        <v/>
      </c>
      <c r="AF24" s="555"/>
      <c r="AG24" s="556" t="str">
        <f t="shared" si="13"/>
        <v/>
      </c>
      <c r="AH24" s="555"/>
      <c r="AI24" s="556" t="str">
        <f t="shared" si="14"/>
        <v/>
      </c>
      <c r="AJ24" s="555">
        <v>113402</v>
      </c>
      <c r="AK24" s="556">
        <f t="shared" si="15"/>
        <v>1818.7971130713713</v>
      </c>
      <c r="AL24" s="555"/>
      <c r="AM24" s="556" t="str">
        <f t="shared" si="16"/>
        <v/>
      </c>
      <c r="AN24" s="555">
        <v>13592</v>
      </c>
      <c r="AO24" s="556">
        <f t="shared" si="17"/>
        <v>217.99518845228548</v>
      </c>
      <c r="AP24" s="555">
        <v>655163</v>
      </c>
      <c r="AQ24" s="556">
        <f t="shared" si="18"/>
        <v>10507.826784282277</v>
      </c>
    </row>
    <row r="25" spans="1:43">
      <c r="A25" s="558"/>
      <c r="B25" s="559">
        <v>26.08</v>
      </c>
      <c r="D25" s="560">
        <v>125636</v>
      </c>
      <c r="E25" s="556">
        <f t="shared" si="0"/>
        <v>4817.3312883435583</v>
      </c>
      <c r="F25" s="560">
        <v>12955</v>
      </c>
      <c r="G25" s="556">
        <f t="shared" si="0"/>
        <v>496.74079754601229</v>
      </c>
      <c r="H25" s="560"/>
      <c r="I25" s="556" t="str">
        <f t="shared" si="1"/>
        <v/>
      </c>
      <c r="J25" s="560"/>
      <c r="K25" s="556" t="str">
        <f t="shared" si="2"/>
        <v/>
      </c>
      <c r="L25" s="560"/>
      <c r="M25" s="556" t="str">
        <f t="shared" si="3"/>
        <v/>
      </c>
      <c r="N25" s="560">
        <v>491</v>
      </c>
      <c r="O25" s="556">
        <f t="shared" si="4"/>
        <v>18.826687116564418</v>
      </c>
      <c r="P25" s="560">
        <v>3305</v>
      </c>
      <c r="Q25" s="556">
        <f t="shared" si="5"/>
        <v>126.72546012269939</v>
      </c>
      <c r="R25" s="560">
        <v>74272</v>
      </c>
      <c r="S25" s="556">
        <f t="shared" si="6"/>
        <v>2847.8527607361966</v>
      </c>
      <c r="T25" s="560"/>
      <c r="U25" s="556" t="str">
        <f t="shared" si="7"/>
        <v/>
      </c>
      <c r="V25" s="560">
        <v>4841</v>
      </c>
      <c r="W25" s="556">
        <f t="shared" si="8"/>
        <v>185.62116564417178</v>
      </c>
      <c r="X25" s="560"/>
      <c r="Y25" s="556" t="str">
        <f t="shared" si="9"/>
        <v/>
      </c>
      <c r="Z25" s="560">
        <v>24273</v>
      </c>
      <c r="AA25" s="556">
        <f t="shared" si="10"/>
        <v>930.71319018404915</v>
      </c>
      <c r="AB25" s="560"/>
      <c r="AC25" s="556" t="str">
        <f t="shared" si="11"/>
        <v/>
      </c>
      <c r="AD25" s="560"/>
      <c r="AE25" s="556" t="str">
        <f t="shared" si="12"/>
        <v/>
      </c>
      <c r="AF25" s="560"/>
      <c r="AG25" s="556" t="str">
        <f t="shared" si="13"/>
        <v/>
      </c>
      <c r="AH25" s="560"/>
      <c r="AI25" s="556" t="str">
        <f t="shared" si="14"/>
        <v/>
      </c>
      <c r="AJ25" s="560">
        <v>14031</v>
      </c>
      <c r="AK25" s="556">
        <f t="shared" si="15"/>
        <v>537.99846625766872</v>
      </c>
      <c r="AL25" s="560"/>
      <c r="AM25" s="556" t="str">
        <f t="shared" si="16"/>
        <v/>
      </c>
      <c r="AN25" s="560">
        <v>6421</v>
      </c>
      <c r="AO25" s="556">
        <f t="shared" si="17"/>
        <v>246.20398773006136</v>
      </c>
      <c r="AP25" s="560">
        <v>140589</v>
      </c>
      <c r="AQ25" s="556">
        <f t="shared" si="18"/>
        <v>5390.6825153374239</v>
      </c>
    </row>
    <row r="26" spans="1:43">
      <c r="A26" s="547"/>
      <c r="B26" s="554">
        <v>47.692999999999998</v>
      </c>
      <c r="D26" s="555">
        <v>112046</v>
      </c>
      <c r="E26" s="556">
        <f t="shared" si="0"/>
        <v>2349.3175099071145</v>
      </c>
      <c r="F26" s="555">
        <v>1075</v>
      </c>
      <c r="G26" s="556">
        <f t="shared" si="0"/>
        <v>22.539995387163735</v>
      </c>
      <c r="H26" s="555"/>
      <c r="I26" s="556" t="str">
        <f t="shared" si="1"/>
        <v/>
      </c>
      <c r="J26" s="555"/>
      <c r="K26" s="556" t="str">
        <f t="shared" si="2"/>
        <v/>
      </c>
      <c r="L26" s="555"/>
      <c r="M26" s="556" t="str">
        <f t="shared" si="3"/>
        <v/>
      </c>
      <c r="N26" s="555">
        <v>1198</v>
      </c>
      <c r="O26" s="556">
        <f t="shared" si="4"/>
        <v>25.118990208206657</v>
      </c>
      <c r="P26" s="555">
        <v>34616</v>
      </c>
      <c r="Q26" s="556">
        <f t="shared" si="5"/>
        <v>725.80881890424178</v>
      </c>
      <c r="R26" s="555">
        <v>89965</v>
      </c>
      <c r="S26" s="556">
        <f t="shared" si="6"/>
        <v>1886.3355209359866</v>
      </c>
      <c r="T26" s="555">
        <v>304</v>
      </c>
      <c r="U26" s="556">
        <f t="shared" si="7"/>
        <v>6.3741010211142095</v>
      </c>
      <c r="V26" s="555">
        <v>2034</v>
      </c>
      <c r="W26" s="556">
        <f t="shared" si="8"/>
        <v>42.647768016270732</v>
      </c>
      <c r="X26" s="555">
        <v>924</v>
      </c>
      <c r="Y26" s="556">
        <f t="shared" si="9"/>
        <v>19.373912314176085</v>
      </c>
      <c r="Z26" s="555">
        <v>24877</v>
      </c>
      <c r="AA26" s="556">
        <f t="shared" si="10"/>
        <v>521.60694441532303</v>
      </c>
      <c r="AB26" s="555"/>
      <c r="AC26" s="556" t="str">
        <f t="shared" si="11"/>
        <v/>
      </c>
      <c r="AD26" s="555"/>
      <c r="AE26" s="556" t="str">
        <f t="shared" si="12"/>
        <v/>
      </c>
      <c r="AF26" s="555"/>
      <c r="AG26" s="556" t="str">
        <f t="shared" si="13"/>
        <v/>
      </c>
      <c r="AH26" s="555"/>
      <c r="AI26" s="556" t="str">
        <f t="shared" si="14"/>
        <v/>
      </c>
      <c r="AJ26" s="555">
        <v>42626</v>
      </c>
      <c r="AK26" s="556">
        <f t="shared" si="15"/>
        <v>893.75799383557342</v>
      </c>
      <c r="AL26" s="555"/>
      <c r="AM26" s="556" t="str">
        <f t="shared" si="16"/>
        <v/>
      </c>
      <c r="AN26" s="555"/>
      <c r="AO26" s="556" t="str">
        <f t="shared" si="17"/>
        <v/>
      </c>
      <c r="AP26" s="555">
        <v>197619</v>
      </c>
      <c r="AQ26" s="556">
        <f t="shared" si="18"/>
        <v>4143.5640450380561</v>
      </c>
    </row>
    <row r="27" spans="1:43">
      <c r="E27" s="556" t="str">
        <f t="shared" si="0"/>
        <v/>
      </c>
      <c r="G27" s="556" t="str">
        <f t="shared" si="0"/>
        <v/>
      </c>
      <c r="I27" s="556" t="str">
        <f t="shared" si="1"/>
        <v/>
      </c>
      <c r="K27" s="556" t="str">
        <f t="shared" si="2"/>
        <v/>
      </c>
      <c r="M27" s="556" t="str">
        <f t="shared" si="3"/>
        <v/>
      </c>
      <c r="O27" s="556" t="str">
        <f t="shared" si="4"/>
        <v/>
      </c>
      <c r="Q27" s="556" t="str">
        <f t="shared" si="5"/>
        <v/>
      </c>
      <c r="S27" s="556" t="str">
        <f t="shared" si="6"/>
        <v/>
      </c>
      <c r="U27" s="556" t="str">
        <f t="shared" si="7"/>
        <v/>
      </c>
      <c r="W27" s="556" t="str">
        <f t="shared" si="8"/>
        <v/>
      </c>
      <c r="Y27" s="556" t="str">
        <f t="shared" si="9"/>
        <v/>
      </c>
      <c r="AA27" s="556" t="str">
        <f t="shared" si="10"/>
        <v/>
      </c>
      <c r="AC27" s="556" t="str">
        <f t="shared" si="11"/>
        <v/>
      </c>
      <c r="AE27" s="556" t="str">
        <f t="shared" si="12"/>
        <v/>
      </c>
      <c r="AG27" s="556" t="str">
        <f t="shared" si="13"/>
        <v/>
      </c>
      <c r="AI27" s="556" t="str">
        <f t="shared" si="14"/>
        <v/>
      </c>
      <c r="AK27" s="556" t="str">
        <f t="shared" si="15"/>
        <v/>
      </c>
      <c r="AM27" s="556" t="str">
        <f t="shared" si="16"/>
        <v/>
      </c>
      <c r="AO27" s="556" t="str">
        <f t="shared" si="17"/>
        <v/>
      </c>
      <c r="AQ27" s="556" t="str">
        <f t="shared" si="18"/>
        <v/>
      </c>
    </row>
    <row r="28" spans="1:43" ht="15" customHeight="1">
      <c r="E28" s="556" t="str">
        <f t="shared" si="0"/>
        <v/>
      </c>
      <c r="G28" s="556" t="str">
        <f t="shared" si="0"/>
        <v/>
      </c>
      <c r="I28" s="556" t="str">
        <f t="shared" si="1"/>
        <v/>
      </c>
      <c r="K28" s="556" t="str">
        <f t="shared" si="2"/>
        <v/>
      </c>
      <c r="M28" s="556" t="str">
        <f t="shared" si="3"/>
        <v/>
      </c>
      <c r="N28" s="542">
        <f>SUM(N12:N27)</f>
        <v>25864.49</v>
      </c>
      <c r="O28" s="556" t="str">
        <f t="shared" si="4"/>
        <v/>
      </c>
      <c r="P28" s="542">
        <f>SUM(P12:P27)</f>
        <v>74085.72</v>
      </c>
      <c r="Q28" s="556" t="str">
        <f t="shared" si="5"/>
        <v/>
      </c>
      <c r="R28" s="542"/>
      <c r="S28" s="556" t="str">
        <f t="shared" si="6"/>
        <v/>
      </c>
      <c r="T28" s="542">
        <f>SUM(T12:T27)</f>
        <v>41387.519999999997</v>
      </c>
      <c r="U28" s="556" t="str">
        <f t="shared" si="7"/>
        <v/>
      </c>
      <c r="V28" s="542">
        <f>SUM(V12:V27)</f>
        <v>248049.22999999998</v>
      </c>
      <c r="W28" s="556" t="str">
        <f t="shared" si="8"/>
        <v/>
      </c>
      <c r="X28" s="542">
        <f>SUM(X12:X27)</f>
        <v>42477.039999999994</v>
      </c>
      <c r="Y28" s="556" t="str">
        <f t="shared" si="9"/>
        <v/>
      </c>
      <c r="Z28" s="542">
        <f>SUM(Z12:Z27)</f>
        <v>1021904.6900000001</v>
      </c>
      <c r="AA28" s="556" t="str">
        <f t="shared" si="10"/>
        <v/>
      </c>
      <c r="AC28" s="556" t="str">
        <f t="shared" si="11"/>
        <v/>
      </c>
      <c r="AE28" s="556" t="str">
        <f t="shared" si="12"/>
        <v/>
      </c>
      <c r="AG28" s="556" t="str">
        <f t="shared" si="13"/>
        <v/>
      </c>
      <c r="AI28" s="556" t="str">
        <f t="shared" si="14"/>
        <v/>
      </c>
      <c r="AJ28" s="542">
        <f>SUM(AJ12:AJ27)</f>
        <v>978160.97000000009</v>
      </c>
      <c r="AK28" s="556" t="str">
        <f t="shared" si="15"/>
        <v/>
      </c>
      <c r="AM28" s="556" t="str">
        <f t="shared" si="16"/>
        <v/>
      </c>
      <c r="AO28" s="556" t="str">
        <f t="shared" si="17"/>
        <v/>
      </c>
      <c r="AQ28" s="556" t="str">
        <f t="shared" si="18"/>
        <v/>
      </c>
    </row>
    <row r="29" spans="1:43">
      <c r="D29" s="542">
        <f>SUM(D12:D28)</f>
        <v>4481183.66</v>
      </c>
      <c r="E29" s="556" t="str">
        <f t="shared" si="0"/>
        <v/>
      </c>
      <c r="G29" s="556" t="str">
        <f t="shared" si="0"/>
        <v/>
      </c>
      <c r="I29" s="556" t="str">
        <f t="shared" si="1"/>
        <v/>
      </c>
      <c r="K29" s="556" t="str">
        <f t="shared" si="2"/>
        <v/>
      </c>
      <c r="M29" s="556" t="str">
        <f t="shared" si="3"/>
        <v/>
      </c>
      <c r="N29" s="562">
        <f>N28/15/30/365</f>
        <v>0.1574702587519026</v>
      </c>
      <c r="O29" s="556" t="str">
        <f t="shared" si="4"/>
        <v/>
      </c>
      <c r="P29" s="562">
        <f>P28/15/30/365</f>
        <v>0.45105461187214607</v>
      </c>
      <c r="Q29" s="556" t="str">
        <f t="shared" si="5"/>
        <v/>
      </c>
      <c r="R29" s="542"/>
      <c r="S29" s="556" t="str">
        <f t="shared" si="6"/>
        <v/>
      </c>
      <c r="T29" s="562">
        <f>T28/15/30/365</f>
        <v>0.25197881278538808</v>
      </c>
      <c r="U29" s="556" t="str">
        <f t="shared" si="7"/>
        <v/>
      </c>
      <c r="V29" s="562">
        <f>V28/15/30/365</f>
        <v>1.5101931811263316</v>
      </c>
      <c r="W29" s="556" t="str">
        <f t="shared" si="8"/>
        <v/>
      </c>
      <c r="X29" s="562">
        <f>X28/15/30/365</f>
        <v>0.25861211567732112</v>
      </c>
      <c r="Y29" s="556" t="str">
        <f t="shared" si="9"/>
        <v/>
      </c>
      <c r="Z29" s="562">
        <f>Z28/15/30/365</f>
        <v>6.2216419482496201</v>
      </c>
      <c r="AA29" s="556" t="str">
        <f t="shared" si="10"/>
        <v/>
      </c>
      <c r="AC29" s="556" t="str">
        <f t="shared" si="11"/>
        <v/>
      </c>
      <c r="AE29" s="556" t="str">
        <f t="shared" si="12"/>
        <v/>
      </c>
      <c r="AG29" s="556" t="str">
        <f t="shared" si="13"/>
        <v/>
      </c>
      <c r="AI29" s="556" t="str">
        <f t="shared" si="14"/>
        <v/>
      </c>
      <c r="AJ29" s="562">
        <f>AJ28/15/30/365</f>
        <v>5.9553179299847798</v>
      </c>
      <c r="AK29" s="556" t="str">
        <f t="shared" si="15"/>
        <v/>
      </c>
      <c r="AM29" s="556" t="str">
        <f t="shared" si="16"/>
        <v/>
      </c>
      <c r="AO29" s="556" t="str">
        <f t="shared" si="17"/>
        <v/>
      </c>
      <c r="AQ29" s="556" t="str">
        <f t="shared" si="18"/>
        <v/>
      </c>
    </row>
    <row r="30" spans="1:43">
      <c r="D30" s="562">
        <f>D29/15/30/365</f>
        <v>27.282701126331808</v>
      </c>
      <c r="E30" s="556" t="str">
        <f t="shared" si="0"/>
        <v/>
      </c>
      <c r="G30" s="556" t="str">
        <f t="shared" si="0"/>
        <v/>
      </c>
      <c r="I30" s="556" t="str">
        <f t="shared" si="1"/>
        <v/>
      </c>
      <c r="K30" s="556" t="str">
        <f t="shared" si="2"/>
        <v/>
      </c>
      <c r="M30" s="556" t="str">
        <f t="shared" si="3"/>
        <v/>
      </c>
      <c r="O30" s="556" t="str">
        <f t="shared" si="4"/>
        <v/>
      </c>
      <c r="Q30" s="556" t="str">
        <f t="shared" si="5"/>
        <v/>
      </c>
      <c r="S30" s="556" t="str">
        <f t="shared" si="6"/>
        <v/>
      </c>
      <c r="U30" s="556" t="str">
        <f t="shared" si="7"/>
        <v/>
      </c>
      <c r="W30" s="556" t="str">
        <f t="shared" si="8"/>
        <v/>
      </c>
      <c r="Y30" s="556" t="str">
        <f t="shared" si="9"/>
        <v/>
      </c>
      <c r="AA30" s="556" t="str">
        <f t="shared" si="10"/>
        <v/>
      </c>
      <c r="AC30" s="556" t="str">
        <f t="shared" si="11"/>
        <v/>
      </c>
      <c r="AE30" s="556" t="str">
        <f t="shared" si="12"/>
        <v/>
      </c>
      <c r="AG30" s="556" t="str">
        <f t="shared" si="13"/>
        <v/>
      </c>
      <c r="AI30" s="556" t="str">
        <f t="shared" si="14"/>
        <v/>
      </c>
      <c r="AK30" s="556" t="str">
        <f t="shared" si="15"/>
        <v/>
      </c>
      <c r="AM30" s="556" t="str">
        <f t="shared" si="16"/>
        <v/>
      </c>
      <c r="AO30" s="556" t="str">
        <f t="shared" si="17"/>
        <v/>
      </c>
      <c r="AQ30" s="556" t="str">
        <f t="shared" si="18"/>
        <v/>
      </c>
    </row>
    <row r="31" spans="1:43">
      <c r="C31" s="540" t="s">
        <v>302</v>
      </c>
      <c r="D31" s="566">
        <v>8.06</v>
      </c>
      <c r="E31" s="556" t="str">
        <f t="shared" si="0"/>
        <v/>
      </c>
      <c r="G31" s="556" t="str">
        <f t="shared" si="0"/>
        <v/>
      </c>
      <c r="I31" s="556" t="str">
        <f t="shared" si="1"/>
        <v/>
      </c>
      <c r="K31" s="556" t="str">
        <f t="shared" si="2"/>
        <v/>
      </c>
      <c r="M31" s="556" t="str">
        <f t="shared" si="3"/>
        <v/>
      </c>
      <c r="O31" s="556" t="str">
        <f t="shared" si="4"/>
        <v/>
      </c>
      <c r="Q31" s="556" t="str">
        <f t="shared" si="5"/>
        <v/>
      </c>
      <c r="S31" s="556" t="str">
        <f t="shared" si="6"/>
        <v/>
      </c>
      <c r="U31" s="556" t="str">
        <f t="shared" si="7"/>
        <v/>
      </c>
      <c r="W31" s="556" t="str">
        <f t="shared" si="8"/>
        <v/>
      </c>
      <c r="Y31" s="556" t="str">
        <f t="shared" si="9"/>
        <v/>
      </c>
      <c r="AA31" s="556" t="str">
        <f t="shared" si="10"/>
        <v/>
      </c>
      <c r="AC31" s="556" t="str">
        <f t="shared" si="11"/>
        <v/>
      </c>
      <c r="AE31" s="556" t="str">
        <f t="shared" si="12"/>
        <v/>
      </c>
      <c r="AG31" s="556" t="str">
        <f t="shared" si="13"/>
        <v/>
      </c>
      <c r="AI31" s="556" t="str">
        <f t="shared" si="14"/>
        <v/>
      </c>
      <c r="AK31" s="556" t="str">
        <f t="shared" si="15"/>
        <v/>
      </c>
      <c r="AM31" s="556" t="str">
        <f t="shared" si="16"/>
        <v/>
      </c>
      <c r="AO31" s="556" t="str">
        <f t="shared" si="17"/>
        <v/>
      </c>
      <c r="AQ31" s="556" t="str">
        <f t="shared" si="18"/>
        <v/>
      </c>
    </row>
    <row r="32" spans="1:43">
      <c r="E32" s="556" t="str">
        <f t="shared" si="0"/>
        <v/>
      </c>
      <c r="G32" s="556" t="str">
        <f t="shared" si="0"/>
        <v/>
      </c>
      <c r="I32" s="556" t="str">
        <f t="shared" si="1"/>
        <v/>
      </c>
      <c r="K32" s="556" t="str">
        <f t="shared" si="2"/>
        <v/>
      </c>
      <c r="M32" s="556" t="str">
        <f t="shared" si="3"/>
        <v/>
      </c>
      <c r="O32" s="556" t="str">
        <f t="shared" si="4"/>
        <v/>
      </c>
      <c r="Q32" s="556" t="str">
        <f t="shared" si="5"/>
        <v/>
      </c>
      <c r="S32" s="556" t="str">
        <f t="shared" si="6"/>
        <v/>
      </c>
      <c r="U32" s="556" t="str">
        <f t="shared" si="7"/>
        <v/>
      </c>
      <c r="W32" s="556" t="str">
        <f t="shared" si="8"/>
        <v/>
      </c>
      <c r="Y32" s="556" t="str">
        <f t="shared" si="9"/>
        <v/>
      </c>
      <c r="AA32" s="556" t="str">
        <f t="shared" si="10"/>
        <v/>
      </c>
      <c r="AC32" s="556" t="str">
        <f t="shared" si="11"/>
        <v/>
      </c>
      <c r="AE32" s="556" t="str">
        <f t="shared" si="12"/>
        <v/>
      </c>
      <c r="AG32" s="556" t="str">
        <f t="shared" si="13"/>
        <v/>
      </c>
      <c r="AI32" s="556" t="str">
        <f t="shared" si="14"/>
        <v/>
      </c>
      <c r="AK32" s="556" t="str">
        <f t="shared" si="15"/>
        <v/>
      </c>
      <c r="AM32" s="556" t="str">
        <f t="shared" si="16"/>
        <v/>
      </c>
      <c r="AO32" s="556" t="str">
        <f t="shared" si="17"/>
        <v/>
      </c>
      <c r="AQ32" s="556" t="str">
        <f t="shared" si="18"/>
        <v/>
      </c>
    </row>
    <row r="33" spans="5:43">
      <c r="E33" s="556" t="str">
        <f t="shared" si="0"/>
        <v/>
      </c>
      <c r="G33" s="556" t="str">
        <f t="shared" si="0"/>
        <v/>
      </c>
      <c r="I33" s="556" t="str">
        <f t="shared" si="1"/>
        <v/>
      </c>
      <c r="K33" s="556" t="str">
        <f t="shared" si="2"/>
        <v/>
      </c>
      <c r="M33" s="556" t="str">
        <f t="shared" si="3"/>
        <v/>
      </c>
      <c r="O33" s="556" t="str">
        <f t="shared" si="4"/>
        <v/>
      </c>
      <c r="Q33" s="556" t="str">
        <f t="shared" si="5"/>
        <v/>
      </c>
      <c r="S33" s="556" t="str">
        <f t="shared" si="6"/>
        <v/>
      </c>
      <c r="U33" s="556" t="str">
        <f t="shared" si="7"/>
        <v/>
      </c>
      <c r="W33" s="556" t="str">
        <f t="shared" si="8"/>
        <v/>
      </c>
      <c r="Y33" s="556" t="str">
        <f t="shared" si="9"/>
        <v/>
      </c>
      <c r="AA33" s="556" t="str">
        <f t="shared" si="10"/>
        <v/>
      </c>
      <c r="AC33" s="556" t="str">
        <f t="shared" si="11"/>
        <v/>
      </c>
      <c r="AE33" s="556" t="str">
        <f t="shared" si="12"/>
        <v/>
      </c>
      <c r="AG33" s="556" t="str">
        <f t="shared" si="13"/>
        <v/>
      </c>
      <c r="AI33" s="556" t="str">
        <f t="shared" si="14"/>
        <v/>
      </c>
      <c r="AK33" s="556" t="str">
        <f t="shared" si="15"/>
        <v/>
      </c>
      <c r="AM33" s="556" t="str">
        <f t="shared" si="16"/>
        <v/>
      </c>
      <c r="AO33" s="556" t="str">
        <f t="shared" si="17"/>
        <v/>
      </c>
      <c r="AQ33" s="556" t="str">
        <f t="shared" si="18"/>
        <v/>
      </c>
    </row>
    <row r="34" spans="5:43">
      <c r="E34" s="556" t="str">
        <f t="shared" si="0"/>
        <v/>
      </c>
      <c r="G34" s="556" t="str">
        <f t="shared" si="0"/>
        <v/>
      </c>
      <c r="I34" s="556" t="str">
        <f t="shared" si="1"/>
        <v/>
      </c>
      <c r="K34" s="556" t="str">
        <f t="shared" si="2"/>
        <v/>
      </c>
      <c r="M34" s="556" t="str">
        <f t="shared" si="3"/>
        <v/>
      </c>
      <c r="O34" s="556" t="str">
        <f t="shared" si="4"/>
        <v/>
      </c>
      <c r="Q34" s="556" t="str">
        <f t="shared" si="5"/>
        <v/>
      </c>
      <c r="S34" s="556" t="str">
        <f t="shared" si="6"/>
        <v/>
      </c>
      <c r="U34" s="556" t="str">
        <f t="shared" si="7"/>
        <v/>
      </c>
      <c r="W34" s="556" t="str">
        <f t="shared" si="8"/>
        <v/>
      </c>
      <c r="Y34" s="556" t="str">
        <f t="shared" si="9"/>
        <v/>
      </c>
      <c r="AA34" s="556" t="str">
        <f t="shared" si="10"/>
        <v/>
      </c>
      <c r="AC34" s="556" t="str">
        <f t="shared" si="11"/>
        <v/>
      </c>
      <c r="AE34" s="556" t="str">
        <f t="shared" si="12"/>
        <v/>
      </c>
      <c r="AG34" s="556" t="str">
        <f t="shared" si="13"/>
        <v/>
      </c>
      <c r="AI34" s="556" t="str">
        <f t="shared" si="14"/>
        <v/>
      </c>
      <c r="AK34" s="556" t="str">
        <f t="shared" si="15"/>
        <v/>
      </c>
      <c r="AM34" s="556" t="str">
        <f t="shared" si="16"/>
        <v/>
      </c>
      <c r="AO34" s="556" t="str">
        <f t="shared" si="17"/>
        <v/>
      </c>
      <c r="AQ34" s="556" t="str">
        <f t="shared" si="18"/>
        <v/>
      </c>
    </row>
    <row r="35" spans="5:43">
      <c r="E35" s="556" t="str">
        <f t="shared" si="0"/>
        <v/>
      </c>
      <c r="G35" s="556" t="str">
        <f t="shared" si="0"/>
        <v/>
      </c>
      <c r="I35" s="556" t="str">
        <f t="shared" si="1"/>
        <v/>
      </c>
      <c r="K35" s="556" t="str">
        <f t="shared" si="2"/>
        <v/>
      </c>
      <c r="M35" s="556" t="str">
        <f t="shared" si="3"/>
        <v/>
      </c>
      <c r="O35" s="556" t="str">
        <f t="shared" si="4"/>
        <v/>
      </c>
      <c r="Q35" s="556" t="str">
        <f t="shared" si="5"/>
        <v/>
      </c>
      <c r="S35" s="556" t="str">
        <f t="shared" si="6"/>
        <v/>
      </c>
      <c r="U35" s="556" t="str">
        <f t="shared" si="7"/>
        <v/>
      </c>
      <c r="W35" s="556" t="str">
        <f t="shared" si="8"/>
        <v/>
      </c>
      <c r="Y35" s="556" t="str">
        <f t="shared" si="9"/>
        <v/>
      </c>
      <c r="AA35" s="556" t="str">
        <f t="shared" si="10"/>
        <v/>
      </c>
      <c r="AC35" s="556" t="str">
        <f t="shared" si="11"/>
        <v/>
      </c>
      <c r="AE35" s="556" t="str">
        <f t="shared" si="12"/>
        <v/>
      </c>
      <c r="AG35" s="556" t="str">
        <f t="shared" si="13"/>
        <v/>
      </c>
      <c r="AI35" s="556" t="str">
        <f t="shared" si="14"/>
        <v/>
      </c>
      <c r="AK35" s="556" t="str">
        <f t="shared" si="15"/>
        <v/>
      </c>
      <c r="AM35" s="556" t="str">
        <f t="shared" si="16"/>
        <v/>
      </c>
      <c r="AO35" s="556" t="str">
        <f t="shared" si="17"/>
        <v/>
      </c>
      <c r="AQ35" s="556" t="str">
        <f t="shared" si="18"/>
        <v/>
      </c>
    </row>
    <row r="36" spans="5:43">
      <c r="E36" s="556" t="str">
        <f t="shared" si="0"/>
        <v/>
      </c>
      <c r="G36" s="556" t="str">
        <f t="shared" si="0"/>
        <v/>
      </c>
      <c r="I36" s="556" t="str">
        <f t="shared" si="1"/>
        <v/>
      </c>
      <c r="K36" s="556" t="str">
        <f t="shared" si="2"/>
        <v/>
      </c>
      <c r="M36" s="556" t="str">
        <f t="shared" si="3"/>
        <v/>
      </c>
      <c r="O36" s="556" t="str">
        <f t="shared" si="4"/>
        <v/>
      </c>
      <c r="Q36" s="556" t="str">
        <f t="shared" si="5"/>
        <v/>
      </c>
      <c r="S36" s="556" t="str">
        <f t="shared" si="6"/>
        <v/>
      </c>
      <c r="U36" s="556" t="str">
        <f t="shared" si="7"/>
        <v/>
      </c>
      <c r="W36" s="556" t="str">
        <f t="shared" si="8"/>
        <v/>
      </c>
      <c r="Y36" s="556" t="str">
        <f t="shared" si="9"/>
        <v/>
      </c>
      <c r="AA36" s="556" t="str">
        <f t="shared" si="10"/>
        <v/>
      </c>
      <c r="AC36" s="556" t="str">
        <f t="shared" si="11"/>
        <v/>
      </c>
      <c r="AE36" s="556" t="str">
        <f t="shared" si="12"/>
        <v/>
      </c>
      <c r="AG36" s="556" t="str">
        <f t="shared" si="13"/>
        <v/>
      </c>
      <c r="AI36" s="556" t="str">
        <f t="shared" si="14"/>
        <v/>
      </c>
      <c r="AK36" s="556" t="str">
        <f t="shared" si="15"/>
        <v/>
      </c>
      <c r="AM36" s="556" t="str">
        <f t="shared" si="16"/>
        <v/>
      </c>
      <c r="AO36" s="556" t="str">
        <f t="shared" si="17"/>
        <v/>
      </c>
      <c r="AQ36" s="556" t="str">
        <f t="shared" si="18"/>
        <v/>
      </c>
    </row>
    <row r="37" spans="5:43">
      <c r="E37" s="556" t="str">
        <f t="shared" si="0"/>
        <v/>
      </c>
      <c r="G37" s="556" t="str">
        <f t="shared" si="0"/>
        <v/>
      </c>
      <c r="I37" s="556" t="str">
        <f t="shared" si="1"/>
        <v/>
      </c>
      <c r="K37" s="556" t="str">
        <f t="shared" si="2"/>
        <v/>
      </c>
      <c r="M37" s="556" t="str">
        <f t="shared" si="3"/>
        <v/>
      </c>
      <c r="O37" s="556" t="str">
        <f t="shared" si="4"/>
        <v/>
      </c>
      <c r="Q37" s="556" t="str">
        <f t="shared" si="5"/>
        <v/>
      </c>
      <c r="S37" s="556" t="str">
        <f t="shared" si="6"/>
        <v/>
      </c>
      <c r="U37" s="556" t="str">
        <f t="shared" si="7"/>
        <v/>
      </c>
      <c r="W37" s="556" t="str">
        <f t="shared" si="8"/>
        <v/>
      </c>
      <c r="Y37" s="556" t="str">
        <f t="shared" si="9"/>
        <v/>
      </c>
      <c r="AA37" s="556" t="str">
        <f t="shared" si="10"/>
        <v/>
      </c>
      <c r="AC37" s="556" t="str">
        <f t="shared" si="11"/>
        <v/>
      </c>
      <c r="AE37" s="556" t="str">
        <f t="shared" si="12"/>
        <v/>
      </c>
      <c r="AG37" s="556" t="str">
        <f t="shared" si="13"/>
        <v/>
      </c>
      <c r="AI37" s="556" t="str">
        <f t="shared" si="14"/>
        <v/>
      </c>
      <c r="AK37" s="556" t="str">
        <f t="shared" si="15"/>
        <v/>
      </c>
      <c r="AM37" s="556" t="str">
        <f t="shared" si="16"/>
        <v/>
      </c>
      <c r="AO37" s="556" t="str">
        <f t="shared" si="17"/>
        <v/>
      </c>
      <c r="AQ37" s="556" t="str">
        <f t="shared" si="18"/>
        <v/>
      </c>
    </row>
    <row r="38" spans="5:43">
      <c r="E38" s="556" t="str">
        <f t="shared" si="0"/>
        <v/>
      </c>
      <c r="G38" s="556" t="str">
        <f t="shared" si="0"/>
        <v/>
      </c>
      <c r="I38" s="556" t="str">
        <f t="shared" si="1"/>
        <v/>
      </c>
      <c r="K38" s="556" t="str">
        <f t="shared" si="2"/>
        <v/>
      </c>
      <c r="M38" s="556" t="str">
        <f t="shared" si="3"/>
        <v/>
      </c>
      <c r="O38" s="556" t="str">
        <f t="shared" si="4"/>
        <v/>
      </c>
      <c r="Q38" s="556" t="str">
        <f t="shared" si="5"/>
        <v/>
      </c>
      <c r="S38" s="556" t="str">
        <f t="shared" si="6"/>
        <v/>
      </c>
      <c r="U38" s="556" t="str">
        <f t="shared" si="7"/>
        <v/>
      </c>
      <c r="W38" s="556" t="str">
        <f t="shared" si="8"/>
        <v/>
      </c>
      <c r="Y38" s="556" t="str">
        <f t="shared" si="9"/>
        <v/>
      </c>
      <c r="AA38" s="556" t="str">
        <f t="shared" si="10"/>
        <v/>
      </c>
      <c r="AC38" s="556" t="str">
        <f t="shared" si="11"/>
        <v/>
      </c>
      <c r="AE38" s="556" t="str">
        <f t="shared" si="12"/>
        <v/>
      </c>
      <c r="AG38" s="556" t="str">
        <f t="shared" si="13"/>
        <v/>
      </c>
      <c r="AI38" s="556" t="str">
        <f t="shared" si="14"/>
        <v/>
      </c>
      <c r="AK38" s="556" t="str">
        <f t="shared" si="15"/>
        <v/>
      </c>
      <c r="AM38" s="556" t="str">
        <f t="shared" si="16"/>
        <v/>
      </c>
      <c r="AO38" s="556" t="str">
        <f t="shared" si="17"/>
        <v/>
      </c>
      <c r="AQ38" s="556" t="str">
        <f t="shared" si="18"/>
        <v/>
      </c>
    </row>
    <row r="39" spans="5:43">
      <c r="E39" s="556" t="str">
        <f t="shared" si="0"/>
        <v/>
      </c>
      <c r="G39" s="556" t="str">
        <f t="shared" si="0"/>
        <v/>
      </c>
      <c r="I39" s="556" t="str">
        <f t="shared" si="1"/>
        <v/>
      </c>
      <c r="K39" s="556" t="str">
        <f t="shared" si="2"/>
        <v/>
      </c>
      <c r="M39" s="556" t="str">
        <f t="shared" si="3"/>
        <v/>
      </c>
      <c r="O39" s="556" t="str">
        <f t="shared" si="4"/>
        <v/>
      </c>
      <c r="Q39" s="556" t="str">
        <f t="shared" si="5"/>
        <v/>
      </c>
      <c r="S39" s="556" t="str">
        <f t="shared" si="6"/>
        <v/>
      </c>
      <c r="U39" s="556" t="str">
        <f t="shared" si="7"/>
        <v/>
      </c>
      <c r="W39" s="556" t="str">
        <f t="shared" si="8"/>
        <v/>
      </c>
      <c r="Y39" s="556" t="str">
        <f t="shared" si="9"/>
        <v/>
      </c>
      <c r="AA39" s="556" t="str">
        <f t="shared" si="10"/>
        <v/>
      </c>
      <c r="AC39" s="556" t="str">
        <f t="shared" si="11"/>
        <v/>
      </c>
      <c r="AE39" s="556" t="str">
        <f t="shared" si="12"/>
        <v/>
      </c>
      <c r="AG39" s="556" t="str">
        <f t="shared" si="13"/>
        <v/>
      </c>
      <c r="AI39" s="556" t="str">
        <f t="shared" si="14"/>
        <v/>
      </c>
      <c r="AK39" s="556" t="str">
        <f t="shared" si="15"/>
        <v/>
      </c>
      <c r="AM39" s="556" t="str">
        <f t="shared" si="16"/>
        <v/>
      </c>
      <c r="AO39" s="556" t="str">
        <f t="shared" si="17"/>
        <v/>
      </c>
      <c r="AQ39" s="556" t="str">
        <f t="shared" si="18"/>
        <v/>
      </c>
    </row>
    <row r="40" spans="5:43">
      <c r="E40" s="556" t="str">
        <f t="shared" si="0"/>
        <v/>
      </c>
      <c r="G40" s="556" t="str">
        <f t="shared" si="0"/>
        <v/>
      </c>
      <c r="I40" s="556" t="str">
        <f t="shared" si="1"/>
        <v/>
      </c>
      <c r="K40" s="556" t="str">
        <f t="shared" si="2"/>
        <v/>
      </c>
      <c r="M40" s="556" t="str">
        <f t="shared" si="3"/>
        <v/>
      </c>
      <c r="O40" s="556" t="str">
        <f t="shared" si="4"/>
        <v/>
      </c>
      <c r="Q40" s="556" t="str">
        <f t="shared" si="5"/>
        <v/>
      </c>
      <c r="S40" s="556" t="str">
        <f t="shared" si="6"/>
        <v/>
      </c>
      <c r="U40" s="556" t="str">
        <f t="shared" si="7"/>
        <v/>
      </c>
      <c r="W40" s="556" t="str">
        <f t="shared" si="8"/>
        <v/>
      </c>
      <c r="Y40" s="556" t="str">
        <f t="shared" si="9"/>
        <v/>
      </c>
      <c r="AA40" s="556" t="str">
        <f t="shared" si="10"/>
        <v/>
      </c>
      <c r="AC40" s="556" t="str">
        <f t="shared" si="11"/>
        <v/>
      </c>
      <c r="AE40" s="556" t="str">
        <f t="shared" si="12"/>
        <v/>
      </c>
      <c r="AG40" s="556" t="str">
        <f t="shared" si="13"/>
        <v/>
      </c>
      <c r="AI40" s="556" t="str">
        <f t="shared" si="14"/>
        <v/>
      </c>
      <c r="AK40" s="556" t="str">
        <f t="shared" si="15"/>
        <v/>
      </c>
      <c r="AM40" s="556" t="str">
        <f t="shared" si="16"/>
        <v/>
      </c>
      <c r="AO40" s="556" t="str">
        <f t="shared" si="17"/>
        <v/>
      </c>
      <c r="AQ40" s="556" t="str">
        <f t="shared" si="18"/>
        <v/>
      </c>
    </row>
    <row r="41" spans="5:43">
      <c r="E41" s="556" t="str">
        <f t="shared" si="0"/>
        <v/>
      </c>
      <c r="G41" s="556" t="str">
        <f t="shared" si="0"/>
        <v/>
      </c>
      <c r="I41" s="556" t="str">
        <f t="shared" si="1"/>
        <v/>
      </c>
      <c r="K41" s="556" t="str">
        <f t="shared" si="2"/>
        <v/>
      </c>
      <c r="M41" s="556" t="str">
        <f t="shared" si="3"/>
        <v/>
      </c>
      <c r="O41" s="556" t="str">
        <f t="shared" si="4"/>
        <v/>
      </c>
      <c r="Q41" s="556" t="str">
        <f t="shared" si="5"/>
        <v/>
      </c>
      <c r="S41" s="556" t="str">
        <f t="shared" si="6"/>
        <v/>
      </c>
      <c r="U41" s="556" t="str">
        <f t="shared" si="7"/>
        <v/>
      </c>
      <c r="W41" s="556" t="str">
        <f t="shared" si="8"/>
        <v/>
      </c>
      <c r="Y41" s="556" t="str">
        <f t="shared" si="9"/>
        <v/>
      </c>
      <c r="AA41" s="556" t="str">
        <f t="shared" si="10"/>
        <v/>
      </c>
      <c r="AC41" s="556" t="str">
        <f t="shared" si="11"/>
        <v/>
      </c>
      <c r="AE41" s="556" t="str">
        <f t="shared" si="12"/>
        <v/>
      </c>
      <c r="AG41" s="556" t="str">
        <f t="shared" si="13"/>
        <v/>
      </c>
      <c r="AI41" s="556" t="str">
        <f t="shared" si="14"/>
        <v/>
      </c>
      <c r="AK41" s="556" t="str">
        <f t="shared" si="15"/>
        <v/>
      </c>
      <c r="AM41" s="556" t="str">
        <f t="shared" si="16"/>
        <v/>
      </c>
      <c r="AO41" s="556" t="str">
        <f t="shared" si="17"/>
        <v/>
      </c>
      <c r="AQ41" s="556" t="str">
        <f t="shared" si="18"/>
        <v/>
      </c>
    </row>
    <row r="42" spans="5:43">
      <c r="E42" s="556" t="str">
        <f t="shared" si="0"/>
        <v/>
      </c>
      <c r="G42" s="556" t="str">
        <f t="shared" si="0"/>
        <v/>
      </c>
      <c r="I42" s="556" t="str">
        <f t="shared" si="1"/>
        <v/>
      </c>
      <c r="K42" s="556" t="str">
        <f t="shared" si="2"/>
        <v/>
      </c>
      <c r="M42" s="556" t="str">
        <f t="shared" si="3"/>
        <v/>
      </c>
      <c r="O42" s="556" t="str">
        <f t="shared" si="4"/>
        <v/>
      </c>
      <c r="Q42" s="556" t="str">
        <f t="shared" si="5"/>
        <v/>
      </c>
      <c r="S42" s="556" t="str">
        <f t="shared" si="6"/>
        <v/>
      </c>
      <c r="U42" s="556" t="str">
        <f t="shared" si="7"/>
        <v/>
      </c>
      <c r="W42" s="556" t="str">
        <f t="shared" si="8"/>
        <v/>
      </c>
      <c r="Y42" s="556" t="str">
        <f t="shared" si="9"/>
        <v/>
      </c>
      <c r="AA42" s="556" t="str">
        <f t="shared" si="10"/>
        <v/>
      </c>
      <c r="AC42" s="556" t="str">
        <f t="shared" si="11"/>
        <v/>
      </c>
      <c r="AE42" s="556" t="str">
        <f t="shared" si="12"/>
        <v/>
      </c>
      <c r="AG42" s="556" t="str">
        <f t="shared" si="13"/>
        <v/>
      </c>
      <c r="AI42" s="556" t="str">
        <f t="shared" si="14"/>
        <v/>
      </c>
      <c r="AK42" s="556" t="str">
        <f t="shared" si="15"/>
        <v/>
      </c>
      <c r="AM42" s="556" t="str">
        <f t="shared" si="16"/>
        <v/>
      </c>
      <c r="AO42" s="556" t="str">
        <f t="shared" si="17"/>
        <v/>
      </c>
      <c r="AQ42" s="556" t="str">
        <f t="shared" si="18"/>
        <v/>
      </c>
    </row>
    <row r="43" spans="5:43">
      <c r="E43" s="556" t="str">
        <f t="shared" si="0"/>
        <v/>
      </c>
      <c r="G43" s="556" t="str">
        <f t="shared" si="0"/>
        <v/>
      </c>
      <c r="I43" s="556" t="str">
        <f t="shared" si="1"/>
        <v/>
      </c>
      <c r="K43" s="556" t="str">
        <f t="shared" si="2"/>
        <v/>
      </c>
      <c r="M43" s="556" t="str">
        <f t="shared" si="3"/>
        <v/>
      </c>
      <c r="O43" s="556" t="str">
        <f t="shared" si="4"/>
        <v/>
      </c>
      <c r="Q43" s="556" t="str">
        <f t="shared" si="5"/>
        <v/>
      </c>
      <c r="S43" s="556" t="str">
        <f t="shared" si="6"/>
        <v/>
      </c>
      <c r="U43" s="556" t="str">
        <f t="shared" si="7"/>
        <v/>
      </c>
      <c r="W43" s="556" t="str">
        <f t="shared" si="8"/>
        <v/>
      </c>
      <c r="Y43" s="556" t="str">
        <f t="shared" si="9"/>
        <v/>
      </c>
      <c r="AA43" s="556" t="str">
        <f t="shared" si="10"/>
        <v/>
      </c>
      <c r="AC43" s="556" t="str">
        <f t="shared" si="11"/>
        <v/>
      </c>
      <c r="AE43" s="556" t="str">
        <f t="shared" si="12"/>
        <v/>
      </c>
      <c r="AG43" s="556" t="str">
        <f t="shared" si="13"/>
        <v/>
      </c>
      <c r="AI43" s="556" t="str">
        <f t="shared" si="14"/>
        <v/>
      </c>
      <c r="AK43" s="556" t="str">
        <f t="shared" si="15"/>
        <v/>
      </c>
      <c r="AM43" s="556" t="str">
        <f t="shared" si="16"/>
        <v/>
      </c>
      <c r="AO43" s="556" t="str">
        <f t="shared" si="17"/>
        <v/>
      </c>
      <c r="AQ43" s="556" t="str">
        <f t="shared" si="18"/>
        <v/>
      </c>
    </row>
    <row r="44" spans="5:43">
      <c r="E44" s="556" t="str">
        <f t="shared" si="0"/>
        <v/>
      </c>
      <c r="G44" s="556" t="str">
        <f t="shared" si="0"/>
        <v/>
      </c>
      <c r="I44" s="556" t="str">
        <f t="shared" si="1"/>
        <v/>
      </c>
      <c r="K44" s="556" t="str">
        <f t="shared" si="2"/>
        <v/>
      </c>
      <c r="M44" s="556" t="str">
        <f t="shared" si="3"/>
        <v/>
      </c>
      <c r="O44" s="556" t="str">
        <f t="shared" si="4"/>
        <v/>
      </c>
      <c r="Q44" s="556" t="str">
        <f t="shared" si="5"/>
        <v/>
      </c>
      <c r="S44" s="556" t="str">
        <f t="shared" si="6"/>
        <v/>
      </c>
      <c r="U44" s="556" t="str">
        <f t="shared" si="7"/>
        <v/>
      </c>
      <c r="W44" s="556" t="str">
        <f t="shared" si="8"/>
        <v/>
      </c>
      <c r="Y44" s="556" t="str">
        <f t="shared" si="9"/>
        <v/>
      </c>
      <c r="AA44" s="556" t="str">
        <f t="shared" si="10"/>
        <v/>
      </c>
      <c r="AC44" s="556" t="str">
        <f t="shared" si="11"/>
        <v/>
      </c>
      <c r="AE44" s="556" t="str">
        <f t="shared" si="12"/>
        <v/>
      </c>
      <c r="AG44" s="556" t="str">
        <f t="shared" si="13"/>
        <v/>
      </c>
      <c r="AI44" s="556" t="str">
        <f t="shared" si="14"/>
        <v/>
      </c>
      <c r="AK44" s="556" t="str">
        <f t="shared" si="15"/>
        <v/>
      </c>
      <c r="AM44" s="556" t="str">
        <f t="shared" si="16"/>
        <v/>
      </c>
      <c r="AO44" s="556" t="str">
        <f t="shared" si="17"/>
        <v/>
      </c>
      <c r="AQ44" s="556" t="str">
        <f t="shared" si="18"/>
        <v/>
      </c>
    </row>
    <row r="45" spans="5:43">
      <c r="E45" s="556" t="str">
        <f t="shared" si="0"/>
        <v/>
      </c>
      <c r="G45" s="556" t="str">
        <f t="shared" si="0"/>
        <v/>
      </c>
      <c r="I45" s="556" t="str">
        <f t="shared" si="1"/>
        <v/>
      </c>
      <c r="K45" s="556" t="str">
        <f t="shared" si="2"/>
        <v/>
      </c>
      <c r="M45" s="556" t="str">
        <f t="shared" si="3"/>
        <v/>
      </c>
      <c r="O45" s="556" t="str">
        <f t="shared" si="4"/>
        <v/>
      </c>
      <c r="Q45" s="556" t="str">
        <f t="shared" si="5"/>
        <v/>
      </c>
      <c r="S45" s="556" t="str">
        <f t="shared" si="6"/>
        <v/>
      </c>
      <c r="U45" s="556" t="str">
        <f t="shared" si="7"/>
        <v/>
      </c>
      <c r="W45" s="556" t="str">
        <f t="shared" si="8"/>
        <v/>
      </c>
      <c r="Y45" s="556" t="str">
        <f t="shared" si="9"/>
        <v/>
      </c>
      <c r="AA45" s="556" t="str">
        <f t="shared" si="10"/>
        <v/>
      </c>
      <c r="AC45" s="556" t="str">
        <f t="shared" si="11"/>
        <v/>
      </c>
      <c r="AE45" s="556" t="str">
        <f t="shared" si="12"/>
        <v/>
      </c>
      <c r="AG45" s="556" t="str">
        <f t="shared" si="13"/>
        <v/>
      </c>
      <c r="AI45" s="556" t="str">
        <f t="shared" si="14"/>
        <v/>
      </c>
      <c r="AK45" s="556" t="str">
        <f t="shared" si="15"/>
        <v/>
      </c>
      <c r="AM45" s="556" t="str">
        <f t="shared" si="16"/>
        <v/>
      </c>
      <c r="AO45" s="556" t="str">
        <f t="shared" si="17"/>
        <v/>
      </c>
      <c r="AQ45" s="556" t="str">
        <f t="shared" si="18"/>
        <v/>
      </c>
    </row>
    <row r="46" spans="5:43">
      <c r="E46" s="556" t="str">
        <f t="shared" si="0"/>
        <v/>
      </c>
      <c r="G46" s="556" t="str">
        <f t="shared" si="0"/>
        <v/>
      </c>
      <c r="I46" s="556" t="str">
        <f t="shared" si="1"/>
        <v/>
      </c>
      <c r="K46" s="556" t="str">
        <f t="shared" si="2"/>
        <v/>
      </c>
      <c r="M46" s="556" t="str">
        <f t="shared" si="3"/>
        <v/>
      </c>
      <c r="O46" s="556" t="str">
        <f t="shared" si="4"/>
        <v/>
      </c>
      <c r="Q46" s="556" t="str">
        <f t="shared" si="5"/>
        <v/>
      </c>
      <c r="S46" s="556" t="str">
        <f t="shared" si="6"/>
        <v/>
      </c>
      <c r="U46" s="556" t="str">
        <f t="shared" si="7"/>
        <v/>
      </c>
      <c r="W46" s="556" t="str">
        <f t="shared" si="8"/>
        <v/>
      </c>
      <c r="Y46" s="556" t="str">
        <f t="shared" si="9"/>
        <v/>
      </c>
      <c r="AA46" s="556" t="str">
        <f t="shared" si="10"/>
        <v/>
      </c>
      <c r="AC46" s="556" t="str">
        <f t="shared" si="11"/>
        <v/>
      </c>
      <c r="AE46" s="556" t="str">
        <f t="shared" si="12"/>
        <v/>
      </c>
      <c r="AG46" s="556" t="str">
        <f t="shared" si="13"/>
        <v/>
      </c>
      <c r="AI46" s="556" t="str">
        <f t="shared" si="14"/>
        <v/>
      </c>
      <c r="AK46" s="556" t="str">
        <f t="shared" si="15"/>
        <v/>
      </c>
      <c r="AM46" s="556" t="str">
        <f t="shared" si="16"/>
        <v/>
      </c>
      <c r="AO46" s="556" t="str">
        <f t="shared" si="17"/>
        <v/>
      </c>
      <c r="AQ46" s="556" t="str">
        <f t="shared" si="18"/>
        <v/>
      </c>
    </row>
    <row r="47" spans="5:43">
      <c r="E47" s="556" t="str">
        <f t="shared" si="0"/>
        <v/>
      </c>
      <c r="G47" s="556" t="str">
        <f t="shared" si="0"/>
        <v/>
      </c>
      <c r="I47" s="556" t="str">
        <f t="shared" si="1"/>
        <v/>
      </c>
      <c r="K47" s="556" t="str">
        <f t="shared" si="2"/>
        <v/>
      </c>
      <c r="M47" s="556" t="str">
        <f t="shared" si="3"/>
        <v/>
      </c>
      <c r="O47" s="556" t="str">
        <f t="shared" si="4"/>
        <v/>
      </c>
      <c r="Q47" s="556" t="str">
        <f t="shared" si="5"/>
        <v/>
      </c>
      <c r="S47" s="556" t="str">
        <f t="shared" si="6"/>
        <v/>
      </c>
      <c r="U47" s="556" t="str">
        <f t="shared" si="7"/>
        <v/>
      </c>
      <c r="W47" s="556" t="str">
        <f t="shared" si="8"/>
        <v/>
      </c>
      <c r="Y47" s="556" t="str">
        <f t="shared" si="9"/>
        <v/>
      </c>
      <c r="AA47" s="556" t="str">
        <f t="shared" si="10"/>
        <v/>
      </c>
      <c r="AC47" s="556" t="str">
        <f t="shared" si="11"/>
        <v/>
      </c>
      <c r="AE47" s="556" t="str">
        <f t="shared" si="12"/>
        <v/>
      </c>
      <c r="AG47" s="556" t="str">
        <f t="shared" si="13"/>
        <v/>
      </c>
      <c r="AI47" s="556" t="str">
        <f t="shared" si="14"/>
        <v/>
      </c>
      <c r="AK47" s="556" t="str">
        <f t="shared" si="15"/>
        <v/>
      </c>
      <c r="AM47" s="556" t="str">
        <f t="shared" si="16"/>
        <v/>
      </c>
      <c r="AO47" s="556" t="str">
        <f t="shared" si="17"/>
        <v/>
      </c>
      <c r="AQ47" s="556" t="str">
        <f t="shared" si="18"/>
        <v/>
      </c>
    </row>
    <row r="48" spans="5:43">
      <c r="E48" s="556" t="str">
        <f t="shared" si="0"/>
        <v/>
      </c>
      <c r="G48" s="556" t="str">
        <f t="shared" si="0"/>
        <v/>
      </c>
      <c r="I48" s="556" t="str">
        <f t="shared" si="1"/>
        <v/>
      </c>
      <c r="K48" s="556" t="str">
        <f t="shared" si="2"/>
        <v/>
      </c>
      <c r="M48" s="556" t="str">
        <f t="shared" si="3"/>
        <v/>
      </c>
      <c r="O48" s="556" t="str">
        <f t="shared" si="4"/>
        <v/>
      </c>
      <c r="Q48" s="556" t="str">
        <f t="shared" si="5"/>
        <v/>
      </c>
      <c r="S48" s="556" t="str">
        <f t="shared" si="6"/>
        <v/>
      </c>
      <c r="U48" s="556" t="str">
        <f t="shared" si="7"/>
        <v/>
      </c>
      <c r="W48" s="556" t="str">
        <f t="shared" si="8"/>
        <v/>
      </c>
      <c r="Y48" s="556" t="str">
        <f t="shared" si="9"/>
        <v/>
      </c>
      <c r="AA48" s="556" t="str">
        <f t="shared" si="10"/>
        <v/>
      </c>
      <c r="AC48" s="556" t="str">
        <f t="shared" si="11"/>
        <v/>
      </c>
      <c r="AE48" s="556" t="str">
        <f t="shared" si="12"/>
        <v/>
      </c>
      <c r="AG48" s="556" t="str">
        <f t="shared" si="13"/>
        <v/>
      </c>
      <c r="AI48" s="556" t="str">
        <f t="shared" si="14"/>
        <v/>
      </c>
      <c r="AK48" s="556" t="str">
        <f t="shared" si="15"/>
        <v/>
      </c>
      <c r="AM48" s="556" t="str">
        <f t="shared" si="16"/>
        <v/>
      </c>
      <c r="AO48" s="556" t="str">
        <f t="shared" si="17"/>
        <v/>
      </c>
      <c r="AQ48" s="556" t="str">
        <f t="shared" si="18"/>
        <v/>
      </c>
    </row>
    <row r="49" spans="5:43">
      <c r="E49" s="556" t="str">
        <f t="shared" si="0"/>
        <v/>
      </c>
      <c r="G49" s="556" t="str">
        <f t="shared" si="0"/>
        <v/>
      </c>
      <c r="I49" s="556" t="str">
        <f t="shared" si="1"/>
        <v/>
      </c>
      <c r="K49" s="556" t="str">
        <f t="shared" si="2"/>
        <v/>
      </c>
      <c r="M49" s="556" t="str">
        <f t="shared" si="3"/>
        <v/>
      </c>
      <c r="O49" s="556" t="str">
        <f t="shared" si="4"/>
        <v/>
      </c>
      <c r="Q49" s="556" t="str">
        <f t="shared" si="5"/>
        <v/>
      </c>
      <c r="S49" s="556" t="str">
        <f t="shared" si="6"/>
        <v/>
      </c>
      <c r="U49" s="556" t="str">
        <f t="shared" si="7"/>
        <v/>
      </c>
      <c r="W49" s="556" t="str">
        <f t="shared" si="8"/>
        <v/>
      </c>
      <c r="Y49" s="556" t="str">
        <f t="shared" si="9"/>
        <v/>
      </c>
      <c r="AA49" s="556" t="str">
        <f t="shared" si="10"/>
        <v/>
      </c>
      <c r="AC49" s="556" t="str">
        <f t="shared" si="11"/>
        <v/>
      </c>
      <c r="AE49" s="556" t="str">
        <f t="shared" si="12"/>
        <v/>
      </c>
      <c r="AG49" s="556" t="str">
        <f t="shared" si="13"/>
        <v/>
      </c>
      <c r="AI49" s="556" t="str">
        <f t="shared" si="14"/>
        <v/>
      </c>
      <c r="AK49" s="556" t="str">
        <f t="shared" si="15"/>
        <v/>
      </c>
      <c r="AM49" s="556" t="str">
        <f t="shared" si="16"/>
        <v/>
      </c>
      <c r="AO49" s="556" t="str">
        <f t="shared" si="17"/>
        <v/>
      </c>
      <c r="AQ49" s="556" t="str">
        <f t="shared" si="18"/>
        <v/>
      </c>
    </row>
    <row r="50" spans="5:43">
      <c r="E50" s="556" t="str">
        <f t="shared" si="0"/>
        <v/>
      </c>
      <c r="G50" s="556" t="str">
        <f t="shared" si="0"/>
        <v/>
      </c>
      <c r="I50" s="556" t="str">
        <f t="shared" si="1"/>
        <v/>
      </c>
      <c r="K50" s="556" t="str">
        <f t="shared" si="2"/>
        <v/>
      </c>
      <c r="M50" s="556" t="str">
        <f t="shared" si="3"/>
        <v/>
      </c>
      <c r="O50" s="556" t="str">
        <f t="shared" si="4"/>
        <v/>
      </c>
      <c r="Q50" s="556" t="str">
        <f t="shared" si="5"/>
        <v/>
      </c>
      <c r="S50" s="556" t="str">
        <f t="shared" si="6"/>
        <v/>
      </c>
      <c r="U50" s="556" t="str">
        <f t="shared" si="7"/>
        <v/>
      </c>
      <c r="W50" s="556" t="str">
        <f t="shared" si="8"/>
        <v/>
      </c>
      <c r="Y50" s="556" t="str">
        <f t="shared" si="9"/>
        <v/>
      </c>
      <c r="AA50" s="556" t="str">
        <f t="shared" si="10"/>
        <v/>
      </c>
      <c r="AC50" s="556" t="str">
        <f t="shared" si="11"/>
        <v/>
      </c>
      <c r="AE50" s="556" t="str">
        <f t="shared" si="12"/>
        <v/>
      </c>
      <c r="AG50" s="556" t="str">
        <f t="shared" si="13"/>
        <v/>
      </c>
      <c r="AI50" s="556" t="str">
        <f t="shared" si="14"/>
        <v/>
      </c>
      <c r="AK50" s="556" t="str">
        <f t="shared" si="15"/>
        <v/>
      </c>
      <c r="AM50" s="556" t="str">
        <f t="shared" si="16"/>
        <v/>
      </c>
      <c r="AO50" s="556" t="str">
        <f t="shared" si="17"/>
        <v/>
      </c>
      <c r="AQ50" s="556" t="str">
        <f t="shared" si="18"/>
        <v/>
      </c>
    </row>
    <row r="51" spans="5:43">
      <c r="E51" s="556" t="str">
        <f t="shared" si="0"/>
        <v/>
      </c>
      <c r="G51" s="556" t="str">
        <f t="shared" si="0"/>
        <v/>
      </c>
      <c r="I51" s="556" t="str">
        <f t="shared" si="1"/>
        <v/>
      </c>
      <c r="K51" s="556" t="str">
        <f t="shared" si="2"/>
        <v/>
      </c>
      <c r="M51" s="556" t="str">
        <f t="shared" si="3"/>
        <v/>
      </c>
      <c r="O51" s="556" t="str">
        <f t="shared" si="4"/>
        <v/>
      </c>
      <c r="Q51" s="556" t="str">
        <f t="shared" si="5"/>
        <v/>
      </c>
      <c r="S51" s="556" t="str">
        <f t="shared" si="6"/>
        <v/>
      </c>
      <c r="U51" s="556" t="str">
        <f t="shared" si="7"/>
        <v/>
      </c>
      <c r="W51" s="556" t="str">
        <f t="shared" si="8"/>
        <v/>
      </c>
      <c r="Y51" s="556" t="str">
        <f t="shared" si="9"/>
        <v/>
      </c>
      <c r="AA51" s="556" t="str">
        <f t="shared" si="10"/>
        <v/>
      </c>
      <c r="AC51" s="556" t="str">
        <f t="shared" si="11"/>
        <v/>
      </c>
      <c r="AE51" s="556" t="str">
        <f t="shared" si="12"/>
        <v/>
      </c>
      <c r="AG51" s="556" t="str">
        <f t="shared" si="13"/>
        <v/>
      </c>
      <c r="AI51" s="556" t="str">
        <f t="shared" si="14"/>
        <v/>
      </c>
      <c r="AK51" s="556" t="str">
        <f t="shared" si="15"/>
        <v/>
      </c>
      <c r="AM51" s="556" t="str">
        <f t="shared" si="16"/>
        <v/>
      </c>
      <c r="AO51" s="556" t="str">
        <f t="shared" si="17"/>
        <v/>
      </c>
      <c r="AQ51" s="556" t="str">
        <f t="shared" si="18"/>
        <v/>
      </c>
    </row>
    <row r="52" spans="5:43">
      <c r="E52" s="556" t="str">
        <f t="shared" si="0"/>
        <v/>
      </c>
      <c r="G52" s="556" t="str">
        <f t="shared" si="0"/>
        <v/>
      </c>
      <c r="I52" s="556" t="str">
        <f t="shared" si="1"/>
        <v/>
      </c>
      <c r="K52" s="556" t="str">
        <f t="shared" si="2"/>
        <v/>
      </c>
      <c r="M52" s="556" t="str">
        <f t="shared" si="3"/>
        <v/>
      </c>
      <c r="O52" s="556" t="str">
        <f t="shared" si="4"/>
        <v/>
      </c>
      <c r="Q52" s="556" t="str">
        <f t="shared" si="5"/>
        <v/>
      </c>
      <c r="S52" s="556" t="str">
        <f t="shared" si="6"/>
        <v/>
      </c>
      <c r="U52" s="556" t="str">
        <f t="shared" si="7"/>
        <v/>
      </c>
      <c r="W52" s="556" t="str">
        <f t="shared" si="8"/>
        <v/>
      </c>
      <c r="Y52" s="556" t="str">
        <f t="shared" si="9"/>
        <v/>
      </c>
      <c r="AA52" s="556" t="str">
        <f t="shared" si="10"/>
        <v/>
      </c>
      <c r="AC52" s="556" t="str">
        <f t="shared" si="11"/>
        <v/>
      </c>
      <c r="AE52" s="556" t="str">
        <f t="shared" si="12"/>
        <v/>
      </c>
      <c r="AG52" s="556" t="str">
        <f t="shared" si="13"/>
        <v/>
      </c>
      <c r="AI52" s="556" t="str">
        <f t="shared" si="14"/>
        <v/>
      </c>
      <c r="AK52" s="556" t="str">
        <f t="shared" si="15"/>
        <v/>
      </c>
      <c r="AM52" s="556" t="str">
        <f t="shared" si="16"/>
        <v/>
      </c>
      <c r="AO52" s="556" t="str">
        <f t="shared" si="17"/>
        <v/>
      </c>
      <c r="AQ52" s="556" t="str">
        <f t="shared" si="18"/>
        <v/>
      </c>
    </row>
    <row r="53" spans="5:43">
      <c r="E53" s="556" t="str">
        <f t="shared" si="0"/>
        <v/>
      </c>
      <c r="G53" s="556" t="str">
        <f t="shared" si="0"/>
        <v/>
      </c>
      <c r="I53" s="556" t="str">
        <f t="shared" si="1"/>
        <v/>
      </c>
      <c r="K53" s="556" t="str">
        <f t="shared" si="2"/>
        <v/>
      </c>
      <c r="M53" s="556" t="str">
        <f t="shared" si="3"/>
        <v/>
      </c>
      <c r="O53" s="556" t="str">
        <f t="shared" si="4"/>
        <v/>
      </c>
      <c r="Q53" s="556" t="str">
        <f t="shared" si="5"/>
        <v/>
      </c>
      <c r="S53" s="556" t="str">
        <f t="shared" si="6"/>
        <v/>
      </c>
      <c r="U53" s="556" t="str">
        <f t="shared" si="7"/>
        <v/>
      </c>
      <c r="W53" s="556" t="str">
        <f t="shared" si="8"/>
        <v/>
      </c>
      <c r="Y53" s="556" t="str">
        <f t="shared" si="9"/>
        <v/>
      </c>
      <c r="AA53" s="556" t="str">
        <f t="shared" si="10"/>
        <v/>
      </c>
      <c r="AC53" s="556" t="str">
        <f t="shared" si="11"/>
        <v/>
      </c>
      <c r="AE53" s="556" t="str">
        <f t="shared" si="12"/>
        <v/>
      </c>
      <c r="AG53" s="556" t="str">
        <f t="shared" si="13"/>
        <v/>
      </c>
      <c r="AI53" s="556" t="str">
        <f t="shared" si="14"/>
        <v/>
      </c>
      <c r="AK53" s="556" t="str">
        <f t="shared" si="15"/>
        <v/>
      </c>
      <c r="AM53" s="556" t="str">
        <f t="shared" si="16"/>
        <v/>
      </c>
      <c r="AO53" s="556" t="str">
        <f t="shared" si="17"/>
        <v/>
      </c>
      <c r="AQ53" s="556" t="str">
        <f t="shared" si="18"/>
        <v/>
      </c>
    </row>
    <row r="54" spans="5:43">
      <c r="E54" s="556" t="str">
        <f t="shared" si="0"/>
        <v/>
      </c>
      <c r="G54" s="556" t="str">
        <f t="shared" si="0"/>
        <v/>
      </c>
      <c r="I54" s="556" t="str">
        <f t="shared" si="1"/>
        <v/>
      </c>
      <c r="K54" s="556" t="str">
        <f t="shared" si="2"/>
        <v/>
      </c>
      <c r="M54" s="556" t="str">
        <f t="shared" si="3"/>
        <v/>
      </c>
      <c r="O54" s="556" t="str">
        <f t="shared" si="4"/>
        <v/>
      </c>
      <c r="Q54" s="556" t="str">
        <f t="shared" si="5"/>
        <v/>
      </c>
      <c r="S54" s="556" t="str">
        <f t="shared" si="6"/>
        <v/>
      </c>
      <c r="U54" s="556" t="str">
        <f t="shared" si="7"/>
        <v/>
      </c>
      <c r="W54" s="556" t="str">
        <f t="shared" si="8"/>
        <v/>
      </c>
      <c r="Y54" s="556" t="str">
        <f t="shared" si="9"/>
        <v/>
      </c>
      <c r="AA54" s="556" t="str">
        <f t="shared" si="10"/>
        <v/>
      </c>
      <c r="AC54" s="556" t="str">
        <f t="shared" si="11"/>
        <v/>
      </c>
      <c r="AE54" s="556" t="str">
        <f t="shared" si="12"/>
        <v/>
      </c>
      <c r="AG54" s="556" t="str">
        <f t="shared" si="13"/>
        <v/>
      </c>
      <c r="AI54" s="556" t="str">
        <f t="shared" si="14"/>
        <v/>
      </c>
      <c r="AK54" s="556" t="str">
        <f t="shared" si="15"/>
        <v/>
      </c>
      <c r="AM54" s="556" t="str">
        <f t="shared" si="16"/>
        <v/>
      </c>
      <c r="AO54" s="556" t="str">
        <f t="shared" si="17"/>
        <v/>
      </c>
      <c r="AQ54" s="556" t="str">
        <f t="shared" si="18"/>
        <v/>
      </c>
    </row>
    <row r="55" spans="5:43">
      <c r="E55" s="556" t="str">
        <f t="shared" si="0"/>
        <v/>
      </c>
      <c r="G55" s="556" t="str">
        <f t="shared" si="0"/>
        <v/>
      </c>
      <c r="I55" s="556" t="str">
        <f t="shared" si="1"/>
        <v/>
      </c>
      <c r="K55" s="556" t="str">
        <f t="shared" si="2"/>
        <v/>
      </c>
      <c r="M55" s="556" t="str">
        <f t="shared" si="3"/>
        <v/>
      </c>
      <c r="O55" s="556" t="str">
        <f t="shared" si="4"/>
        <v/>
      </c>
      <c r="Q55" s="556" t="str">
        <f t="shared" si="5"/>
        <v/>
      </c>
      <c r="S55" s="556" t="str">
        <f t="shared" si="6"/>
        <v/>
      </c>
      <c r="U55" s="556" t="str">
        <f t="shared" si="7"/>
        <v/>
      </c>
      <c r="W55" s="556" t="str">
        <f t="shared" si="8"/>
        <v/>
      </c>
      <c r="Y55" s="556" t="str">
        <f t="shared" si="9"/>
        <v/>
      </c>
      <c r="AA55" s="556" t="str">
        <f t="shared" si="10"/>
        <v/>
      </c>
      <c r="AC55" s="556" t="str">
        <f t="shared" si="11"/>
        <v/>
      </c>
      <c r="AE55" s="556" t="str">
        <f t="shared" si="12"/>
        <v/>
      </c>
      <c r="AG55" s="556" t="str">
        <f t="shared" si="13"/>
        <v/>
      </c>
      <c r="AI55" s="556" t="str">
        <f t="shared" si="14"/>
        <v/>
      </c>
      <c r="AK55" s="556" t="str">
        <f t="shared" si="15"/>
        <v/>
      </c>
      <c r="AM55" s="556" t="str">
        <f t="shared" si="16"/>
        <v/>
      </c>
      <c r="AO55" s="556" t="str">
        <f t="shared" si="17"/>
        <v/>
      </c>
      <c r="AQ55" s="556" t="str">
        <f t="shared" si="18"/>
        <v/>
      </c>
    </row>
    <row r="56" spans="5:43">
      <c r="E56" s="556" t="str">
        <f t="shared" si="0"/>
        <v/>
      </c>
      <c r="G56" s="556" t="str">
        <f t="shared" si="0"/>
        <v/>
      </c>
      <c r="I56" s="556" t="str">
        <f t="shared" si="1"/>
        <v/>
      </c>
      <c r="K56" s="556" t="str">
        <f t="shared" si="2"/>
        <v/>
      </c>
      <c r="M56" s="556" t="str">
        <f t="shared" si="3"/>
        <v/>
      </c>
      <c r="O56" s="556" t="str">
        <f t="shared" si="4"/>
        <v/>
      </c>
      <c r="Q56" s="556" t="str">
        <f t="shared" si="5"/>
        <v/>
      </c>
      <c r="S56" s="556" t="str">
        <f t="shared" si="6"/>
        <v/>
      </c>
      <c r="U56" s="556" t="str">
        <f t="shared" si="7"/>
        <v/>
      </c>
      <c r="W56" s="556" t="str">
        <f t="shared" si="8"/>
        <v/>
      </c>
      <c r="Y56" s="556" t="str">
        <f t="shared" si="9"/>
        <v/>
      </c>
      <c r="AA56" s="556" t="str">
        <f t="shared" si="10"/>
        <v/>
      </c>
      <c r="AC56" s="556" t="str">
        <f t="shared" si="11"/>
        <v/>
      </c>
      <c r="AE56" s="556" t="str">
        <f t="shared" si="12"/>
        <v/>
      </c>
      <c r="AG56" s="556" t="str">
        <f t="shared" si="13"/>
        <v/>
      </c>
      <c r="AI56" s="556" t="str">
        <f t="shared" si="14"/>
        <v/>
      </c>
      <c r="AK56" s="556" t="str">
        <f t="shared" si="15"/>
        <v/>
      </c>
      <c r="AM56" s="556" t="str">
        <f t="shared" si="16"/>
        <v/>
      </c>
      <c r="AO56" s="556" t="str">
        <f t="shared" si="17"/>
        <v/>
      </c>
      <c r="AQ56" s="556" t="str">
        <f t="shared" si="18"/>
        <v/>
      </c>
    </row>
    <row r="57" spans="5:43">
      <c r="E57" s="556" t="str">
        <f t="shared" si="0"/>
        <v/>
      </c>
      <c r="G57" s="556" t="str">
        <f t="shared" si="0"/>
        <v/>
      </c>
      <c r="I57" s="556" t="str">
        <f t="shared" si="1"/>
        <v/>
      </c>
      <c r="K57" s="556" t="str">
        <f t="shared" si="2"/>
        <v/>
      </c>
      <c r="M57" s="556" t="str">
        <f t="shared" si="3"/>
        <v/>
      </c>
      <c r="O57" s="556" t="str">
        <f t="shared" si="4"/>
        <v/>
      </c>
      <c r="Q57" s="556" t="str">
        <f t="shared" si="5"/>
        <v/>
      </c>
      <c r="S57" s="556" t="str">
        <f t="shared" si="6"/>
        <v/>
      </c>
      <c r="U57" s="556" t="str">
        <f t="shared" si="7"/>
        <v/>
      </c>
      <c r="W57" s="556" t="str">
        <f t="shared" si="8"/>
        <v/>
      </c>
      <c r="Y57" s="556" t="str">
        <f t="shared" si="9"/>
        <v/>
      </c>
      <c r="AA57" s="556" t="str">
        <f t="shared" si="10"/>
        <v/>
      </c>
      <c r="AC57" s="556" t="str">
        <f t="shared" si="11"/>
        <v/>
      </c>
      <c r="AE57" s="556" t="str">
        <f t="shared" si="12"/>
        <v/>
      </c>
      <c r="AG57" s="556" t="str">
        <f t="shared" si="13"/>
        <v/>
      </c>
      <c r="AI57" s="556" t="str">
        <f t="shared" si="14"/>
        <v/>
      </c>
      <c r="AK57" s="556" t="str">
        <f t="shared" si="15"/>
        <v/>
      </c>
      <c r="AM57" s="556" t="str">
        <f t="shared" si="16"/>
        <v/>
      </c>
      <c r="AO57" s="556" t="str">
        <f t="shared" si="17"/>
        <v/>
      </c>
      <c r="AQ57" s="556" t="str">
        <f t="shared" si="18"/>
        <v/>
      </c>
    </row>
    <row r="58" spans="5:43">
      <c r="E58" s="556" t="str">
        <f t="shared" si="0"/>
        <v/>
      </c>
      <c r="G58" s="556" t="str">
        <f t="shared" si="0"/>
        <v/>
      </c>
      <c r="I58" s="556" t="str">
        <f t="shared" si="1"/>
        <v/>
      </c>
      <c r="K58" s="556" t="str">
        <f t="shared" si="2"/>
        <v/>
      </c>
      <c r="M58" s="556" t="str">
        <f t="shared" si="3"/>
        <v/>
      </c>
      <c r="O58" s="556" t="str">
        <f t="shared" si="4"/>
        <v/>
      </c>
      <c r="Q58" s="556" t="str">
        <f t="shared" si="5"/>
        <v/>
      </c>
      <c r="S58" s="556" t="str">
        <f t="shared" si="6"/>
        <v/>
      </c>
      <c r="U58" s="556" t="str">
        <f t="shared" si="7"/>
        <v/>
      </c>
      <c r="W58" s="556" t="str">
        <f t="shared" si="8"/>
        <v/>
      </c>
      <c r="Y58" s="556" t="str">
        <f t="shared" si="9"/>
        <v/>
      </c>
      <c r="AA58" s="556" t="str">
        <f t="shared" si="10"/>
        <v/>
      </c>
      <c r="AC58" s="556" t="str">
        <f t="shared" si="11"/>
        <v/>
      </c>
      <c r="AE58" s="556" t="str">
        <f t="shared" si="12"/>
        <v/>
      </c>
      <c r="AG58" s="556" t="str">
        <f t="shared" si="13"/>
        <v/>
      </c>
      <c r="AI58" s="556" t="str">
        <f t="shared" si="14"/>
        <v/>
      </c>
      <c r="AK58" s="556" t="str">
        <f t="shared" si="15"/>
        <v/>
      </c>
      <c r="AM58" s="556" t="str">
        <f t="shared" si="16"/>
        <v/>
      </c>
      <c r="AO58" s="556" t="str">
        <f t="shared" si="17"/>
        <v/>
      </c>
      <c r="AQ58" s="556" t="str">
        <f t="shared" si="18"/>
        <v/>
      </c>
    </row>
    <row r="59" spans="5:43">
      <c r="E59" s="556" t="str">
        <f t="shared" si="0"/>
        <v/>
      </c>
      <c r="G59" s="556" t="str">
        <f t="shared" si="0"/>
        <v/>
      </c>
      <c r="I59" s="556" t="str">
        <f t="shared" si="1"/>
        <v/>
      </c>
      <c r="K59" s="556" t="str">
        <f t="shared" si="2"/>
        <v/>
      </c>
      <c r="M59" s="556" t="str">
        <f t="shared" si="3"/>
        <v/>
      </c>
      <c r="O59" s="556" t="str">
        <f t="shared" si="4"/>
        <v/>
      </c>
      <c r="Q59" s="556" t="str">
        <f t="shared" si="5"/>
        <v/>
      </c>
      <c r="S59" s="556" t="str">
        <f t="shared" si="6"/>
        <v/>
      </c>
      <c r="U59" s="556" t="str">
        <f t="shared" si="7"/>
        <v/>
      </c>
      <c r="W59" s="556" t="str">
        <f t="shared" si="8"/>
        <v/>
      </c>
      <c r="Y59" s="556" t="str">
        <f t="shared" si="9"/>
        <v/>
      </c>
      <c r="AA59" s="556" t="str">
        <f t="shared" si="10"/>
        <v/>
      </c>
      <c r="AC59" s="556" t="str">
        <f t="shared" si="11"/>
        <v/>
      </c>
      <c r="AE59" s="556" t="str">
        <f t="shared" si="12"/>
        <v/>
      </c>
      <c r="AG59" s="556" t="str">
        <f t="shared" si="13"/>
        <v/>
      </c>
      <c r="AI59" s="556" t="str">
        <f t="shared" si="14"/>
        <v/>
      </c>
      <c r="AK59" s="556" t="str">
        <f t="shared" si="15"/>
        <v/>
      </c>
      <c r="AM59" s="556" t="str">
        <f t="shared" si="16"/>
        <v/>
      </c>
      <c r="AO59" s="556" t="str">
        <f t="shared" si="17"/>
        <v/>
      </c>
      <c r="AQ59" s="556" t="str">
        <f t="shared" si="18"/>
        <v/>
      </c>
    </row>
    <row r="60" spans="5:43">
      <c r="E60" s="556" t="str">
        <f t="shared" si="0"/>
        <v/>
      </c>
      <c r="G60" s="556" t="str">
        <f t="shared" si="0"/>
        <v/>
      </c>
      <c r="I60" s="556" t="str">
        <f t="shared" si="1"/>
        <v/>
      </c>
      <c r="K60" s="556" t="str">
        <f t="shared" si="2"/>
        <v/>
      </c>
      <c r="M60" s="556" t="str">
        <f t="shared" si="3"/>
        <v/>
      </c>
      <c r="O60" s="556" t="str">
        <f t="shared" si="4"/>
        <v/>
      </c>
      <c r="Q60" s="556" t="str">
        <f t="shared" si="5"/>
        <v/>
      </c>
      <c r="S60" s="556" t="str">
        <f t="shared" si="6"/>
        <v/>
      </c>
      <c r="U60" s="556" t="str">
        <f t="shared" si="7"/>
        <v/>
      </c>
      <c r="W60" s="556" t="str">
        <f t="shared" si="8"/>
        <v/>
      </c>
      <c r="Y60" s="556" t="str">
        <f t="shared" si="9"/>
        <v/>
      </c>
      <c r="AA60" s="556" t="str">
        <f t="shared" si="10"/>
        <v/>
      </c>
      <c r="AC60" s="556" t="str">
        <f t="shared" si="11"/>
        <v/>
      </c>
      <c r="AE60" s="556" t="str">
        <f t="shared" si="12"/>
        <v/>
      </c>
      <c r="AG60" s="556" t="str">
        <f t="shared" si="13"/>
        <v/>
      </c>
      <c r="AI60" s="556" t="str">
        <f t="shared" si="14"/>
        <v/>
      </c>
      <c r="AK60" s="556" t="str">
        <f t="shared" si="15"/>
        <v/>
      </c>
      <c r="AM60" s="556" t="str">
        <f t="shared" si="16"/>
        <v/>
      </c>
      <c r="AO60" s="556" t="str">
        <f t="shared" si="17"/>
        <v/>
      </c>
      <c r="AQ60" s="556" t="str">
        <f t="shared" si="18"/>
        <v/>
      </c>
    </row>
    <row r="61" spans="5:43">
      <c r="E61" s="556" t="str">
        <f t="shared" si="0"/>
        <v/>
      </c>
      <c r="G61" s="556" t="str">
        <f t="shared" si="0"/>
        <v/>
      </c>
      <c r="I61" s="556" t="str">
        <f t="shared" si="1"/>
        <v/>
      </c>
      <c r="K61" s="556" t="str">
        <f t="shared" si="2"/>
        <v/>
      </c>
      <c r="M61" s="556" t="str">
        <f t="shared" si="3"/>
        <v/>
      </c>
      <c r="O61" s="556" t="str">
        <f t="shared" si="4"/>
        <v/>
      </c>
      <c r="Q61" s="556" t="str">
        <f t="shared" si="5"/>
        <v/>
      </c>
      <c r="S61" s="556" t="str">
        <f t="shared" si="6"/>
        <v/>
      </c>
      <c r="U61" s="556" t="str">
        <f t="shared" si="7"/>
        <v/>
      </c>
      <c r="W61" s="556" t="str">
        <f t="shared" si="8"/>
        <v/>
      </c>
      <c r="Y61" s="556" t="str">
        <f t="shared" si="9"/>
        <v/>
      </c>
      <c r="AA61" s="556" t="str">
        <f t="shared" si="10"/>
        <v/>
      </c>
      <c r="AC61" s="556" t="str">
        <f t="shared" si="11"/>
        <v/>
      </c>
      <c r="AE61" s="556" t="str">
        <f t="shared" si="12"/>
        <v/>
      </c>
      <c r="AG61" s="556" t="str">
        <f t="shared" si="13"/>
        <v/>
      </c>
      <c r="AI61" s="556" t="str">
        <f t="shared" si="14"/>
        <v/>
      </c>
      <c r="AK61" s="556" t="str">
        <f t="shared" si="15"/>
        <v/>
      </c>
      <c r="AM61" s="556" t="str">
        <f t="shared" si="16"/>
        <v/>
      </c>
      <c r="AO61" s="556" t="str">
        <f t="shared" si="17"/>
        <v/>
      </c>
      <c r="AQ61" s="556" t="str">
        <f t="shared" si="18"/>
        <v/>
      </c>
    </row>
    <row r="62" spans="5:43">
      <c r="E62" s="556" t="str">
        <f t="shared" si="0"/>
        <v/>
      </c>
      <c r="G62" s="556" t="str">
        <f t="shared" si="0"/>
        <v/>
      </c>
      <c r="I62" s="556" t="str">
        <f t="shared" si="1"/>
        <v/>
      </c>
      <c r="K62" s="556" t="str">
        <f t="shared" si="2"/>
        <v/>
      </c>
      <c r="M62" s="556" t="str">
        <f t="shared" si="3"/>
        <v/>
      </c>
      <c r="O62" s="556" t="str">
        <f t="shared" si="4"/>
        <v/>
      </c>
      <c r="Q62" s="556" t="str">
        <f t="shared" si="5"/>
        <v/>
      </c>
      <c r="S62" s="556" t="str">
        <f t="shared" si="6"/>
        <v/>
      </c>
      <c r="U62" s="556" t="str">
        <f t="shared" si="7"/>
        <v/>
      </c>
      <c r="W62" s="556" t="str">
        <f t="shared" si="8"/>
        <v/>
      </c>
      <c r="Y62" s="556" t="str">
        <f t="shared" si="9"/>
        <v/>
      </c>
      <c r="AA62" s="556" t="str">
        <f t="shared" si="10"/>
        <v/>
      </c>
      <c r="AC62" s="556" t="str">
        <f t="shared" si="11"/>
        <v/>
      </c>
      <c r="AE62" s="556" t="str">
        <f t="shared" si="12"/>
        <v/>
      </c>
      <c r="AG62" s="556" t="str">
        <f t="shared" si="13"/>
        <v/>
      </c>
      <c r="AI62" s="556" t="str">
        <f t="shared" si="14"/>
        <v/>
      </c>
      <c r="AK62" s="556" t="str">
        <f t="shared" si="15"/>
        <v/>
      </c>
      <c r="AM62" s="556" t="str">
        <f t="shared" si="16"/>
        <v/>
      </c>
      <c r="AO62" s="556" t="str">
        <f t="shared" si="17"/>
        <v/>
      </c>
      <c r="AQ62" s="556" t="str">
        <f t="shared" si="18"/>
        <v/>
      </c>
    </row>
    <row r="63" spans="5:43">
      <c r="E63" s="556" t="str">
        <f t="shared" si="0"/>
        <v/>
      </c>
      <c r="G63" s="556" t="str">
        <f t="shared" si="0"/>
        <v/>
      </c>
      <c r="I63" s="556" t="str">
        <f t="shared" si="1"/>
        <v/>
      </c>
      <c r="K63" s="556" t="str">
        <f t="shared" si="2"/>
        <v/>
      </c>
      <c r="M63" s="556" t="str">
        <f t="shared" si="3"/>
        <v/>
      </c>
      <c r="O63" s="556" t="str">
        <f t="shared" si="4"/>
        <v/>
      </c>
      <c r="Q63" s="556" t="str">
        <f t="shared" si="5"/>
        <v/>
      </c>
      <c r="S63" s="556" t="str">
        <f t="shared" si="6"/>
        <v/>
      </c>
      <c r="U63" s="556" t="str">
        <f t="shared" si="7"/>
        <v/>
      </c>
      <c r="W63" s="556" t="str">
        <f t="shared" si="8"/>
        <v/>
      </c>
      <c r="Y63" s="556" t="str">
        <f t="shared" si="9"/>
        <v/>
      </c>
      <c r="AA63" s="556" t="str">
        <f t="shared" si="10"/>
        <v/>
      </c>
      <c r="AC63" s="556" t="str">
        <f t="shared" si="11"/>
        <v/>
      </c>
      <c r="AE63" s="556" t="str">
        <f t="shared" si="12"/>
        <v/>
      </c>
      <c r="AG63" s="556" t="str">
        <f t="shared" si="13"/>
        <v/>
      </c>
      <c r="AI63" s="556" t="str">
        <f t="shared" si="14"/>
        <v/>
      </c>
      <c r="AK63" s="556" t="str">
        <f t="shared" si="15"/>
        <v/>
      </c>
      <c r="AM63" s="556" t="str">
        <f t="shared" si="16"/>
        <v/>
      </c>
      <c r="AO63" s="556" t="str">
        <f t="shared" si="17"/>
        <v/>
      </c>
      <c r="AQ63" s="556" t="str">
        <f t="shared" si="18"/>
        <v/>
      </c>
    </row>
    <row r="64" spans="5:43">
      <c r="E64" s="556" t="str">
        <f t="shared" si="0"/>
        <v/>
      </c>
      <c r="G64" s="556" t="str">
        <f t="shared" si="0"/>
        <v/>
      </c>
      <c r="I64" s="556" t="str">
        <f t="shared" si="1"/>
        <v/>
      </c>
      <c r="K64" s="556" t="str">
        <f t="shared" si="2"/>
        <v/>
      </c>
      <c r="M64" s="556" t="str">
        <f t="shared" si="3"/>
        <v/>
      </c>
      <c r="O64" s="556" t="str">
        <f t="shared" si="4"/>
        <v/>
      </c>
      <c r="Q64" s="556" t="str">
        <f t="shared" si="5"/>
        <v/>
      </c>
      <c r="S64" s="556" t="str">
        <f t="shared" si="6"/>
        <v/>
      </c>
      <c r="U64" s="556" t="str">
        <f t="shared" si="7"/>
        <v/>
      </c>
      <c r="W64" s="556" t="str">
        <f t="shared" si="8"/>
        <v/>
      </c>
      <c r="Y64" s="556" t="str">
        <f t="shared" si="9"/>
        <v/>
      </c>
      <c r="AA64" s="556" t="str">
        <f t="shared" si="10"/>
        <v/>
      </c>
      <c r="AC64" s="556" t="str">
        <f t="shared" si="11"/>
        <v/>
      </c>
      <c r="AE64" s="556" t="str">
        <f t="shared" si="12"/>
        <v/>
      </c>
      <c r="AG64" s="556" t="str">
        <f t="shared" si="13"/>
        <v/>
      </c>
      <c r="AI64" s="556" t="str">
        <f t="shared" si="14"/>
        <v/>
      </c>
      <c r="AK64" s="556" t="str">
        <f t="shared" si="15"/>
        <v/>
      </c>
      <c r="AM64" s="556" t="str">
        <f t="shared" si="16"/>
        <v/>
      </c>
      <c r="AO64" s="556" t="str">
        <f t="shared" si="17"/>
        <v/>
      </c>
      <c r="AQ64" s="556" t="str">
        <f t="shared" si="18"/>
        <v/>
      </c>
    </row>
    <row r="65" spans="5:43">
      <c r="E65" s="556" t="str">
        <f t="shared" si="0"/>
        <v/>
      </c>
      <c r="G65" s="556" t="str">
        <f t="shared" si="0"/>
        <v/>
      </c>
      <c r="I65" s="556" t="str">
        <f t="shared" si="1"/>
        <v/>
      </c>
      <c r="K65" s="556" t="str">
        <f t="shared" si="2"/>
        <v/>
      </c>
      <c r="M65" s="556" t="str">
        <f t="shared" si="3"/>
        <v/>
      </c>
      <c r="O65" s="556" t="str">
        <f t="shared" si="4"/>
        <v/>
      </c>
      <c r="Q65" s="556" t="str">
        <f t="shared" si="5"/>
        <v/>
      </c>
      <c r="S65" s="556" t="str">
        <f t="shared" si="6"/>
        <v/>
      </c>
      <c r="U65" s="556" t="str">
        <f t="shared" si="7"/>
        <v/>
      </c>
      <c r="W65" s="556" t="str">
        <f t="shared" si="8"/>
        <v/>
      </c>
      <c r="Y65" s="556" t="str">
        <f t="shared" si="9"/>
        <v/>
      </c>
      <c r="AA65" s="556" t="str">
        <f t="shared" si="10"/>
        <v/>
      </c>
      <c r="AC65" s="556" t="str">
        <f t="shared" si="11"/>
        <v/>
      </c>
      <c r="AE65" s="556" t="str">
        <f t="shared" si="12"/>
        <v/>
      </c>
      <c r="AG65" s="556" t="str">
        <f t="shared" si="13"/>
        <v/>
      </c>
      <c r="AI65" s="556" t="str">
        <f t="shared" si="14"/>
        <v/>
      </c>
      <c r="AK65" s="556" t="str">
        <f t="shared" si="15"/>
        <v/>
      </c>
      <c r="AM65" s="556" t="str">
        <f t="shared" si="16"/>
        <v/>
      </c>
      <c r="AO65" s="556" t="str">
        <f t="shared" si="17"/>
        <v/>
      </c>
      <c r="AQ65" s="556" t="str">
        <f t="shared" si="18"/>
        <v/>
      </c>
    </row>
    <row r="66" spans="5:43">
      <c r="E66" s="556" t="str">
        <f t="shared" si="0"/>
        <v/>
      </c>
      <c r="G66" s="556" t="str">
        <f t="shared" si="0"/>
        <v/>
      </c>
      <c r="I66" s="556" t="str">
        <f t="shared" si="1"/>
        <v/>
      </c>
      <c r="K66" s="556" t="str">
        <f t="shared" si="2"/>
        <v/>
      </c>
      <c r="M66" s="556" t="str">
        <f t="shared" si="3"/>
        <v/>
      </c>
      <c r="O66" s="556" t="str">
        <f t="shared" si="4"/>
        <v/>
      </c>
      <c r="Q66" s="556" t="str">
        <f t="shared" si="5"/>
        <v/>
      </c>
      <c r="S66" s="556" t="str">
        <f t="shared" si="6"/>
        <v/>
      </c>
      <c r="U66" s="556" t="str">
        <f t="shared" si="7"/>
        <v/>
      </c>
      <c r="W66" s="556" t="str">
        <f t="shared" si="8"/>
        <v/>
      </c>
      <c r="Y66" s="556" t="str">
        <f t="shared" si="9"/>
        <v/>
      </c>
      <c r="AA66" s="556" t="str">
        <f t="shared" si="10"/>
        <v/>
      </c>
      <c r="AC66" s="556" t="str">
        <f t="shared" si="11"/>
        <v/>
      </c>
      <c r="AE66" s="556" t="str">
        <f t="shared" si="12"/>
        <v/>
      </c>
      <c r="AG66" s="556" t="str">
        <f t="shared" si="13"/>
        <v/>
      </c>
      <c r="AI66" s="556" t="str">
        <f t="shared" si="14"/>
        <v/>
      </c>
      <c r="AK66" s="556" t="str">
        <f t="shared" si="15"/>
        <v/>
      </c>
      <c r="AM66" s="556" t="str">
        <f t="shared" si="16"/>
        <v/>
      </c>
      <c r="AO66" s="556" t="str">
        <f t="shared" si="17"/>
        <v/>
      </c>
      <c r="AQ66" s="556" t="str">
        <f t="shared" si="18"/>
        <v/>
      </c>
    </row>
    <row r="67" spans="5:43">
      <c r="E67" s="556" t="str">
        <f t="shared" si="0"/>
        <v/>
      </c>
      <c r="G67" s="556" t="str">
        <f t="shared" si="0"/>
        <v/>
      </c>
      <c r="I67" s="556" t="str">
        <f t="shared" si="1"/>
        <v/>
      </c>
      <c r="K67" s="556" t="str">
        <f t="shared" si="2"/>
        <v/>
      </c>
      <c r="M67" s="556" t="str">
        <f t="shared" si="3"/>
        <v/>
      </c>
      <c r="O67" s="556" t="str">
        <f t="shared" si="4"/>
        <v/>
      </c>
      <c r="Q67" s="556" t="str">
        <f t="shared" si="5"/>
        <v/>
      </c>
      <c r="S67" s="556" t="str">
        <f t="shared" si="6"/>
        <v/>
      </c>
      <c r="U67" s="556" t="str">
        <f t="shared" si="7"/>
        <v/>
      </c>
      <c r="W67" s="556" t="str">
        <f t="shared" si="8"/>
        <v/>
      </c>
      <c r="Y67" s="556" t="str">
        <f t="shared" si="9"/>
        <v/>
      </c>
      <c r="AA67" s="556" t="str">
        <f t="shared" si="10"/>
        <v/>
      </c>
      <c r="AC67" s="556" t="str">
        <f t="shared" si="11"/>
        <v/>
      </c>
      <c r="AE67" s="556" t="str">
        <f t="shared" si="12"/>
        <v/>
      </c>
      <c r="AG67" s="556" t="str">
        <f t="shared" si="13"/>
        <v/>
      </c>
      <c r="AI67" s="556" t="str">
        <f t="shared" si="14"/>
        <v/>
      </c>
      <c r="AK67" s="556" t="str">
        <f t="shared" si="15"/>
        <v/>
      </c>
      <c r="AM67" s="556" t="str">
        <f t="shared" si="16"/>
        <v/>
      </c>
      <c r="AO67" s="556" t="str">
        <f t="shared" si="17"/>
        <v/>
      </c>
      <c r="AQ67" s="556" t="str">
        <f t="shared" si="18"/>
        <v/>
      </c>
    </row>
    <row r="68" spans="5:43">
      <c r="E68" s="556" t="str">
        <f t="shared" si="0"/>
        <v/>
      </c>
      <c r="G68" s="556" t="str">
        <f t="shared" si="0"/>
        <v/>
      </c>
      <c r="I68" s="556" t="str">
        <f t="shared" si="1"/>
        <v/>
      </c>
      <c r="K68" s="556" t="str">
        <f t="shared" si="2"/>
        <v/>
      </c>
      <c r="M68" s="556" t="str">
        <f t="shared" si="3"/>
        <v/>
      </c>
      <c r="O68" s="556" t="str">
        <f t="shared" si="4"/>
        <v/>
      </c>
      <c r="Q68" s="556" t="str">
        <f t="shared" si="5"/>
        <v/>
      </c>
      <c r="S68" s="556" t="str">
        <f t="shared" si="6"/>
        <v/>
      </c>
      <c r="U68" s="556" t="str">
        <f t="shared" si="7"/>
        <v/>
      </c>
      <c r="W68" s="556" t="str">
        <f t="shared" si="8"/>
        <v/>
      </c>
      <c r="Y68" s="556" t="str">
        <f t="shared" si="9"/>
        <v/>
      </c>
      <c r="AA68" s="556" t="str">
        <f t="shared" si="10"/>
        <v/>
      </c>
      <c r="AC68" s="556" t="str">
        <f t="shared" si="11"/>
        <v/>
      </c>
      <c r="AE68" s="556" t="str">
        <f t="shared" si="12"/>
        <v/>
      </c>
      <c r="AG68" s="556" t="str">
        <f t="shared" si="13"/>
        <v/>
      </c>
      <c r="AI68" s="556" t="str">
        <f t="shared" si="14"/>
        <v/>
      </c>
      <c r="AK68" s="556" t="str">
        <f t="shared" si="15"/>
        <v/>
      </c>
      <c r="AM68" s="556" t="str">
        <f t="shared" si="16"/>
        <v/>
      </c>
      <c r="AO68" s="556" t="str">
        <f t="shared" si="17"/>
        <v/>
      </c>
      <c r="AQ68" s="556" t="str">
        <f t="shared" si="18"/>
        <v/>
      </c>
    </row>
    <row r="69" spans="5:43">
      <c r="E69" s="556" t="str">
        <f t="shared" si="0"/>
        <v/>
      </c>
      <c r="G69" s="556" t="str">
        <f t="shared" si="0"/>
        <v/>
      </c>
      <c r="I69" s="556" t="str">
        <f t="shared" si="1"/>
        <v/>
      </c>
      <c r="K69" s="556" t="str">
        <f t="shared" si="2"/>
        <v/>
      </c>
      <c r="M69" s="556" t="str">
        <f t="shared" si="3"/>
        <v/>
      </c>
      <c r="O69" s="556" t="str">
        <f t="shared" si="4"/>
        <v/>
      </c>
      <c r="Q69" s="556" t="str">
        <f t="shared" si="5"/>
        <v/>
      </c>
      <c r="S69" s="556" t="str">
        <f t="shared" si="6"/>
        <v/>
      </c>
      <c r="U69" s="556" t="str">
        <f t="shared" si="7"/>
        <v/>
      </c>
      <c r="W69" s="556" t="str">
        <f t="shared" si="8"/>
        <v/>
      </c>
      <c r="Y69" s="556" t="str">
        <f t="shared" si="9"/>
        <v/>
      </c>
      <c r="AA69" s="556" t="str">
        <f t="shared" si="10"/>
        <v/>
      </c>
      <c r="AC69" s="556" t="str">
        <f t="shared" si="11"/>
        <v/>
      </c>
      <c r="AE69" s="556" t="str">
        <f t="shared" si="12"/>
        <v/>
      </c>
      <c r="AG69" s="556" t="str">
        <f t="shared" si="13"/>
        <v/>
      </c>
      <c r="AI69" s="556" t="str">
        <f t="shared" si="14"/>
        <v/>
      </c>
      <c r="AK69" s="556" t="str">
        <f t="shared" si="15"/>
        <v/>
      </c>
      <c r="AM69" s="556" t="str">
        <f t="shared" si="16"/>
        <v/>
      </c>
      <c r="AO69" s="556" t="str">
        <f t="shared" si="17"/>
        <v/>
      </c>
      <c r="AQ69" s="556" t="str">
        <f t="shared" si="18"/>
        <v/>
      </c>
    </row>
    <row r="70" spans="5:43">
      <c r="E70" s="556" t="str">
        <f t="shared" si="0"/>
        <v/>
      </c>
      <c r="G70" s="556" t="str">
        <f t="shared" si="0"/>
        <v/>
      </c>
      <c r="I70" s="556" t="str">
        <f t="shared" si="1"/>
        <v/>
      </c>
      <c r="K70" s="556" t="str">
        <f t="shared" si="2"/>
        <v/>
      </c>
      <c r="M70" s="556" t="str">
        <f t="shared" si="3"/>
        <v/>
      </c>
      <c r="O70" s="556" t="str">
        <f t="shared" si="4"/>
        <v/>
      </c>
      <c r="Q70" s="556" t="str">
        <f t="shared" si="5"/>
        <v/>
      </c>
      <c r="S70" s="556" t="str">
        <f t="shared" si="6"/>
        <v/>
      </c>
      <c r="U70" s="556" t="str">
        <f t="shared" si="7"/>
        <v/>
      </c>
      <c r="W70" s="556" t="str">
        <f t="shared" si="8"/>
        <v/>
      </c>
      <c r="Y70" s="556" t="str">
        <f t="shared" si="9"/>
        <v/>
      </c>
      <c r="AA70" s="556" t="str">
        <f t="shared" si="10"/>
        <v/>
      </c>
      <c r="AC70" s="556" t="str">
        <f t="shared" si="11"/>
        <v/>
      </c>
      <c r="AE70" s="556" t="str">
        <f t="shared" si="12"/>
        <v/>
      </c>
      <c r="AG70" s="556" t="str">
        <f t="shared" si="13"/>
        <v/>
      </c>
      <c r="AI70" s="556" t="str">
        <f t="shared" si="14"/>
        <v/>
      </c>
      <c r="AK70" s="556" t="str">
        <f t="shared" si="15"/>
        <v/>
      </c>
      <c r="AM70" s="556" t="str">
        <f t="shared" si="16"/>
        <v/>
      </c>
      <c r="AO70" s="556" t="str">
        <f t="shared" si="17"/>
        <v/>
      </c>
      <c r="AQ70" s="556" t="str">
        <f t="shared" si="18"/>
        <v/>
      </c>
    </row>
    <row r="71" spans="5:43">
      <c r="E71" s="556" t="str">
        <f t="shared" si="0"/>
        <v/>
      </c>
      <c r="G71" s="556" t="str">
        <f t="shared" si="0"/>
        <v/>
      </c>
      <c r="I71" s="556" t="str">
        <f t="shared" si="1"/>
        <v/>
      </c>
      <c r="K71" s="556" t="str">
        <f t="shared" si="2"/>
        <v/>
      </c>
      <c r="M71" s="556" t="str">
        <f t="shared" si="3"/>
        <v/>
      </c>
      <c r="O71" s="556" t="str">
        <f t="shared" si="4"/>
        <v/>
      </c>
      <c r="Q71" s="556" t="str">
        <f t="shared" si="5"/>
        <v/>
      </c>
      <c r="S71" s="556" t="str">
        <f t="shared" si="6"/>
        <v/>
      </c>
      <c r="U71" s="556" t="str">
        <f t="shared" si="7"/>
        <v/>
      </c>
      <c r="W71" s="556" t="str">
        <f t="shared" si="8"/>
        <v/>
      </c>
      <c r="Y71" s="556" t="str">
        <f t="shared" si="9"/>
        <v/>
      </c>
      <c r="AA71" s="556" t="str">
        <f t="shared" si="10"/>
        <v/>
      </c>
      <c r="AC71" s="556" t="str">
        <f t="shared" si="11"/>
        <v/>
      </c>
      <c r="AE71" s="556" t="str">
        <f t="shared" si="12"/>
        <v/>
      </c>
      <c r="AG71" s="556" t="str">
        <f t="shared" si="13"/>
        <v/>
      </c>
      <c r="AI71" s="556" t="str">
        <f t="shared" si="14"/>
        <v/>
      </c>
      <c r="AK71" s="556" t="str">
        <f t="shared" si="15"/>
        <v/>
      </c>
      <c r="AM71" s="556" t="str">
        <f t="shared" si="16"/>
        <v/>
      </c>
      <c r="AO71" s="556" t="str">
        <f t="shared" si="17"/>
        <v/>
      </c>
      <c r="AQ71" s="556" t="str">
        <f t="shared" si="18"/>
        <v/>
      </c>
    </row>
    <row r="72" spans="5:43">
      <c r="E72" s="556" t="str">
        <f t="shared" si="0"/>
        <v/>
      </c>
      <c r="G72" s="556" t="str">
        <f t="shared" si="0"/>
        <v/>
      </c>
      <c r="I72" s="556" t="str">
        <f t="shared" si="1"/>
        <v/>
      </c>
      <c r="K72" s="556" t="str">
        <f t="shared" si="2"/>
        <v/>
      </c>
      <c r="M72" s="556" t="str">
        <f t="shared" si="3"/>
        <v/>
      </c>
      <c r="O72" s="556" t="str">
        <f t="shared" si="4"/>
        <v/>
      </c>
      <c r="Q72" s="556" t="str">
        <f t="shared" si="5"/>
        <v/>
      </c>
      <c r="S72" s="556" t="str">
        <f t="shared" si="6"/>
        <v/>
      </c>
      <c r="U72" s="556" t="str">
        <f t="shared" si="7"/>
        <v/>
      </c>
      <c r="W72" s="556" t="str">
        <f t="shared" si="8"/>
        <v/>
      </c>
      <c r="Y72" s="556" t="str">
        <f t="shared" si="9"/>
        <v/>
      </c>
      <c r="AA72" s="556" t="str">
        <f t="shared" si="10"/>
        <v/>
      </c>
      <c r="AC72" s="556" t="str">
        <f t="shared" si="11"/>
        <v/>
      </c>
      <c r="AE72" s="556" t="str">
        <f t="shared" si="12"/>
        <v/>
      </c>
      <c r="AG72" s="556" t="str">
        <f t="shared" si="13"/>
        <v/>
      </c>
      <c r="AI72" s="556" t="str">
        <f t="shared" si="14"/>
        <v/>
      </c>
      <c r="AK72" s="556" t="str">
        <f t="shared" si="15"/>
        <v/>
      </c>
      <c r="AM72" s="556" t="str">
        <f t="shared" si="16"/>
        <v/>
      </c>
      <c r="AO72" s="556" t="str">
        <f t="shared" si="17"/>
        <v/>
      </c>
      <c r="AQ72" s="556" t="str">
        <f t="shared" si="18"/>
        <v/>
      </c>
    </row>
    <row r="73" spans="5:43">
      <c r="E73" s="556" t="str">
        <f t="shared" si="0"/>
        <v/>
      </c>
      <c r="G73" s="556" t="str">
        <f t="shared" si="0"/>
        <v/>
      </c>
      <c r="I73" s="556" t="str">
        <f t="shared" si="1"/>
        <v/>
      </c>
      <c r="K73" s="556" t="str">
        <f t="shared" si="2"/>
        <v/>
      </c>
      <c r="M73" s="556" t="str">
        <f t="shared" si="3"/>
        <v/>
      </c>
      <c r="O73" s="556" t="str">
        <f t="shared" si="4"/>
        <v/>
      </c>
      <c r="Q73" s="556" t="str">
        <f t="shared" si="5"/>
        <v/>
      </c>
      <c r="S73" s="556" t="str">
        <f t="shared" si="6"/>
        <v/>
      </c>
      <c r="U73" s="556" t="str">
        <f t="shared" si="7"/>
        <v/>
      </c>
      <c r="W73" s="556" t="str">
        <f t="shared" si="8"/>
        <v/>
      </c>
      <c r="Y73" s="556" t="str">
        <f t="shared" si="9"/>
        <v/>
      </c>
      <c r="AA73" s="556" t="str">
        <f t="shared" si="10"/>
        <v/>
      </c>
      <c r="AC73" s="556" t="str">
        <f t="shared" si="11"/>
        <v/>
      </c>
      <c r="AE73" s="556" t="str">
        <f t="shared" si="12"/>
        <v/>
      </c>
      <c r="AG73" s="556" t="str">
        <f t="shared" si="13"/>
        <v/>
      </c>
      <c r="AI73" s="556" t="str">
        <f t="shared" si="14"/>
        <v/>
      </c>
      <c r="AK73" s="556" t="str">
        <f t="shared" si="15"/>
        <v/>
      </c>
      <c r="AM73" s="556" t="str">
        <f t="shared" si="16"/>
        <v/>
      </c>
      <c r="AO73" s="556" t="str">
        <f t="shared" si="17"/>
        <v/>
      </c>
      <c r="AQ73" s="556" t="str">
        <f t="shared" si="18"/>
        <v/>
      </c>
    </row>
    <row r="74" spans="5:43">
      <c r="E74" s="556" t="str">
        <f t="shared" si="0"/>
        <v/>
      </c>
      <c r="G74" s="556" t="str">
        <f t="shared" si="0"/>
        <v/>
      </c>
      <c r="I74" s="556" t="str">
        <f t="shared" si="1"/>
        <v/>
      </c>
      <c r="K74" s="556" t="str">
        <f t="shared" si="2"/>
        <v/>
      </c>
      <c r="M74" s="556" t="str">
        <f t="shared" si="3"/>
        <v/>
      </c>
      <c r="O74" s="556" t="str">
        <f t="shared" si="4"/>
        <v/>
      </c>
      <c r="Q74" s="556" t="str">
        <f t="shared" si="5"/>
        <v/>
      </c>
      <c r="S74" s="556" t="str">
        <f t="shared" si="6"/>
        <v/>
      </c>
      <c r="U74" s="556" t="str">
        <f t="shared" si="7"/>
        <v/>
      </c>
      <c r="W74" s="556" t="str">
        <f t="shared" si="8"/>
        <v/>
      </c>
      <c r="Y74" s="556" t="str">
        <f t="shared" si="9"/>
        <v/>
      </c>
      <c r="AA74" s="556" t="str">
        <f t="shared" si="10"/>
        <v/>
      </c>
      <c r="AC74" s="556" t="str">
        <f t="shared" si="11"/>
        <v/>
      </c>
      <c r="AE74" s="556" t="str">
        <f t="shared" si="12"/>
        <v/>
      </c>
      <c r="AG74" s="556" t="str">
        <f t="shared" si="13"/>
        <v/>
      </c>
      <c r="AI74" s="556" t="str">
        <f t="shared" si="14"/>
        <v/>
      </c>
      <c r="AK74" s="556" t="str">
        <f t="shared" si="15"/>
        <v/>
      </c>
      <c r="AM74" s="556" t="str">
        <f t="shared" si="16"/>
        <v/>
      </c>
      <c r="AO74" s="556" t="str">
        <f t="shared" si="17"/>
        <v/>
      </c>
      <c r="AQ74" s="556" t="str">
        <f t="shared" si="18"/>
        <v/>
      </c>
    </row>
    <row r="75" spans="5:43">
      <c r="E75" s="556" t="str">
        <f t="shared" si="0"/>
        <v/>
      </c>
      <c r="G75" s="556" t="str">
        <f t="shared" si="0"/>
        <v/>
      </c>
      <c r="I75" s="556" t="str">
        <f t="shared" si="1"/>
        <v/>
      </c>
      <c r="K75" s="556" t="str">
        <f t="shared" si="2"/>
        <v/>
      </c>
      <c r="M75" s="556" t="str">
        <f t="shared" si="3"/>
        <v/>
      </c>
      <c r="O75" s="556" t="str">
        <f t="shared" si="4"/>
        <v/>
      </c>
      <c r="Q75" s="556" t="str">
        <f t="shared" si="5"/>
        <v/>
      </c>
      <c r="S75" s="556" t="str">
        <f t="shared" si="6"/>
        <v/>
      </c>
      <c r="U75" s="556" t="str">
        <f t="shared" si="7"/>
        <v/>
      </c>
      <c r="W75" s="556" t="str">
        <f t="shared" si="8"/>
        <v/>
      </c>
      <c r="Y75" s="556" t="str">
        <f t="shared" si="9"/>
        <v/>
      </c>
      <c r="AA75" s="556" t="str">
        <f t="shared" si="10"/>
        <v/>
      </c>
      <c r="AC75" s="556" t="str">
        <f t="shared" si="11"/>
        <v/>
      </c>
      <c r="AE75" s="556" t="str">
        <f t="shared" si="12"/>
        <v/>
      </c>
      <c r="AG75" s="556" t="str">
        <f t="shared" si="13"/>
        <v/>
      </c>
      <c r="AI75" s="556" t="str">
        <f t="shared" si="14"/>
        <v/>
      </c>
      <c r="AK75" s="556" t="str">
        <f t="shared" si="15"/>
        <v/>
      </c>
      <c r="AM75" s="556" t="str">
        <f t="shared" si="16"/>
        <v/>
      </c>
      <c r="AO75" s="556" t="str">
        <f t="shared" si="17"/>
        <v/>
      </c>
      <c r="AQ75" s="556" t="str">
        <f t="shared" si="18"/>
        <v/>
      </c>
    </row>
    <row r="76" spans="5:43">
      <c r="E76" s="556" t="str">
        <f t="shared" si="0"/>
        <v/>
      </c>
      <c r="G76" s="556" t="str">
        <f t="shared" si="0"/>
        <v/>
      </c>
      <c r="I76" s="556" t="str">
        <f t="shared" si="1"/>
        <v/>
      </c>
      <c r="K76" s="556" t="str">
        <f t="shared" si="2"/>
        <v/>
      </c>
      <c r="M76" s="556" t="str">
        <f t="shared" si="3"/>
        <v/>
      </c>
      <c r="O76" s="556" t="str">
        <f t="shared" si="4"/>
        <v/>
      </c>
      <c r="Q76" s="556" t="str">
        <f t="shared" si="5"/>
        <v/>
      </c>
      <c r="S76" s="556" t="str">
        <f t="shared" si="6"/>
        <v/>
      </c>
      <c r="U76" s="556" t="str">
        <f t="shared" si="7"/>
        <v/>
      </c>
      <c r="W76" s="556" t="str">
        <f t="shared" si="8"/>
        <v/>
      </c>
      <c r="Y76" s="556" t="str">
        <f t="shared" si="9"/>
        <v/>
      </c>
      <c r="AA76" s="556" t="str">
        <f t="shared" si="10"/>
        <v/>
      </c>
      <c r="AC76" s="556" t="str">
        <f t="shared" si="11"/>
        <v/>
      </c>
      <c r="AE76" s="556" t="str">
        <f t="shared" si="12"/>
        <v/>
      </c>
      <c r="AG76" s="556" t="str">
        <f t="shared" si="13"/>
        <v/>
      </c>
      <c r="AI76" s="556" t="str">
        <f t="shared" si="14"/>
        <v/>
      </c>
      <c r="AK76" s="556" t="str">
        <f t="shared" si="15"/>
        <v/>
      </c>
      <c r="AM76" s="556" t="str">
        <f t="shared" si="16"/>
        <v/>
      </c>
      <c r="AO76" s="556" t="str">
        <f t="shared" si="17"/>
        <v/>
      </c>
      <c r="AQ76" s="556" t="str">
        <f t="shared" si="18"/>
        <v/>
      </c>
    </row>
    <row r="77" spans="5:43">
      <c r="E77" s="556" t="str">
        <f t="shared" ref="E77:G140" si="19">IF(OR($B77=0,D77=0),"",D77/$B77)</f>
        <v/>
      </c>
      <c r="G77" s="556" t="str">
        <f t="shared" si="19"/>
        <v/>
      </c>
      <c r="I77" s="556" t="str">
        <f t="shared" ref="I77:I140" si="20">IF(OR($B77=0,H77=0),"",H77/$B77)</f>
        <v/>
      </c>
      <c r="K77" s="556" t="str">
        <f t="shared" ref="K77:K140" si="21">IF(OR($B77=0,J77=0),"",J77/$B77)</f>
        <v/>
      </c>
      <c r="M77" s="556" t="str">
        <f t="shared" ref="M77:M140" si="22">IF(OR($B77=0,L77=0),"",L77/$B77)</f>
        <v/>
      </c>
      <c r="O77" s="556" t="str">
        <f t="shared" ref="O77:O140" si="23">IF(OR($B77=0,N77=0),"",N77/$B77)</f>
        <v/>
      </c>
      <c r="Q77" s="556" t="str">
        <f t="shared" ref="Q77:Q140" si="24">IF(OR($B77=0,P77=0),"",P77/$B77)</f>
        <v/>
      </c>
      <c r="S77" s="556" t="str">
        <f t="shared" ref="S77:S140" si="25">IF(OR($B77=0,R77=0),"",R77/$B77)</f>
        <v/>
      </c>
      <c r="U77" s="556" t="str">
        <f t="shared" ref="U77:U140" si="26">IF(OR($B77=0,T77=0),"",T77/$B77)</f>
        <v/>
      </c>
      <c r="W77" s="556" t="str">
        <f t="shared" ref="W77:W140" si="27">IF(OR($B77=0,V77=0),"",V77/$B77)</f>
        <v/>
      </c>
      <c r="Y77" s="556" t="str">
        <f t="shared" ref="Y77:Y140" si="28">IF(OR($B77=0,X77=0),"",X77/$B77)</f>
        <v/>
      </c>
      <c r="AA77" s="556" t="str">
        <f t="shared" ref="AA77:AA140" si="29">IF(OR($B77=0,Z77=0),"",Z77/$B77)</f>
        <v/>
      </c>
      <c r="AC77" s="556" t="str">
        <f t="shared" ref="AC77:AC140" si="30">IF(OR($B77=0,AB77=0),"",AB77/$B77)</f>
        <v/>
      </c>
      <c r="AE77" s="556" t="str">
        <f t="shared" ref="AE77:AE140" si="31">IF(OR($B77=0,AD77=0),"",AD77/$B77)</f>
        <v/>
      </c>
      <c r="AG77" s="556" t="str">
        <f t="shared" ref="AG77:AG140" si="32">IF(OR($B77=0,AF77=0),"",AF77/$B77)</f>
        <v/>
      </c>
      <c r="AI77" s="556" t="str">
        <f t="shared" ref="AI77:AI140" si="33">IF(OR($B77=0,AH77=0),"",AH77/$B77)</f>
        <v/>
      </c>
      <c r="AK77" s="556" t="str">
        <f t="shared" ref="AK77:AK140" si="34">IF(OR($B77=0,AJ77=0),"",AJ77/$B77)</f>
        <v/>
      </c>
      <c r="AM77" s="556" t="str">
        <f t="shared" ref="AM77:AM140" si="35">IF(OR($B77=0,AL77=0),"",AL77/$B77)</f>
        <v/>
      </c>
      <c r="AO77" s="556" t="str">
        <f t="shared" ref="AO77:AO140" si="36">IF(OR($B77=0,AN77=0),"",AN77/$B77)</f>
        <v/>
      </c>
      <c r="AQ77" s="556" t="str">
        <f t="shared" ref="AQ77:AQ140" si="37">IF(OR($B77=0,AP77=0),"",AP77/$B77)</f>
        <v/>
      </c>
    </row>
    <row r="78" spans="5:43">
      <c r="E78" s="556" t="str">
        <f t="shared" si="19"/>
        <v/>
      </c>
      <c r="G78" s="556" t="str">
        <f t="shared" si="19"/>
        <v/>
      </c>
      <c r="I78" s="556" t="str">
        <f t="shared" si="20"/>
        <v/>
      </c>
      <c r="K78" s="556" t="str">
        <f t="shared" si="21"/>
        <v/>
      </c>
      <c r="M78" s="556" t="str">
        <f t="shared" si="22"/>
        <v/>
      </c>
      <c r="O78" s="556" t="str">
        <f t="shared" si="23"/>
        <v/>
      </c>
      <c r="Q78" s="556" t="str">
        <f t="shared" si="24"/>
        <v/>
      </c>
      <c r="S78" s="556" t="str">
        <f t="shared" si="25"/>
        <v/>
      </c>
      <c r="U78" s="556" t="str">
        <f t="shared" si="26"/>
        <v/>
      </c>
      <c r="W78" s="556" t="str">
        <f t="shared" si="27"/>
        <v/>
      </c>
      <c r="Y78" s="556" t="str">
        <f t="shared" si="28"/>
        <v/>
      </c>
      <c r="AA78" s="556" t="str">
        <f t="shared" si="29"/>
        <v/>
      </c>
      <c r="AC78" s="556" t="str">
        <f t="shared" si="30"/>
        <v/>
      </c>
      <c r="AE78" s="556" t="str">
        <f t="shared" si="31"/>
        <v/>
      </c>
      <c r="AG78" s="556" t="str">
        <f t="shared" si="32"/>
        <v/>
      </c>
      <c r="AI78" s="556" t="str">
        <f t="shared" si="33"/>
        <v/>
      </c>
      <c r="AK78" s="556" t="str">
        <f t="shared" si="34"/>
        <v/>
      </c>
      <c r="AM78" s="556" t="str">
        <f t="shared" si="35"/>
        <v/>
      </c>
      <c r="AO78" s="556" t="str">
        <f t="shared" si="36"/>
        <v/>
      </c>
      <c r="AQ78" s="556" t="str">
        <f t="shared" si="37"/>
        <v/>
      </c>
    </row>
    <row r="79" spans="5:43">
      <c r="E79" s="556" t="str">
        <f t="shared" si="19"/>
        <v/>
      </c>
      <c r="G79" s="556" t="str">
        <f t="shared" si="19"/>
        <v/>
      </c>
      <c r="I79" s="556" t="str">
        <f t="shared" si="20"/>
        <v/>
      </c>
      <c r="K79" s="556" t="str">
        <f t="shared" si="21"/>
        <v/>
      </c>
      <c r="M79" s="556" t="str">
        <f t="shared" si="22"/>
        <v/>
      </c>
      <c r="O79" s="556" t="str">
        <f t="shared" si="23"/>
        <v/>
      </c>
      <c r="Q79" s="556" t="str">
        <f t="shared" si="24"/>
        <v/>
      </c>
      <c r="S79" s="556" t="str">
        <f t="shared" si="25"/>
        <v/>
      </c>
      <c r="U79" s="556" t="str">
        <f t="shared" si="26"/>
        <v/>
      </c>
      <c r="W79" s="556" t="str">
        <f t="shared" si="27"/>
        <v/>
      </c>
      <c r="Y79" s="556" t="str">
        <f t="shared" si="28"/>
        <v/>
      </c>
      <c r="AA79" s="556" t="str">
        <f t="shared" si="29"/>
        <v/>
      </c>
      <c r="AC79" s="556" t="str">
        <f t="shared" si="30"/>
        <v/>
      </c>
      <c r="AE79" s="556" t="str">
        <f t="shared" si="31"/>
        <v/>
      </c>
      <c r="AG79" s="556" t="str">
        <f t="shared" si="32"/>
        <v/>
      </c>
      <c r="AI79" s="556" t="str">
        <f t="shared" si="33"/>
        <v/>
      </c>
      <c r="AK79" s="556" t="str">
        <f t="shared" si="34"/>
        <v/>
      </c>
      <c r="AM79" s="556" t="str">
        <f t="shared" si="35"/>
        <v/>
      </c>
      <c r="AO79" s="556" t="str">
        <f t="shared" si="36"/>
        <v/>
      </c>
      <c r="AQ79" s="556" t="str">
        <f t="shared" si="37"/>
        <v/>
      </c>
    </row>
    <row r="80" spans="5:43">
      <c r="E80" s="556" t="str">
        <f t="shared" si="19"/>
        <v/>
      </c>
      <c r="G80" s="556" t="str">
        <f t="shared" si="19"/>
        <v/>
      </c>
      <c r="I80" s="556" t="str">
        <f t="shared" si="20"/>
        <v/>
      </c>
      <c r="K80" s="556" t="str">
        <f t="shared" si="21"/>
        <v/>
      </c>
      <c r="M80" s="556" t="str">
        <f t="shared" si="22"/>
        <v/>
      </c>
      <c r="O80" s="556" t="str">
        <f t="shared" si="23"/>
        <v/>
      </c>
      <c r="Q80" s="556" t="str">
        <f t="shared" si="24"/>
        <v/>
      </c>
      <c r="S80" s="556" t="str">
        <f t="shared" si="25"/>
        <v/>
      </c>
      <c r="U80" s="556" t="str">
        <f t="shared" si="26"/>
        <v/>
      </c>
      <c r="W80" s="556" t="str">
        <f t="shared" si="27"/>
        <v/>
      </c>
      <c r="Y80" s="556" t="str">
        <f t="shared" si="28"/>
        <v/>
      </c>
      <c r="AA80" s="556" t="str">
        <f t="shared" si="29"/>
        <v/>
      </c>
      <c r="AC80" s="556" t="str">
        <f t="shared" si="30"/>
        <v/>
      </c>
      <c r="AE80" s="556" t="str">
        <f t="shared" si="31"/>
        <v/>
      </c>
      <c r="AG80" s="556" t="str">
        <f t="shared" si="32"/>
        <v/>
      </c>
      <c r="AI80" s="556" t="str">
        <f t="shared" si="33"/>
        <v/>
      </c>
      <c r="AK80" s="556" t="str">
        <f t="shared" si="34"/>
        <v/>
      </c>
      <c r="AM80" s="556" t="str">
        <f t="shared" si="35"/>
        <v/>
      </c>
      <c r="AO80" s="556" t="str">
        <f t="shared" si="36"/>
        <v/>
      </c>
      <c r="AQ80" s="556" t="str">
        <f t="shared" si="37"/>
        <v/>
      </c>
    </row>
    <row r="81" spans="5:43">
      <c r="E81" s="556" t="str">
        <f t="shared" si="19"/>
        <v/>
      </c>
      <c r="G81" s="556" t="str">
        <f t="shared" si="19"/>
        <v/>
      </c>
      <c r="I81" s="556" t="str">
        <f t="shared" si="20"/>
        <v/>
      </c>
      <c r="K81" s="556" t="str">
        <f t="shared" si="21"/>
        <v/>
      </c>
      <c r="M81" s="556" t="str">
        <f t="shared" si="22"/>
        <v/>
      </c>
      <c r="O81" s="556" t="str">
        <f t="shared" si="23"/>
        <v/>
      </c>
      <c r="Q81" s="556" t="str">
        <f t="shared" si="24"/>
        <v/>
      </c>
      <c r="S81" s="556" t="str">
        <f t="shared" si="25"/>
        <v/>
      </c>
      <c r="U81" s="556" t="str">
        <f t="shared" si="26"/>
        <v/>
      </c>
      <c r="W81" s="556" t="str">
        <f t="shared" si="27"/>
        <v/>
      </c>
      <c r="Y81" s="556" t="str">
        <f t="shared" si="28"/>
        <v/>
      </c>
      <c r="AA81" s="556" t="str">
        <f t="shared" si="29"/>
        <v/>
      </c>
      <c r="AC81" s="556" t="str">
        <f t="shared" si="30"/>
        <v/>
      </c>
      <c r="AE81" s="556" t="str">
        <f t="shared" si="31"/>
        <v/>
      </c>
      <c r="AG81" s="556" t="str">
        <f t="shared" si="32"/>
        <v/>
      </c>
      <c r="AI81" s="556" t="str">
        <f t="shared" si="33"/>
        <v/>
      </c>
      <c r="AK81" s="556" t="str">
        <f t="shared" si="34"/>
        <v/>
      </c>
      <c r="AM81" s="556" t="str">
        <f t="shared" si="35"/>
        <v/>
      </c>
      <c r="AO81" s="556" t="str">
        <f t="shared" si="36"/>
        <v/>
      </c>
      <c r="AQ81" s="556" t="str">
        <f t="shared" si="37"/>
        <v/>
      </c>
    </row>
    <row r="82" spans="5:43">
      <c r="E82" s="556" t="str">
        <f t="shared" si="19"/>
        <v/>
      </c>
      <c r="G82" s="556" t="str">
        <f t="shared" si="19"/>
        <v/>
      </c>
      <c r="I82" s="556" t="str">
        <f t="shared" si="20"/>
        <v/>
      </c>
      <c r="K82" s="556" t="str">
        <f t="shared" si="21"/>
        <v/>
      </c>
      <c r="M82" s="556" t="str">
        <f t="shared" si="22"/>
        <v/>
      </c>
      <c r="O82" s="556" t="str">
        <f t="shared" si="23"/>
        <v/>
      </c>
      <c r="Q82" s="556" t="str">
        <f t="shared" si="24"/>
        <v/>
      </c>
      <c r="S82" s="556" t="str">
        <f t="shared" si="25"/>
        <v/>
      </c>
      <c r="U82" s="556" t="str">
        <f t="shared" si="26"/>
        <v/>
      </c>
      <c r="W82" s="556" t="str">
        <f t="shared" si="27"/>
        <v/>
      </c>
      <c r="Y82" s="556" t="str">
        <f t="shared" si="28"/>
        <v/>
      </c>
      <c r="AA82" s="556" t="str">
        <f t="shared" si="29"/>
        <v/>
      </c>
      <c r="AC82" s="556" t="str">
        <f t="shared" si="30"/>
        <v/>
      </c>
      <c r="AE82" s="556" t="str">
        <f t="shared" si="31"/>
        <v/>
      </c>
      <c r="AG82" s="556" t="str">
        <f t="shared" si="32"/>
        <v/>
      </c>
      <c r="AI82" s="556" t="str">
        <f t="shared" si="33"/>
        <v/>
      </c>
      <c r="AK82" s="556" t="str">
        <f t="shared" si="34"/>
        <v/>
      </c>
      <c r="AM82" s="556" t="str">
        <f t="shared" si="35"/>
        <v/>
      </c>
      <c r="AO82" s="556" t="str">
        <f t="shared" si="36"/>
        <v/>
      </c>
      <c r="AQ82" s="556" t="str">
        <f t="shared" si="37"/>
        <v/>
      </c>
    </row>
    <row r="83" spans="5:43">
      <c r="E83" s="556" t="str">
        <f t="shared" si="19"/>
        <v/>
      </c>
      <c r="G83" s="556" t="str">
        <f t="shared" si="19"/>
        <v/>
      </c>
      <c r="I83" s="556" t="str">
        <f t="shared" si="20"/>
        <v/>
      </c>
      <c r="K83" s="556" t="str">
        <f t="shared" si="21"/>
        <v/>
      </c>
      <c r="M83" s="556" t="str">
        <f t="shared" si="22"/>
        <v/>
      </c>
      <c r="O83" s="556" t="str">
        <f t="shared" si="23"/>
        <v/>
      </c>
      <c r="Q83" s="556" t="str">
        <f t="shared" si="24"/>
        <v/>
      </c>
      <c r="S83" s="556" t="str">
        <f t="shared" si="25"/>
        <v/>
      </c>
      <c r="U83" s="556" t="str">
        <f t="shared" si="26"/>
        <v/>
      </c>
      <c r="W83" s="556" t="str">
        <f t="shared" si="27"/>
        <v/>
      </c>
      <c r="Y83" s="556" t="str">
        <f t="shared" si="28"/>
        <v/>
      </c>
      <c r="AA83" s="556" t="str">
        <f t="shared" si="29"/>
        <v/>
      </c>
      <c r="AC83" s="556" t="str">
        <f t="shared" si="30"/>
        <v/>
      </c>
      <c r="AE83" s="556" t="str">
        <f t="shared" si="31"/>
        <v/>
      </c>
      <c r="AG83" s="556" t="str">
        <f t="shared" si="32"/>
        <v/>
      </c>
      <c r="AI83" s="556" t="str">
        <f t="shared" si="33"/>
        <v/>
      </c>
      <c r="AK83" s="556" t="str">
        <f t="shared" si="34"/>
        <v/>
      </c>
      <c r="AM83" s="556" t="str">
        <f t="shared" si="35"/>
        <v/>
      </c>
      <c r="AO83" s="556" t="str">
        <f t="shared" si="36"/>
        <v/>
      </c>
      <c r="AQ83" s="556" t="str">
        <f t="shared" si="37"/>
        <v/>
      </c>
    </row>
    <row r="84" spans="5:43">
      <c r="E84" s="556" t="str">
        <f t="shared" si="19"/>
        <v/>
      </c>
      <c r="G84" s="556" t="str">
        <f t="shared" si="19"/>
        <v/>
      </c>
      <c r="I84" s="556" t="str">
        <f t="shared" si="20"/>
        <v/>
      </c>
      <c r="K84" s="556" t="str">
        <f t="shared" si="21"/>
        <v/>
      </c>
      <c r="M84" s="556" t="str">
        <f t="shared" si="22"/>
        <v/>
      </c>
      <c r="O84" s="556" t="str">
        <f t="shared" si="23"/>
        <v/>
      </c>
      <c r="Q84" s="556" t="str">
        <f t="shared" si="24"/>
        <v/>
      </c>
      <c r="S84" s="556" t="str">
        <f t="shared" si="25"/>
        <v/>
      </c>
      <c r="U84" s="556" t="str">
        <f t="shared" si="26"/>
        <v/>
      </c>
      <c r="W84" s="556" t="str">
        <f t="shared" si="27"/>
        <v/>
      </c>
      <c r="Y84" s="556" t="str">
        <f t="shared" si="28"/>
        <v/>
      </c>
      <c r="AA84" s="556" t="str">
        <f t="shared" si="29"/>
        <v/>
      </c>
      <c r="AC84" s="556" t="str">
        <f t="shared" si="30"/>
        <v/>
      </c>
      <c r="AE84" s="556" t="str">
        <f t="shared" si="31"/>
        <v/>
      </c>
      <c r="AG84" s="556" t="str">
        <f t="shared" si="32"/>
        <v/>
      </c>
      <c r="AI84" s="556" t="str">
        <f t="shared" si="33"/>
        <v/>
      </c>
      <c r="AK84" s="556" t="str">
        <f t="shared" si="34"/>
        <v/>
      </c>
      <c r="AM84" s="556" t="str">
        <f t="shared" si="35"/>
        <v/>
      </c>
      <c r="AO84" s="556" t="str">
        <f t="shared" si="36"/>
        <v/>
      </c>
      <c r="AQ84" s="556" t="str">
        <f t="shared" si="37"/>
        <v/>
      </c>
    </row>
    <row r="85" spans="5:43">
      <c r="E85" s="556" t="str">
        <f t="shared" si="19"/>
        <v/>
      </c>
      <c r="G85" s="556" t="str">
        <f t="shared" si="19"/>
        <v/>
      </c>
      <c r="I85" s="556" t="str">
        <f t="shared" si="20"/>
        <v/>
      </c>
      <c r="K85" s="556" t="str">
        <f t="shared" si="21"/>
        <v/>
      </c>
      <c r="M85" s="556" t="str">
        <f t="shared" si="22"/>
        <v/>
      </c>
      <c r="O85" s="556" t="str">
        <f t="shared" si="23"/>
        <v/>
      </c>
      <c r="Q85" s="556" t="str">
        <f t="shared" si="24"/>
        <v/>
      </c>
      <c r="S85" s="556" t="str">
        <f t="shared" si="25"/>
        <v/>
      </c>
      <c r="U85" s="556" t="str">
        <f t="shared" si="26"/>
        <v/>
      </c>
      <c r="W85" s="556" t="str">
        <f t="shared" si="27"/>
        <v/>
      </c>
      <c r="Y85" s="556" t="str">
        <f t="shared" si="28"/>
        <v/>
      </c>
      <c r="AA85" s="556" t="str">
        <f t="shared" si="29"/>
        <v/>
      </c>
      <c r="AC85" s="556" t="str">
        <f t="shared" si="30"/>
        <v/>
      </c>
      <c r="AE85" s="556" t="str">
        <f t="shared" si="31"/>
        <v/>
      </c>
      <c r="AG85" s="556" t="str">
        <f t="shared" si="32"/>
        <v/>
      </c>
      <c r="AI85" s="556" t="str">
        <f t="shared" si="33"/>
        <v/>
      </c>
      <c r="AK85" s="556" t="str">
        <f t="shared" si="34"/>
        <v/>
      </c>
      <c r="AM85" s="556" t="str">
        <f t="shared" si="35"/>
        <v/>
      </c>
      <c r="AO85" s="556" t="str">
        <f t="shared" si="36"/>
        <v/>
      </c>
      <c r="AQ85" s="556" t="str">
        <f t="shared" si="37"/>
        <v/>
      </c>
    </row>
    <row r="86" spans="5:43">
      <c r="E86" s="556" t="str">
        <f t="shared" si="19"/>
        <v/>
      </c>
      <c r="G86" s="556" t="str">
        <f t="shared" si="19"/>
        <v/>
      </c>
      <c r="I86" s="556" t="str">
        <f t="shared" si="20"/>
        <v/>
      </c>
      <c r="K86" s="556" t="str">
        <f t="shared" si="21"/>
        <v/>
      </c>
      <c r="M86" s="556" t="str">
        <f t="shared" si="22"/>
        <v/>
      </c>
      <c r="O86" s="556" t="str">
        <f t="shared" si="23"/>
        <v/>
      </c>
      <c r="Q86" s="556" t="str">
        <f t="shared" si="24"/>
        <v/>
      </c>
      <c r="S86" s="556" t="str">
        <f t="shared" si="25"/>
        <v/>
      </c>
      <c r="U86" s="556" t="str">
        <f t="shared" si="26"/>
        <v/>
      </c>
      <c r="W86" s="556" t="str">
        <f t="shared" si="27"/>
        <v/>
      </c>
      <c r="Y86" s="556" t="str">
        <f t="shared" si="28"/>
        <v/>
      </c>
      <c r="AA86" s="556" t="str">
        <f t="shared" si="29"/>
        <v/>
      </c>
      <c r="AC86" s="556" t="str">
        <f t="shared" si="30"/>
        <v/>
      </c>
      <c r="AE86" s="556" t="str">
        <f t="shared" si="31"/>
        <v/>
      </c>
      <c r="AG86" s="556" t="str">
        <f t="shared" si="32"/>
        <v/>
      </c>
      <c r="AI86" s="556" t="str">
        <f t="shared" si="33"/>
        <v/>
      </c>
      <c r="AK86" s="556" t="str">
        <f t="shared" si="34"/>
        <v/>
      </c>
      <c r="AM86" s="556" t="str">
        <f t="shared" si="35"/>
        <v/>
      </c>
      <c r="AO86" s="556" t="str">
        <f t="shared" si="36"/>
        <v/>
      </c>
      <c r="AQ86" s="556" t="str">
        <f t="shared" si="37"/>
        <v/>
      </c>
    </row>
    <row r="87" spans="5:43">
      <c r="E87" s="556" t="str">
        <f t="shared" si="19"/>
        <v/>
      </c>
      <c r="G87" s="556" t="str">
        <f t="shared" si="19"/>
        <v/>
      </c>
      <c r="I87" s="556" t="str">
        <f t="shared" si="20"/>
        <v/>
      </c>
      <c r="K87" s="556" t="str">
        <f t="shared" si="21"/>
        <v/>
      </c>
      <c r="M87" s="556" t="str">
        <f t="shared" si="22"/>
        <v/>
      </c>
      <c r="O87" s="556" t="str">
        <f t="shared" si="23"/>
        <v/>
      </c>
      <c r="Q87" s="556" t="str">
        <f t="shared" si="24"/>
        <v/>
      </c>
      <c r="S87" s="556" t="str">
        <f t="shared" si="25"/>
        <v/>
      </c>
      <c r="U87" s="556" t="str">
        <f t="shared" si="26"/>
        <v/>
      </c>
      <c r="W87" s="556" t="str">
        <f t="shared" si="27"/>
        <v/>
      </c>
      <c r="Y87" s="556" t="str">
        <f t="shared" si="28"/>
        <v/>
      </c>
      <c r="AA87" s="556" t="str">
        <f t="shared" si="29"/>
        <v/>
      </c>
      <c r="AC87" s="556" t="str">
        <f t="shared" si="30"/>
        <v/>
      </c>
      <c r="AE87" s="556" t="str">
        <f t="shared" si="31"/>
        <v/>
      </c>
      <c r="AG87" s="556" t="str">
        <f t="shared" si="32"/>
        <v/>
      </c>
      <c r="AI87" s="556" t="str">
        <f t="shared" si="33"/>
        <v/>
      </c>
      <c r="AK87" s="556" t="str">
        <f t="shared" si="34"/>
        <v/>
      </c>
      <c r="AM87" s="556" t="str">
        <f t="shared" si="35"/>
        <v/>
      </c>
      <c r="AO87" s="556" t="str">
        <f t="shared" si="36"/>
        <v/>
      </c>
      <c r="AQ87" s="556" t="str">
        <f t="shared" si="37"/>
        <v/>
      </c>
    </row>
    <row r="88" spans="5:43">
      <c r="E88" s="556" t="str">
        <f t="shared" si="19"/>
        <v/>
      </c>
      <c r="G88" s="556" t="str">
        <f t="shared" si="19"/>
        <v/>
      </c>
      <c r="I88" s="556" t="str">
        <f t="shared" si="20"/>
        <v/>
      </c>
      <c r="K88" s="556" t="str">
        <f t="shared" si="21"/>
        <v/>
      </c>
      <c r="M88" s="556" t="str">
        <f t="shared" si="22"/>
        <v/>
      </c>
      <c r="O88" s="556" t="str">
        <f t="shared" si="23"/>
        <v/>
      </c>
      <c r="Q88" s="556" t="str">
        <f t="shared" si="24"/>
        <v/>
      </c>
      <c r="S88" s="556" t="str">
        <f t="shared" si="25"/>
        <v/>
      </c>
      <c r="U88" s="556" t="str">
        <f t="shared" si="26"/>
        <v/>
      </c>
      <c r="W88" s="556" t="str">
        <f t="shared" si="27"/>
        <v/>
      </c>
      <c r="Y88" s="556" t="str">
        <f t="shared" si="28"/>
        <v/>
      </c>
      <c r="AA88" s="556" t="str">
        <f t="shared" si="29"/>
        <v/>
      </c>
      <c r="AC88" s="556" t="str">
        <f t="shared" si="30"/>
        <v/>
      </c>
      <c r="AE88" s="556" t="str">
        <f t="shared" si="31"/>
        <v/>
      </c>
      <c r="AG88" s="556" t="str">
        <f t="shared" si="32"/>
        <v/>
      </c>
      <c r="AI88" s="556" t="str">
        <f t="shared" si="33"/>
        <v/>
      </c>
      <c r="AK88" s="556" t="str">
        <f t="shared" si="34"/>
        <v/>
      </c>
      <c r="AM88" s="556" t="str">
        <f t="shared" si="35"/>
        <v/>
      </c>
      <c r="AO88" s="556" t="str">
        <f t="shared" si="36"/>
        <v/>
      </c>
      <c r="AQ88" s="556" t="str">
        <f t="shared" si="37"/>
        <v/>
      </c>
    </row>
    <row r="89" spans="5:43">
      <c r="E89" s="556" t="str">
        <f t="shared" si="19"/>
        <v/>
      </c>
      <c r="G89" s="556" t="str">
        <f t="shared" si="19"/>
        <v/>
      </c>
      <c r="I89" s="556" t="str">
        <f t="shared" si="20"/>
        <v/>
      </c>
      <c r="K89" s="556" t="str">
        <f t="shared" si="21"/>
        <v/>
      </c>
      <c r="M89" s="556" t="str">
        <f t="shared" si="22"/>
        <v/>
      </c>
      <c r="O89" s="556" t="str">
        <f t="shared" si="23"/>
        <v/>
      </c>
      <c r="Q89" s="556" t="str">
        <f t="shared" si="24"/>
        <v/>
      </c>
      <c r="S89" s="556" t="str">
        <f t="shared" si="25"/>
        <v/>
      </c>
      <c r="U89" s="556" t="str">
        <f t="shared" si="26"/>
        <v/>
      </c>
      <c r="W89" s="556" t="str">
        <f t="shared" si="27"/>
        <v/>
      </c>
      <c r="Y89" s="556" t="str">
        <f t="shared" si="28"/>
        <v/>
      </c>
      <c r="AA89" s="556" t="str">
        <f t="shared" si="29"/>
        <v/>
      </c>
      <c r="AC89" s="556" t="str">
        <f t="shared" si="30"/>
        <v/>
      </c>
      <c r="AE89" s="556" t="str">
        <f t="shared" si="31"/>
        <v/>
      </c>
      <c r="AG89" s="556" t="str">
        <f t="shared" si="32"/>
        <v/>
      </c>
      <c r="AI89" s="556" t="str">
        <f t="shared" si="33"/>
        <v/>
      </c>
      <c r="AK89" s="556" t="str">
        <f t="shared" si="34"/>
        <v/>
      </c>
      <c r="AM89" s="556" t="str">
        <f t="shared" si="35"/>
        <v/>
      </c>
      <c r="AO89" s="556" t="str">
        <f t="shared" si="36"/>
        <v/>
      </c>
      <c r="AQ89" s="556" t="str">
        <f t="shared" si="37"/>
        <v/>
      </c>
    </row>
    <row r="90" spans="5:43">
      <c r="E90" s="556" t="str">
        <f t="shared" si="19"/>
        <v/>
      </c>
      <c r="G90" s="556" t="str">
        <f t="shared" si="19"/>
        <v/>
      </c>
      <c r="I90" s="556" t="str">
        <f t="shared" si="20"/>
        <v/>
      </c>
      <c r="K90" s="556" t="str">
        <f t="shared" si="21"/>
        <v/>
      </c>
      <c r="M90" s="556" t="str">
        <f t="shared" si="22"/>
        <v/>
      </c>
      <c r="O90" s="556" t="str">
        <f t="shared" si="23"/>
        <v/>
      </c>
      <c r="Q90" s="556" t="str">
        <f t="shared" si="24"/>
        <v/>
      </c>
      <c r="S90" s="556" t="str">
        <f t="shared" si="25"/>
        <v/>
      </c>
      <c r="U90" s="556" t="str">
        <f t="shared" si="26"/>
        <v/>
      </c>
      <c r="W90" s="556" t="str">
        <f t="shared" si="27"/>
        <v/>
      </c>
      <c r="Y90" s="556" t="str">
        <f t="shared" si="28"/>
        <v/>
      </c>
      <c r="AA90" s="556" t="str">
        <f t="shared" si="29"/>
        <v/>
      </c>
      <c r="AC90" s="556" t="str">
        <f t="shared" si="30"/>
        <v/>
      </c>
      <c r="AE90" s="556" t="str">
        <f t="shared" si="31"/>
        <v/>
      </c>
      <c r="AG90" s="556" t="str">
        <f t="shared" si="32"/>
        <v/>
      </c>
      <c r="AI90" s="556" t="str">
        <f t="shared" si="33"/>
        <v/>
      </c>
      <c r="AK90" s="556" t="str">
        <f t="shared" si="34"/>
        <v/>
      </c>
      <c r="AM90" s="556" t="str">
        <f t="shared" si="35"/>
        <v/>
      </c>
      <c r="AO90" s="556" t="str">
        <f t="shared" si="36"/>
        <v/>
      </c>
      <c r="AQ90" s="556" t="str">
        <f t="shared" si="37"/>
        <v/>
      </c>
    </row>
    <row r="91" spans="5:43">
      <c r="E91" s="556" t="str">
        <f t="shared" si="19"/>
        <v/>
      </c>
      <c r="G91" s="556" t="str">
        <f t="shared" si="19"/>
        <v/>
      </c>
      <c r="I91" s="556" t="str">
        <f t="shared" si="20"/>
        <v/>
      </c>
      <c r="K91" s="556" t="str">
        <f t="shared" si="21"/>
        <v/>
      </c>
      <c r="M91" s="556" t="str">
        <f t="shared" si="22"/>
        <v/>
      </c>
      <c r="O91" s="556" t="str">
        <f t="shared" si="23"/>
        <v/>
      </c>
      <c r="Q91" s="556" t="str">
        <f t="shared" si="24"/>
        <v/>
      </c>
      <c r="S91" s="556" t="str">
        <f t="shared" si="25"/>
        <v/>
      </c>
      <c r="U91" s="556" t="str">
        <f t="shared" si="26"/>
        <v/>
      </c>
      <c r="W91" s="556" t="str">
        <f t="shared" si="27"/>
        <v/>
      </c>
      <c r="Y91" s="556" t="str">
        <f t="shared" si="28"/>
        <v/>
      </c>
      <c r="AA91" s="556" t="str">
        <f t="shared" si="29"/>
        <v/>
      </c>
      <c r="AC91" s="556" t="str">
        <f t="shared" si="30"/>
        <v/>
      </c>
      <c r="AE91" s="556" t="str">
        <f t="shared" si="31"/>
        <v/>
      </c>
      <c r="AG91" s="556" t="str">
        <f t="shared" si="32"/>
        <v/>
      </c>
      <c r="AI91" s="556" t="str">
        <f t="shared" si="33"/>
        <v/>
      </c>
      <c r="AK91" s="556" t="str">
        <f t="shared" si="34"/>
        <v/>
      </c>
      <c r="AM91" s="556" t="str">
        <f t="shared" si="35"/>
        <v/>
      </c>
      <c r="AO91" s="556" t="str">
        <f t="shared" si="36"/>
        <v/>
      </c>
      <c r="AQ91" s="556" t="str">
        <f t="shared" si="37"/>
        <v/>
      </c>
    </row>
    <row r="92" spans="5:43">
      <c r="E92" s="556" t="str">
        <f t="shared" si="19"/>
        <v/>
      </c>
      <c r="G92" s="556" t="str">
        <f t="shared" si="19"/>
        <v/>
      </c>
      <c r="I92" s="556" t="str">
        <f t="shared" si="20"/>
        <v/>
      </c>
      <c r="K92" s="556" t="str">
        <f t="shared" si="21"/>
        <v/>
      </c>
      <c r="M92" s="556" t="str">
        <f t="shared" si="22"/>
        <v/>
      </c>
      <c r="O92" s="556" t="str">
        <f t="shared" si="23"/>
        <v/>
      </c>
      <c r="Q92" s="556" t="str">
        <f t="shared" si="24"/>
        <v/>
      </c>
      <c r="S92" s="556" t="str">
        <f t="shared" si="25"/>
        <v/>
      </c>
      <c r="U92" s="556" t="str">
        <f t="shared" si="26"/>
        <v/>
      </c>
      <c r="W92" s="556" t="str">
        <f t="shared" si="27"/>
        <v/>
      </c>
      <c r="Y92" s="556" t="str">
        <f t="shared" si="28"/>
        <v/>
      </c>
      <c r="AA92" s="556" t="str">
        <f t="shared" si="29"/>
        <v/>
      </c>
      <c r="AC92" s="556" t="str">
        <f t="shared" si="30"/>
        <v/>
      </c>
      <c r="AE92" s="556" t="str">
        <f t="shared" si="31"/>
        <v/>
      </c>
      <c r="AG92" s="556" t="str">
        <f t="shared" si="32"/>
        <v/>
      </c>
      <c r="AI92" s="556" t="str">
        <f t="shared" si="33"/>
        <v/>
      </c>
      <c r="AK92" s="556" t="str">
        <f t="shared" si="34"/>
        <v/>
      </c>
      <c r="AM92" s="556" t="str">
        <f t="shared" si="35"/>
        <v/>
      </c>
      <c r="AO92" s="556" t="str">
        <f t="shared" si="36"/>
        <v/>
      </c>
      <c r="AQ92" s="556" t="str">
        <f t="shared" si="37"/>
        <v/>
      </c>
    </row>
    <row r="93" spans="5:43">
      <c r="E93" s="556" t="str">
        <f t="shared" si="19"/>
        <v/>
      </c>
      <c r="G93" s="556" t="str">
        <f t="shared" si="19"/>
        <v/>
      </c>
      <c r="I93" s="556" t="str">
        <f t="shared" si="20"/>
        <v/>
      </c>
      <c r="K93" s="556" t="str">
        <f t="shared" si="21"/>
        <v/>
      </c>
      <c r="M93" s="556" t="str">
        <f t="shared" si="22"/>
        <v/>
      </c>
      <c r="O93" s="556" t="str">
        <f t="shared" si="23"/>
        <v/>
      </c>
      <c r="Q93" s="556" t="str">
        <f t="shared" si="24"/>
        <v/>
      </c>
      <c r="S93" s="556" t="str">
        <f t="shared" si="25"/>
        <v/>
      </c>
      <c r="U93" s="556" t="str">
        <f t="shared" si="26"/>
        <v/>
      </c>
      <c r="W93" s="556" t="str">
        <f t="shared" si="27"/>
        <v/>
      </c>
      <c r="Y93" s="556" t="str">
        <f t="shared" si="28"/>
        <v/>
      </c>
      <c r="AA93" s="556" t="str">
        <f t="shared" si="29"/>
        <v/>
      </c>
      <c r="AC93" s="556" t="str">
        <f t="shared" si="30"/>
        <v/>
      </c>
      <c r="AE93" s="556" t="str">
        <f t="shared" si="31"/>
        <v/>
      </c>
      <c r="AG93" s="556" t="str">
        <f t="shared" si="32"/>
        <v/>
      </c>
      <c r="AI93" s="556" t="str">
        <f t="shared" si="33"/>
        <v/>
      </c>
      <c r="AK93" s="556" t="str">
        <f t="shared" si="34"/>
        <v/>
      </c>
      <c r="AM93" s="556" t="str">
        <f t="shared" si="35"/>
        <v/>
      </c>
      <c r="AO93" s="556" t="str">
        <f t="shared" si="36"/>
        <v/>
      </c>
      <c r="AQ93" s="556" t="str">
        <f t="shared" si="37"/>
        <v/>
      </c>
    </row>
    <row r="94" spans="5:43">
      <c r="E94" s="556" t="str">
        <f t="shared" si="19"/>
        <v/>
      </c>
      <c r="G94" s="556" t="str">
        <f t="shared" si="19"/>
        <v/>
      </c>
      <c r="I94" s="556" t="str">
        <f t="shared" si="20"/>
        <v/>
      </c>
      <c r="K94" s="556" t="str">
        <f t="shared" si="21"/>
        <v/>
      </c>
      <c r="M94" s="556" t="str">
        <f t="shared" si="22"/>
        <v/>
      </c>
      <c r="O94" s="556" t="str">
        <f t="shared" si="23"/>
        <v/>
      </c>
      <c r="Q94" s="556" t="str">
        <f t="shared" si="24"/>
        <v/>
      </c>
      <c r="S94" s="556" t="str">
        <f t="shared" si="25"/>
        <v/>
      </c>
      <c r="U94" s="556" t="str">
        <f t="shared" si="26"/>
        <v/>
      </c>
      <c r="W94" s="556" t="str">
        <f t="shared" si="27"/>
        <v/>
      </c>
      <c r="Y94" s="556" t="str">
        <f t="shared" si="28"/>
        <v/>
      </c>
      <c r="AA94" s="556" t="str">
        <f t="shared" si="29"/>
        <v/>
      </c>
      <c r="AC94" s="556" t="str">
        <f t="shared" si="30"/>
        <v/>
      </c>
      <c r="AE94" s="556" t="str">
        <f t="shared" si="31"/>
        <v/>
      </c>
      <c r="AG94" s="556" t="str">
        <f t="shared" si="32"/>
        <v/>
      </c>
      <c r="AI94" s="556" t="str">
        <f t="shared" si="33"/>
        <v/>
      </c>
      <c r="AK94" s="556" t="str">
        <f t="shared" si="34"/>
        <v/>
      </c>
      <c r="AM94" s="556" t="str">
        <f t="shared" si="35"/>
        <v/>
      </c>
      <c r="AO94" s="556" t="str">
        <f t="shared" si="36"/>
        <v/>
      </c>
      <c r="AQ94" s="556" t="str">
        <f t="shared" si="37"/>
        <v/>
      </c>
    </row>
    <row r="95" spans="5:43">
      <c r="E95" s="556" t="str">
        <f t="shared" si="19"/>
        <v/>
      </c>
      <c r="G95" s="556" t="str">
        <f t="shared" si="19"/>
        <v/>
      </c>
      <c r="I95" s="556" t="str">
        <f t="shared" si="20"/>
        <v/>
      </c>
      <c r="K95" s="556" t="str">
        <f t="shared" si="21"/>
        <v/>
      </c>
      <c r="M95" s="556" t="str">
        <f t="shared" si="22"/>
        <v/>
      </c>
      <c r="O95" s="556" t="str">
        <f t="shared" si="23"/>
        <v/>
      </c>
      <c r="Q95" s="556" t="str">
        <f t="shared" si="24"/>
        <v/>
      </c>
      <c r="S95" s="556" t="str">
        <f t="shared" si="25"/>
        <v/>
      </c>
      <c r="U95" s="556" t="str">
        <f t="shared" si="26"/>
        <v/>
      </c>
      <c r="W95" s="556" t="str">
        <f t="shared" si="27"/>
        <v/>
      </c>
      <c r="Y95" s="556" t="str">
        <f t="shared" si="28"/>
        <v/>
      </c>
      <c r="AA95" s="556" t="str">
        <f t="shared" si="29"/>
        <v/>
      </c>
      <c r="AC95" s="556" t="str">
        <f t="shared" si="30"/>
        <v/>
      </c>
      <c r="AE95" s="556" t="str">
        <f t="shared" si="31"/>
        <v/>
      </c>
      <c r="AG95" s="556" t="str">
        <f t="shared" si="32"/>
        <v/>
      </c>
      <c r="AI95" s="556" t="str">
        <f t="shared" si="33"/>
        <v/>
      </c>
      <c r="AK95" s="556" t="str">
        <f t="shared" si="34"/>
        <v/>
      </c>
      <c r="AM95" s="556" t="str">
        <f t="shared" si="35"/>
        <v/>
      </c>
      <c r="AO95" s="556" t="str">
        <f t="shared" si="36"/>
        <v/>
      </c>
      <c r="AQ95" s="556" t="str">
        <f t="shared" si="37"/>
        <v/>
      </c>
    </row>
    <row r="96" spans="5:43">
      <c r="E96" s="556" t="str">
        <f t="shared" si="19"/>
        <v/>
      </c>
      <c r="G96" s="556" t="str">
        <f t="shared" si="19"/>
        <v/>
      </c>
      <c r="I96" s="556" t="str">
        <f t="shared" si="20"/>
        <v/>
      </c>
      <c r="K96" s="556" t="str">
        <f t="shared" si="21"/>
        <v/>
      </c>
      <c r="M96" s="556" t="str">
        <f t="shared" si="22"/>
        <v/>
      </c>
      <c r="O96" s="556" t="str">
        <f t="shared" si="23"/>
        <v/>
      </c>
      <c r="Q96" s="556" t="str">
        <f t="shared" si="24"/>
        <v/>
      </c>
      <c r="S96" s="556" t="str">
        <f t="shared" si="25"/>
        <v/>
      </c>
      <c r="U96" s="556" t="str">
        <f t="shared" si="26"/>
        <v/>
      </c>
      <c r="W96" s="556" t="str">
        <f t="shared" si="27"/>
        <v/>
      </c>
      <c r="Y96" s="556" t="str">
        <f t="shared" si="28"/>
        <v/>
      </c>
      <c r="AA96" s="556" t="str">
        <f t="shared" si="29"/>
        <v/>
      </c>
      <c r="AC96" s="556" t="str">
        <f t="shared" si="30"/>
        <v/>
      </c>
      <c r="AE96" s="556" t="str">
        <f t="shared" si="31"/>
        <v/>
      </c>
      <c r="AG96" s="556" t="str">
        <f t="shared" si="32"/>
        <v/>
      </c>
      <c r="AI96" s="556" t="str">
        <f t="shared" si="33"/>
        <v/>
      </c>
      <c r="AK96" s="556" t="str">
        <f t="shared" si="34"/>
        <v/>
      </c>
      <c r="AM96" s="556" t="str">
        <f t="shared" si="35"/>
        <v/>
      </c>
      <c r="AO96" s="556" t="str">
        <f t="shared" si="36"/>
        <v/>
      </c>
      <c r="AQ96" s="556" t="str">
        <f t="shared" si="37"/>
        <v/>
      </c>
    </row>
    <row r="97" spans="5:43">
      <c r="E97" s="556" t="str">
        <f t="shared" si="19"/>
        <v/>
      </c>
      <c r="G97" s="556" t="str">
        <f t="shared" si="19"/>
        <v/>
      </c>
      <c r="I97" s="556" t="str">
        <f t="shared" si="20"/>
        <v/>
      </c>
      <c r="K97" s="556" t="str">
        <f t="shared" si="21"/>
        <v/>
      </c>
      <c r="M97" s="556" t="str">
        <f t="shared" si="22"/>
        <v/>
      </c>
      <c r="O97" s="556" t="str">
        <f t="shared" si="23"/>
        <v/>
      </c>
      <c r="Q97" s="556" t="str">
        <f t="shared" si="24"/>
        <v/>
      </c>
      <c r="S97" s="556" t="str">
        <f t="shared" si="25"/>
        <v/>
      </c>
      <c r="U97" s="556" t="str">
        <f t="shared" si="26"/>
        <v/>
      </c>
      <c r="W97" s="556" t="str">
        <f t="shared" si="27"/>
        <v/>
      </c>
      <c r="Y97" s="556" t="str">
        <f t="shared" si="28"/>
        <v/>
      </c>
      <c r="AA97" s="556" t="str">
        <f t="shared" si="29"/>
        <v/>
      </c>
      <c r="AC97" s="556" t="str">
        <f t="shared" si="30"/>
        <v/>
      </c>
      <c r="AE97" s="556" t="str">
        <f t="shared" si="31"/>
        <v/>
      </c>
      <c r="AG97" s="556" t="str">
        <f t="shared" si="32"/>
        <v/>
      </c>
      <c r="AI97" s="556" t="str">
        <f t="shared" si="33"/>
        <v/>
      </c>
      <c r="AK97" s="556" t="str">
        <f t="shared" si="34"/>
        <v/>
      </c>
      <c r="AM97" s="556" t="str">
        <f t="shared" si="35"/>
        <v/>
      </c>
      <c r="AO97" s="556" t="str">
        <f t="shared" si="36"/>
        <v/>
      </c>
      <c r="AQ97" s="556" t="str">
        <f t="shared" si="37"/>
        <v/>
      </c>
    </row>
    <row r="98" spans="5:43">
      <c r="E98" s="556" t="str">
        <f t="shared" si="19"/>
        <v/>
      </c>
      <c r="G98" s="556" t="str">
        <f t="shared" si="19"/>
        <v/>
      </c>
      <c r="I98" s="556" t="str">
        <f t="shared" si="20"/>
        <v/>
      </c>
      <c r="K98" s="556" t="str">
        <f t="shared" si="21"/>
        <v/>
      </c>
      <c r="M98" s="556" t="str">
        <f t="shared" si="22"/>
        <v/>
      </c>
      <c r="O98" s="556" t="str">
        <f t="shared" si="23"/>
        <v/>
      </c>
      <c r="Q98" s="556" t="str">
        <f t="shared" si="24"/>
        <v/>
      </c>
      <c r="S98" s="556" t="str">
        <f t="shared" si="25"/>
        <v/>
      </c>
      <c r="U98" s="556" t="str">
        <f t="shared" si="26"/>
        <v/>
      </c>
      <c r="W98" s="556" t="str">
        <f t="shared" si="27"/>
        <v/>
      </c>
      <c r="Y98" s="556" t="str">
        <f t="shared" si="28"/>
        <v/>
      </c>
      <c r="AA98" s="556" t="str">
        <f t="shared" si="29"/>
        <v/>
      </c>
      <c r="AC98" s="556" t="str">
        <f t="shared" si="30"/>
        <v/>
      </c>
      <c r="AE98" s="556" t="str">
        <f t="shared" si="31"/>
        <v/>
      </c>
      <c r="AG98" s="556" t="str">
        <f t="shared" si="32"/>
        <v/>
      </c>
      <c r="AI98" s="556" t="str">
        <f t="shared" si="33"/>
        <v/>
      </c>
      <c r="AK98" s="556" t="str">
        <f t="shared" si="34"/>
        <v/>
      </c>
      <c r="AM98" s="556" t="str">
        <f t="shared" si="35"/>
        <v/>
      </c>
      <c r="AO98" s="556" t="str">
        <f t="shared" si="36"/>
        <v/>
      </c>
      <c r="AQ98" s="556" t="str">
        <f t="shared" si="37"/>
        <v/>
      </c>
    </row>
    <row r="99" spans="5:43">
      <c r="E99" s="556" t="str">
        <f t="shared" si="19"/>
        <v/>
      </c>
      <c r="G99" s="556" t="str">
        <f t="shared" si="19"/>
        <v/>
      </c>
      <c r="I99" s="556" t="str">
        <f t="shared" si="20"/>
        <v/>
      </c>
      <c r="K99" s="556" t="str">
        <f t="shared" si="21"/>
        <v/>
      </c>
      <c r="M99" s="556" t="str">
        <f t="shared" si="22"/>
        <v/>
      </c>
      <c r="O99" s="556" t="str">
        <f t="shared" si="23"/>
        <v/>
      </c>
      <c r="Q99" s="556" t="str">
        <f t="shared" si="24"/>
        <v/>
      </c>
      <c r="S99" s="556" t="str">
        <f t="shared" si="25"/>
        <v/>
      </c>
      <c r="U99" s="556" t="str">
        <f t="shared" si="26"/>
        <v/>
      </c>
      <c r="W99" s="556" t="str">
        <f t="shared" si="27"/>
        <v/>
      </c>
      <c r="Y99" s="556" t="str">
        <f t="shared" si="28"/>
        <v/>
      </c>
      <c r="AA99" s="556" t="str">
        <f t="shared" si="29"/>
        <v/>
      </c>
      <c r="AC99" s="556" t="str">
        <f t="shared" si="30"/>
        <v/>
      </c>
      <c r="AE99" s="556" t="str">
        <f t="shared" si="31"/>
        <v/>
      </c>
      <c r="AG99" s="556" t="str">
        <f t="shared" si="32"/>
        <v/>
      </c>
      <c r="AI99" s="556" t="str">
        <f t="shared" si="33"/>
        <v/>
      </c>
      <c r="AK99" s="556" t="str">
        <f t="shared" si="34"/>
        <v/>
      </c>
      <c r="AM99" s="556" t="str">
        <f t="shared" si="35"/>
        <v/>
      </c>
      <c r="AO99" s="556" t="str">
        <f t="shared" si="36"/>
        <v/>
      </c>
      <c r="AQ99" s="556" t="str">
        <f t="shared" si="37"/>
        <v/>
      </c>
    </row>
    <row r="100" spans="5:43">
      <c r="E100" s="556" t="str">
        <f t="shared" si="19"/>
        <v/>
      </c>
      <c r="G100" s="556" t="str">
        <f t="shared" si="19"/>
        <v/>
      </c>
      <c r="I100" s="556" t="str">
        <f t="shared" si="20"/>
        <v/>
      </c>
      <c r="K100" s="556" t="str">
        <f t="shared" si="21"/>
        <v/>
      </c>
      <c r="M100" s="556" t="str">
        <f t="shared" si="22"/>
        <v/>
      </c>
      <c r="O100" s="556" t="str">
        <f t="shared" si="23"/>
        <v/>
      </c>
      <c r="Q100" s="556" t="str">
        <f t="shared" si="24"/>
        <v/>
      </c>
      <c r="S100" s="556" t="str">
        <f t="shared" si="25"/>
        <v/>
      </c>
      <c r="U100" s="556" t="str">
        <f t="shared" si="26"/>
        <v/>
      </c>
      <c r="W100" s="556" t="str">
        <f t="shared" si="27"/>
        <v/>
      </c>
      <c r="Y100" s="556" t="str">
        <f t="shared" si="28"/>
        <v/>
      </c>
      <c r="AA100" s="556" t="str">
        <f t="shared" si="29"/>
        <v/>
      </c>
      <c r="AC100" s="556" t="str">
        <f t="shared" si="30"/>
        <v/>
      </c>
      <c r="AE100" s="556" t="str">
        <f t="shared" si="31"/>
        <v/>
      </c>
      <c r="AG100" s="556" t="str">
        <f t="shared" si="32"/>
        <v/>
      </c>
      <c r="AI100" s="556" t="str">
        <f t="shared" si="33"/>
        <v/>
      </c>
      <c r="AK100" s="556" t="str">
        <f t="shared" si="34"/>
        <v/>
      </c>
      <c r="AM100" s="556" t="str">
        <f t="shared" si="35"/>
        <v/>
      </c>
      <c r="AO100" s="556" t="str">
        <f t="shared" si="36"/>
        <v/>
      </c>
      <c r="AQ100" s="556" t="str">
        <f t="shared" si="37"/>
        <v/>
      </c>
    </row>
    <row r="101" spans="5:43">
      <c r="E101" s="556" t="str">
        <f t="shared" si="19"/>
        <v/>
      </c>
      <c r="G101" s="556" t="str">
        <f t="shared" si="19"/>
        <v/>
      </c>
      <c r="I101" s="556" t="str">
        <f t="shared" si="20"/>
        <v/>
      </c>
      <c r="K101" s="556" t="str">
        <f t="shared" si="21"/>
        <v/>
      </c>
      <c r="M101" s="556" t="str">
        <f t="shared" si="22"/>
        <v/>
      </c>
      <c r="O101" s="556" t="str">
        <f t="shared" si="23"/>
        <v/>
      </c>
      <c r="Q101" s="556" t="str">
        <f t="shared" si="24"/>
        <v/>
      </c>
      <c r="S101" s="556" t="str">
        <f t="shared" si="25"/>
        <v/>
      </c>
      <c r="U101" s="556" t="str">
        <f t="shared" si="26"/>
        <v/>
      </c>
      <c r="W101" s="556" t="str">
        <f t="shared" si="27"/>
        <v/>
      </c>
      <c r="Y101" s="556" t="str">
        <f t="shared" si="28"/>
        <v/>
      </c>
      <c r="AA101" s="556" t="str">
        <f t="shared" si="29"/>
        <v/>
      </c>
      <c r="AC101" s="556" t="str">
        <f t="shared" si="30"/>
        <v/>
      </c>
      <c r="AE101" s="556" t="str">
        <f t="shared" si="31"/>
        <v/>
      </c>
      <c r="AG101" s="556" t="str">
        <f t="shared" si="32"/>
        <v/>
      </c>
      <c r="AI101" s="556" t="str">
        <f t="shared" si="33"/>
        <v/>
      </c>
      <c r="AK101" s="556" t="str">
        <f t="shared" si="34"/>
        <v/>
      </c>
      <c r="AM101" s="556" t="str">
        <f t="shared" si="35"/>
        <v/>
      </c>
      <c r="AO101" s="556" t="str">
        <f t="shared" si="36"/>
        <v/>
      </c>
      <c r="AQ101" s="556" t="str">
        <f t="shared" si="37"/>
        <v/>
      </c>
    </row>
    <row r="102" spans="5:43">
      <c r="E102" s="556" t="str">
        <f t="shared" si="19"/>
        <v/>
      </c>
      <c r="G102" s="556" t="str">
        <f t="shared" si="19"/>
        <v/>
      </c>
      <c r="I102" s="556" t="str">
        <f t="shared" si="20"/>
        <v/>
      </c>
      <c r="K102" s="556" t="str">
        <f t="shared" si="21"/>
        <v/>
      </c>
      <c r="M102" s="556" t="str">
        <f t="shared" si="22"/>
        <v/>
      </c>
      <c r="O102" s="556" t="str">
        <f t="shared" si="23"/>
        <v/>
      </c>
      <c r="Q102" s="556" t="str">
        <f t="shared" si="24"/>
        <v/>
      </c>
      <c r="S102" s="556" t="str">
        <f t="shared" si="25"/>
        <v/>
      </c>
      <c r="U102" s="556" t="str">
        <f t="shared" si="26"/>
        <v/>
      </c>
      <c r="W102" s="556" t="str">
        <f t="shared" si="27"/>
        <v/>
      </c>
      <c r="Y102" s="556" t="str">
        <f t="shared" si="28"/>
        <v/>
      </c>
      <c r="AA102" s="556" t="str">
        <f t="shared" si="29"/>
        <v/>
      </c>
      <c r="AC102" s="556" t="str">
        <f t="shared" si="30"/>
        <v/>
      </c>
      <c r="AE102" s="556" t="str">
        <f t="shared" si="31"/>
        <v/>
      </c>
      <c r="AG102" s="556" t="str">
        <f t="shared" si="32"/>
        <v/>
      </c>
      <c r="AI102" s="556" t="str">
        <f t="shared" si="33"/>
        <v/>
      </c>
      <c r="AK102" s="556" t="str">
        <f t="shared" si="34"/>
        <v/>
      </c>
      <c r="AM102" s="556" t="str">
        <f t="shared" si="35"/>
        <v/>
      </c>
      <c r="AO102" s="556" t="str">
        <f t="shared" si="36"/>
        <v/>
      </c>
      <c r="AQ102" s="556" t="str">
        <f t="shared" si="37"/>
        <v/>
      </c>
    </row>
    <row r="103" spans="5:43">
      <c r="E103" s="556" t="str">
        <f t="shared" si="19"/>
        <v/>
      </c>
      <c r="G103" s="556" t="str">
        <f t="shared" si="19"/>
        <v/>
      </c>
      <c r="I103" s="556" t="str">
        <f t="shared" si="20"/>
        <v/>
      </c>
      <c r="K103" s="556" t="str">
        <f t="shared" si="21"/>
        <v/>
      </c>
      <c r="M103" s="556" t="str">
        <f t="shared" si="22"/>
        <v/>
      </c>
      <c r="O103" s="556" t="str">
        <f t="shared" si="23"/>
        <v/>
      </c>
      <c r="Q103" s="556" t="str">
        <f t="shared" si="24"/>
        <v/>
      </c>
      <c r="S103" s="556" t="str">
        <f t="shared" si="25"/>
        <v/>
      </c>
      <c r="U103" s="556" t="str">
        <f t="shared" si="26"/>
        <v/>
      </c>
      <c r="W103" s="556" t="str">
        <f t="shared" si="27"/>
        <v/>
      </c>
      <c r="Y103" s="556" t="str">
        <f t="shared" si="28"/>
        <v/>
      </c>
      <c r="AA103" s="556" t="str">
        <f t="shared" si="29"/>
        <v/>
      </c>
      <c r="AC103" s="556" t="str">
        <f t="shared" si="30"/>
        <v/>
      </c>
      <c r="AE103" s="556" t="str">
        <f t="shared" si="31"/>
        <v/>
      </c>
      <c r="AG103" s="556" t="str">
        <f t="shared" si="32"/>
        <v/>
      </c>
      <c r="AI103" s="556" t="str">
        <f t="shared" si="33"/>
        <v/>
      </c>
      <c r="AK103" s="556" t="str">
        <f t="shared" si="34"/>
        <v/>
      </c>
      <c r="AM103" s="556" t="str">
        <f t="shared" si="35"/>
        <v/>
      </c>
      <c r="AO103" s="556" t="str">
        <f t="shared" si="36"/>
        <v/>
      </c>
      <c r="AQ103" s="556" t="str">
        <f t="shared" si="37"/>
        <v/>
      </c>
    </row>
    <row r="104" spans="5:43">
      <c r="E104" s="556" t="str">
        <f t="shared" si="19"/>
        <v/>
      </c>
      <c r="G104" s="556" t="str">
        <f t="shared" si="19"/>
        <v/>
      </c>
      <c r="I104" s="556" t="str">
        <f t="shared" si="20"/>
        <v/>
      </c>
      <c r="K104" s="556" t="str">
        <f t="shared" si="21"/>
        <v/>
      </c>
      <c r="M104" s="556" t="str">
        <f t="shared" si="22"/>
        <v/>
      </c>
      <c r="O104" s="556" t="str">
        <f t="shared" si="23"/>
        <v/>
      </c>
      <c r="Q104" s="556" t="str">
        <f t="shared" si="24"/>
        <v/>
      </c>
      <c r="S104" s="556" t="str">
        <f t="shared" si="25"/>
        <v/>
      </c>
      <c r="U104" s="556" t="str">
        <f t="shared" si="26"/>
        <v/>
      </c>
      <c r="W104" s="556" t="str">
        <f t="shared" si="27"/>
        <v/>
      </c>
      <c r="Y104" s="556" t="str">
        <f t="shared" si="28"/>
        <v/>
      </c>
      <c r="AA104" s="556" t="str">
        <f t="shared" si="29"/>
        <v/>
      </c>
      <c r="AC104" s="556" t="str">
        <f t="shared" si="30"/>
        <v/>
      </c>
      <c r="AE104" s="556" t="str">
        <f t="shared" si="31"/>
        <v/>
      </c>
      <c r="AG104" s="556" t="str">
        <f t="shared" si="32"/>
        <v/>
      </c>
      <c r="AI104" s="556" t="str">
        <f t="shared" si="33"/>
        <v/>
      </c>
      <c r="AK104" s="556" t="str">
        <f t="shared" si="34"/>
        <v/>
      </c>
      <c r="AM104" s="556" t="str">
        <f t="shared" si="35"/>
        <v/>
      </c>
      <c r="AO104" s="556" t="str">
        <f t="shared" si="36"/>
        <v/>
      </c>
      <c r="AQ104" s="556" t="str">
        <f t="shared" si="37"/>
        <v/>
      </c>
    </row>
    <row r="105" spans="5:43">
      <c r="E105" s="556" t="str">
        <f t="shared" si="19"/>
        <v/>
      </c>
      <c r="G105" s="556" t="str">
        <f t="shared" si="19"/>
        <v/>
      </c>
      <c r="I105" s="556" t="str">
        <f t="shared" si="20"/>
        <v/>
      </c>
      <c r="K105" s="556" t="str">
        <f t="shared" si="21"/>
        <v/>
      </c>
      <c r="M105" s="556" t="str">
        <f t="shared" si="22"/>
        <v/>
      </c>
      <c r="O105" s="556" t="str">
        <f t="shared" si="23"/>
        <v/>
      </c>
      <c r="Q105" s="556" t="str">
        <f t="shared" si="24"/>
        <v/>
      </c>
      <c r="S105" s="556" t="str">
        <f t="shared" si="25"/>
        <v/>
      </c>
      <c r="U105" s="556" t="str">
        <f t="shared" si="26"/>
        <v/>
      </c>
      <c r="W105" s="556" t="str">
        <f t="shared" si="27"/>
        <v/>
      </c>
      <c r="Y105" s="556" t="str">
        <f t="shared" si="28"/>
        <v/>
      </c>
      <c r="AA105" s="556" t="str">
        <f t="shared" si="29"/>
        <v/>
      </c>
      <c r="AC105" s="556" t="str">
        <f t="shared" si="30"/>
        <v/>
      </c>
      <c r="AE105" s="556" t="str">
        <f t="shared" si="31"/>
        <v/>
      </c>
      <c r="AG105" s="556" t="str">
        <f t="shared" si="32"/>
        <v/>
      </c>
      <c r="AI105" s="556" t="str">
        <f t="shared" si="33"/>
        <v/>
      </c>
      <c r="AK105" s="556" t="str">
        <f t="shared" si="34"/>
        <v/>
      </c>
      <c r="AM105" s="556" t="str">
        <f t="shared" si="35"/>
        <v/>
      </c>
      <c r="AO105" s="556" t="str">
        <f t="shared" si="36"/>
        <v/>
      </c>
      <c r="AQ105" s="556" t="str">
        <f t="shared" si="37"/>
        <v/>
      </c>
    </row>
    <row r="106" spans="5:43">
      <c r="E106" s="556" t="str">
        <f t="shared" si="19"/>
        <v/>
      </c>
      <c r="G106" s="556" t="str">
        <f t="shared" si="19"/>
        <v/>
      </c>
      <c r="I106" s="556" t="str">
        <f t="shared" si="20"/>
        <v/>
      </c>
      <c r="K106" s="556" t="str">
        <f t="shared" si="21"/>
        <v/>
      </c>
      <c r="M106" s="556" t="str">
        <f t="shared" si="22"/>
        <v/>
      </c>
      <c r="O106" s="556" t="str">
        <f t="shared" si="23"/>
        <v/>
      </c>
      <c r="Q106" s="556" t="str">
        <f t="shared" si="24"/>
        <v/>
      </c>
      <c r="S106" s="556" t="str">
        <f t="shared" si="25"/>
        <v/>
      </c>
      <c r="U106" s="556" t="str">
        <f t="shared" si="26"/>
        <v/>
      </c>
      <c r="W106" s="556" t="str">
        <f t="shared" si="27"/>
        <v/>
      </c>
      <c r="Y106" s="556" t="str">
        <f t="shared" si="28"/>
        <v/>
      </c>
      <c r="AA106" s="556" t="str">
        <f t="shared" si="29"/>
        <v/>
      </c>
      <c r="AC106" s="556" t="str">
        <f t="shared" si="30"/>
        <v/>
      </c>
      <c r="AE106" s="556" t="str">
        <f t="shared" si="31"/>
        <v/>
      </c>
      <c r="AG106" s="556" t="str">
        <f t="shared" si="32"/>
        <v/>
      </c>
      <c r="AI106" s="556" t="str">
        <f t="shared" si="33"/>
        <v/>
      </c>
      <c r="AK106" s="556" t="str">
        <f t="shared" si="34"/>
        <v/>
      </c>
      <c r="AM106" s="556" t="str">
        <f t="shared" si="35"/>
        <v/>
      </c>
      <c r="AO106" s="556" t="str">
        <f t="shared" si="36"/>
        <v/>
      </c>
      <c r="AQ106" s="556" t="str">
        <f t="shared" si="37"/>
        <v/>
      </c>
    </row>
    <row r="107" spans="5:43">
      <c r="E107" s="556" t="str">
        <f t="shared" si="19"/>
        <v/>
      </c>
      <c r="G107" s="556" t="str">
        <f t="shared" si="19"/>
        <v/>
      </c>
      <c r="I107" s="556" t="str">
        <f t="shared" si="20"/>
        <v/>
      </c>
      <c r="K107" s="556" t="str">
        <f t="shared" si="21"/>
        <v/>
      </c>
      <c r="M107" s="556" t="str">
        <f t="shared" si="22"/>
        <v/>
      </c>
      <c r="O107" s="556" t="str">
        <f t="shared" si="23"/>
        <v/>
      </c>
      <c r="Q107" s="556" t="str">
        <f t="shared" si="24"/>
        <v/>
      </c>
      <c r="S107" s="556" t="str">
        <f t="shared" si="25"/>
        <v/>
      </c>
      <c r="U107" s="556" t="str">
        <f t="shared" si="26"/>
        <v/>
      </c>
      <c r="W107" s="556" t="str">
        <f t="shared" si="27"/>
        <v/>
      </c>
      <c r="Y107" s="556" t="str">
        <f t="shared" si="28"/>
        <v/>
      </c>
      <c r="AA107" s="556" t="str">
        <f t="shared" si="29"/>
        <v/>
      </c>
      <c r="AC107" s="556" t="str">
        <f t="shared" si="30"/>
        <v/>
      </c>
      <c r="AE107" s="556" t="str">
        <f t="shared" si="31"/>
        <v/>
      </c>
      <c r="AG107" s="556" t="str">
        <f t="shared" si="32"/>
        <v/>
      </c>
      <c r="AI107" s="556" t="str">
        <f t="shared" si="33"/>
        <v/>
      </c>
      <c r="AK107" s="556" t="str">
        <f t="shared" si="34"/>
        <v/>
      </c>
      <c r="AM107" s="556" t="str">
        <f t="shared" si="35"/>
        <v/>
      </c>
      <c r="AO107" s="556" t="str">
        <f t="shared" si="36"/>
        <v/>
      </c>
      <c r="AQ107" s="556" t="str">
        <f t="shared" si="37"/>
        <v/>
      </c>
    </row>
    <row r="108" spans="5:43">
      <c r="E108" s="556" t="str">
        <f t="shared" si="19"/>
        <v/>
      </c>
      <c r="G108" s="556" t="str">
        <f t="shared" si="19"/>
        <v/>
      </c>
      <c r="I108" s="556" t="str">
        <f t="shared" si="20"/>
        <v/>
      </c>
      <c r="K108" s="556" t="str">
        <f t="shared" si="21"/>
        <v/>
      </c>
      <c r="M108" s="556" t="str">
        <f t="shared" si="22"/>
        <v/>
      </c>
      <c r="O108" s="556" t="str">
        <f t="shared" si="23"/>
        <v/>
      </c>
      <c r="Q108" s="556" t="str">
        <f t="shared" si="24"/>
        <v/>
      </c>
      <c r="S108" s="556" t="str">
        <f t="shared" si="25"/>
        <v/>
      </c>
      <c r="U108" s="556" t="str">
        <f t="shared" si="26"/>
        <v/>
      </c>
      <c r="W108" s="556" t="str">
        <f t="shared" si="27"/>
        <v/>
      </c>
      <c r="Y108" s="556" t="str">
        <f t="shared" si="28"/>
        <v/>
      </c>
      <c r="AA108" s="556" t="str">
        <f t="shared" si="29"/>
        <v/>
      </c>
      <c r="AC108" s="556" t="str">
        <f t="shared" si="30"/>
        <v/>
      </c>
      <c r="AE108" s="556" t="str">
        <f t="shared" si="31"/>
        <v/>
      </c>
      <c r="AG108" s="556" t="str">
        <f t="shared" si="32"/>
        <v/>
      </c>
      <c r="AI108" s="556" t="str">
        <f t="shared" si="33"/>
        <v/>
      </c>
      <c r="AK108" s="556" t="str">
        <f t="shared" si="34"/>
        <v/>
      </c>
      <c r="AM108" s="556" t="str">
        <f t="shared" si="35"/>
        <v/>
      </c>
      <c r="AO108" s="556" t="str">
        <f t="shared" si="36"/>
        <v/>
      </c>
      <c r="AQ108" s="556" t="str">
        <f t="shared" si="37"/>
        <v/>
      </c>
    </row>
    <row r="109" spans="5:43">
      <c r="E109" s="556" t="str">
        <f t="shared" si="19"/>
        <v/>
      </c>
      <c r="G109" s="556" t="str">
        <f t="shared" si="19"/>
        <v/>
      </c>
      <c r="I109" s="556" t="str">
        <f t="shared" si="20"/>
        <v/>
      </c>
      <c r="K109" s="556" t="str">
        <f t="shared" si="21"/>
        <v/>
      </c>
      <c r="M109" s="556" t="str">
        <f t="shared" si="22"/>
        <v/>
      </c>
      <c r="O109" s="556" t="str">
        <f t="shared" si="23"/>
        <v/>
      </c>
      <c r="Q109" s="556" t="str">
        <f t="shared" si="24"/>
        <v/>
      </c>
      <c r="S109" s="556" t="str">
        <f t="shared" si="25"/>
        <v/>
      </c>
      <c r="U109" s="556" t="str">
        <f t="shared" si="26"/>
        <v/>
      </c>
      <c r="W109" s="556" t="str">
        <f t="shared" si="27"/>
        <v/>
      </c>
      <c r="Y109" s="556" t="str">
        <f t="shared" si="28"/>
        <v/>
      </c>
      <c r="AA109" s="556" t="str">
        <f t="shared" si="29"/>
        <v/>
      </c>
      <c r="AC109" s="556" t="str">
        <f t="shared" si="30"/>
        <v/>
      </c>
      <c r="AE109" s="556" t="str">
        <f t="shared" si="31"/>
        <v/>
      </c>
      <c r="AG109" s="556" t="str">
        <f t="shared" si="32"/>
        <v/>
      </c>
      <c r="AI109" s="556" t="str">
        <f t="shared" si="33"/>
        <v/>
      </c>
      <c r="AK109" s="556" t="str">
        <f t="shared" si="34"/>
        <v/>
      </c>
      <c r="AM109" s="556" t="str">
        <f t="shared" si="35"/>
        <v/>
      </c>
      <c r="AO109" s="556" t="str">
        <f t="shared" si="36"/>
        <v/>
      </c>
      <c r="AQ109" s="556" t="str">
        <f t="shared" si="37"/>
        <v/>
      </c>
    </row>
    <row r="110" spans="5:43">
      <c r="E110" s="556" t="str">
        <f t="shared" si="19"/>
        <v/>
      </c>
      <c r="G110" s="556" t="str">
        <f t="shared" si="19"/>
        <v/>
      </c>
      <c r="I110" s="556" t="str">
        <f t="shared" si="20"/>
        <v/>
      </c>
      <c r="K110" s="556" t="str">
        <f t="shared" si="21"/>
        <v/>
      </c>
      <c r="M110" s="556" t="str">
        <f t="shared" si="22"/>
        <v/>
      </c>
      <c r="O110" s="556" t="str">
        <f t="shared" si="23"/>
        <v/>
      </c>
      <c r="Q110" s="556" t="str">
        <f t="shared" si="24"/>
        <v/>
      </c>
      <c r="S110" s="556" t="str">
        <f t="shared" si="25"/>
        <v/>
      </c>
      <c r="U110" s="556" t="str">
        <f t="shared" si="26"/>
        <v/>
      </c>
      <c r="W110" s="556" t="str">
        <f t="shared" si="27"/>
        <v/>
      </c>
      <c r="Y110" s="556" t="str">
        <f t="shared" si="28"/>
        <v/>
      </c>
      <c r="AA110" s="556" t="str">
        <f t="shared" si="29"/>
        <v/>
      </c>
      <c r="AC110" s="556" t="str">
        <f t="shared" si="30"/>
        <v/>
      </c>
      <c r="AE110" s="556" t="str">
        <f t="shared" si="31"/>
        <v/>
      </c>
      <c r="AG110" s="556" t="str">
        <f t="shared" si="32"/>
        <v/>
      </c>
      <c r="AI110" s="556" t="str">
        <f t="shared" si="33"/>
        <v/>
      </c>
      <c r="AK110" s="556" t="str">
        <f t="shared" si="34"/>
        <v/>
      </c>
      <c r="AM110" s="556" t="str">
        <f t="shared" si="35"/>
        <v/>
      </c>
      <c r="AO110" s="556" t="str">
        <f t="shared" si="36"/>
        <v/>
      </c>
      <c r="AQ110" s="556" t="str">
        <f t="shared" si="37"/>
        <v/>
      </c>
    </row>
    <row r="111" spans="5:43">
      <c r="E111" s="556" t="str">
        <f t="shared" si="19"/>
        <v/>
      </c>
      <c r="G111" s="556" t="str">
        <f t="shared" si="19"/>
        <v/>
      </c>
      <c r="I111" s="556" t="str">
        <f t="shared" si="20"/>
        <v/>
      </c>
      <c r="K111" s="556" t="str">
        <f t="shared" si="21"/>
        <v/>
      </c>
      <c r="M111" s="556" t="str">
        <f t="shared" si="22"/>
        <v/>
      </c>
      <c r="O111" s="556" t="str">
        <f t="shared" si="23"/>
        <v/>
      </c>
      <c r="Q111" s="556" t="str">
        <f t="shared" si="24"/>
        <v/>
      </c>
      <c r="S111" s="556" t="str">
        <f t="shared" si="25"/>
        <v/>
      </c>
      <c r="U111" s="556" t="str">
        <f t="shared" si="26"/>
        <v/>
      </c>
      <c r="W111" s="556" t="str">
        <f t="shared" si="27"/>
        <v/>
      </c>
      <c r="Y111" s="556" t="str">
        <f t="shared" si="28"/>
        <v/>
      </c>
      <c r="AA111" s="556" t="str">
        <f t="shared" si="29"/>
        <v/>
      </c>
      <c r="AC111" s="556" t="str">
        <f t="shared" si="30"/>
        <v/>
      </c>
      <c r="AE111" s="556" t="str">
        <f t="shared" si="31"/>
        <v/>
      </c>
      <c r="AG111" s="556" t="str">
        <f t="shared" si="32"/>
        <v/>
      </c>
      <c r="AI111" s="556" t="str">
        <f t="shared" si="33"/>
        <v/>
      </c>
      <c r="AK111" s="556" t="str">
        <f t="shared" si="34"/>
        <v/>
      </c>
      <c r="AM111" s="556" t="str">
        <f t="shared" si="35"/>
        <v/>
      </c>
      <c r="AO111" s="556" t="str">
        <f t="shared" si="36"/>
        <v/>
      </c>
      <c r="AQ111" s="556" t="str">
        <f t="shared" si="37"/>
        <v/>
      </c>
    </row>
    <row r="112" spans="5:43">
      <c r="E112" s="556" t="str">
        <f t="shared" si="19"/>
        <v/>
      </c>
      <c r="G112" s="556" t="str">
        <f t="shared" si="19"/>
        <v/>
      </c>
      <c r="I112" s="556" t="str">
        <f t="shared" si="20"/>
        <v/>
      </c>
      <c r="K112" s="556" t="str">
        <f t="shared" si="21"/>
        <v/>
      </c>
      <c r="M112" s="556" t="str">
        <f t="shared" si="22"/>
        <v/>
      </c>
      <c r="O112" s="556" t="str">
        <f t="shared" si="23"/>
        <v/>
      </c>
      <c r="Q112" s="556" t="str">
        <f t="shared" si="24"/>
        <v/>
      </c>
      <c r="S112" s="556" t="str">
        <f t="shared" si="25"/>
        <v/>
      </c>
      <c r="U112" s="556" t="str">
        <f t="shared" si="26"/>
        <v/>
      </c>
      <c r="W112" s="556" t="str">
        <f t="shared" si="27"/>
        <v/>
      </c>
      <c r="Y112" s="556" t="str">
        <f t="shared" si="28"/>
        <v/>
      </c>
      <c r="AA112" s="556" t="str">
        <f t="shared" si="29"/>
        <v/>
      </c>
      <c r="AC112" s="556" t="str">
        <f t="shared" si="30"/>
        <v/>
      </c>
      <c r="AE112" s="556" t="str">
        <f t="shared" si="31"/>
        <v/>
      </c>
      <c r="AG112" s="556" t="str">
        <f t="shared" si="32"/>
        <v/>
      </c>
      <c r="AI112" s="556" t="str">
        <f t="shared" si="33"/>
        <v/>
      </c>
      <c r="AK112" s="556" t="str">
        <f t="shared" si="34"/>
        <v/>
      </c>
      <c r="AM112" s="556" t="str">
        <f t="shared" si="35"/>
        <v/>
      </c>
      <c r="AO112" s="556" t="str">
        <f t="shared" si="36"/>
        <v/>
      </c>
      <c r="AQ112" s="556" t="str">
        <f t="shared" si="37"/>
        <v/>
      </c>
    </row>
    <row r="113" spans="5:43">
      <c r="E113" s="556" t="str">
        <f t="shared" si="19"/>
        <v/>
      </c>
      <c r="G113" s="556" t="str">
        <f t="shared" si="19"/>
        <v/>
      </c>
      <c r="I113" s="556" t="str">
        <f t="shared" si="20"/>
        <v/>
      </c>
      <c r="K113" s="556" t="str">
        <f t="shared" si="21"/>
        <v/>
      </c>
      <c r="M113" s="556" t="str">
        <f t="shared" si="22"/>
        <v/>
      </c>
      <c r="O113" s="556" t="str">
        <f t="shared" si="23"/>
        <v/>
      </c>
      <c r="Q113" s="556" t="str">
        <f t="shared" si="24"/>
        <v/>
      </c>
      <c r="S113" s="556" t="str">
        <f t="shared" si="25"/>
        <v/>
      </c>
      <c r="U113" s="556" t="str">
        <f t="shared" si="26"/>
        <v/>
      </c>
      <c r="W113" s="556" t="str">
        <f t="shared" si="27"/>
        <v/>
      </c>
      <c r="Y113" s="556" t="str">
        <f t="shared" si="28"/>
        <v/>
      </c>
      <c r="AA113" s="556" t="str">
        <f t="shared" si="29"/>
        <v/>
      </c>
      <c r="AC113" s="556" t="str">
        <f t="shared" si="30"/>
        <v/>
      </c>
      <c r="AE113" s="556" t="str">
        <f t="shared" si="31"/>
        <v/>
      </c>
      <c r="AG113" s="556" t="str">
        <f t="shared" si="32"/>
        <v/>
      </c>
      <c r="AI113" s="556" t="str">
        <f t="shared" si="33"/>
        <v/>
      </c>
      <c r="AK113" s="556" t="str">
        <f t="shared" si="34"/>
        <v/>
      </c>
      <c r="AM113" s="556" t="str">
        <f t="shared" si="35"/>
        <v/>
      </c>
      <c r="AO113" s="556" t="str">
        <f t="shared" si="36"/>
        <v/>
      </c>
      <c r="AQ113" s="556" t="str">
        <f t="shared" si="37"/>
        <v/>
      </c>
    </row>
    <row r="114" spans="5:43">
      <c r="E114" s="556" t="str">
        <f t="shared" si="19"/>
        <v/>
      </c>
      <c r="G114" s="556" t="str">
        <f t="shared" si="19"/>
        <v/>
      </c>
      <c r="I114" s="556" t="str">
        <f t="shared" si="20"/>
        <v/>
      </c>
      <c r="K114" s="556" t="str">
        <f t="shared" si="21"/>
        <v/>
      </c>
      <c r="M114" s="556" t="str">
        <f t="shared" si="22"/>
        <v/>
      </c>
      <c r="O114" s="556" t="str">
        <f t="shared" si="23"/>
        <v/>
      </c>
      <c r="Q114" s="556" t="str">
        <f t="shared" si="24"/>
        <v/>
      </c>
      <c r="S114" s="556" t="str">
        <f t="shared" si="25"/>
        <v/>
      </c>
      <c r="U114" s="556" t="str">
        <f t="shared" si="26"/>
        <v/>
      </c>
      <c r="W114" s="556" t="str">
        <f t="shared" si="27"/>
        <v/>
      </c>
      <c r="Y114" s="556" t="str">
        <f t="shared" si="28"/>
        <v/>
      </c>
      <c r="AA114" s="556" t="str">
        <f t="shared" si="29"/>
        <v/>
      </c>
      <c r="AC114" s="556" t="str">
        <f t="shared" si="30"/>
        <v/>
      </c>
      <c r="AE114" s="556" t="str">
        <f t="shared" si="31"/>
        <v/>
      </c>
      <c r="AG114" s="556" t="str">
        <f t="shared" si="32"/>
        <v/>
      </c>
      <c r="AI114" s="556" t="str">
        <f t="shared" si="33"/>
        <v/>
      </c>
      <c r="AK114" s="556" t="str">
        <f t="shared" si="34"/>
        <v/>
      </c>
      <c r="AM114" s="556" t="str">
        <f t="shared" si="35"/>
        <v/>
      </c>
      <c r="AO114" s="556" t="str">
        <f t="shared" si="36"/>
        <v/>
      </c>
      <c r="AQ114" s="556" t="str">
        <f t="shared" si="37"/>
        <v/>
      </c>
    </row>
    <row r="115" spans="5:43">
      <c r="E115" s="556" t="str">
        <f t="shared" si="19"/>
        <v/>
      </c>
      <c r="G115" s="556" t="str">
        <f t="shared" si="19"/>
        <v/>
      </c>
      <c r="I115" s="556" t="str">
        <f t="shared" si="20"/>
        <v/>
      </c>
      <c r="K115" s="556" t="str">
        <f t="shared" si="21"/>
        <v/>
      </c>
      <c r="M115" s="556" t="str">
        <f t="shared" si="22"/>
        <v/>
      </c>
      <c r="O115" s="556" t="str">
        <f t="shared" si="23"/>
        <v/>
      </c>
      <c r="Q115" s="556" t="str">
        <f t="shared" si="24"/>
        <v/>
      </c>
      <c r="S115" s="556" t="str">
        <f t="shared" si="25"/>
        <v/>
      </c>
      <c r="U115" s="556" t="str">
        <f t="shared" si="26"/>
        <v/>
      </c>
      <c r="W115" s="556" t="str">
        <f t="shared" si="27"/>
        <v/>
      </c>
      <c r="Y115" s="556" t="str">
        <f t="shared" si="28"/>
        <v/>
      </c>
      <c r="AA115" s="556" t="str">
        <f t="shared" si="29"/>
        <v/>
      </c>
      <c r="AC115" s="556" t="str">
        <f t="shared" si="30"/>
        <v/>
      </c>
      <c r="AE115" s="556" t="str">
        <f t="shared" si="31"/>
        <v/>
      </c>
      <c r="AG115" s="556" t="str">
        <f t="shared" si="32"/>
        <v/>
      </c>
      <c r="AI115" s="556" t="str">
        <f t="shared" si="33"/>
        <v/>
      </c>
      <c r="AK115" s="556" t="str">
        <f t="shared" si="34"/>
        <v/>
      </c>
      <c r="AM115" s="556" t="str">
        <f t="shared" si="35"/>
        <v/>
      </c>
      <c r="AO115" s="556" t="str">
        <f t="shared" si="36"/>
        <v/>
      </c>
      <c r="AQ115" s="556" t="str">
        <f t="shared" si="37"/>
        <v/>
      </c>
    </row>
    <row r="116" spans="5:43">
      <c r="E116" s="556" t="str">
        <f t="shared" si="19"/>
        <v/>
      </c>
      <c r="G116" s="556" t="str">
        <f t="shared" si="19"/>
        <v/>
      </c>
      <c r="I116" s="556" t="str">
        <f t="shared" si="20"/>
        <v/>
      </c>
      <c r="K116" s="556" t="str">
        <f t="shared" si="21"/>
        <v/>
      </c>
      <c r="M116" s="556" t="str">
        <f t="shared" si="22"/>
        <v/>
      </c>
      <c r="O116" s="556" t="str">
        <f t="shared" si="23"/>
        <v/>
      </c>
      <c r="Q116" s="556" t="str">
        <f t="shared" si="24"/>
        <v/>
      </c>
      <c r="S116" s="556" t="str">
        <f t="shared" si="25"/>
        <v/>
      </c>
      <c r="U116" s="556" t="str">
        <f t="shared" si="26"/>
        <v/>
      </c>
      <c r="W116" s="556" t="str">
        <f t="shared" si="27"/>
        <v/>
      </c>
      <c r="Y116" s="556" t="str">
        <f t="shared" si="28"/>
        <v/>
      </c>
      <c r="AA116" s="556" t="str">
        <f t="shared" si="29"/>
        <v/>
      </c>
      <c r="AC116" s="556" t="str">
        <f t="shared" si="30"/>
        <v/>
      </c>
      <c r="AE116" s="556" t="str">
        <f t="shared" si="31"/>
        <v/>
      </c>
      <c r="AG116" s="556" t="str">
        <f t="shared" si="32"/>
        <v/>
      </c>
      <c r="AI116" s="556" t="str">
        <f t="shared" si="33"/>
        <v/>
      </c>
      <c r="AK116" s="556" t="str">
        <f t="shared" si="34"/>
        <v/>
      </c>
      <c r="AM116" s="556" t="str">
        <f t="shared" si="35"/>
        <v/>
      </c>
      <c r="AO116" s="556" t="str">
        <f t="shared" si="36"/>
        <v/>
      </c>
      <c r="AQ116" s="556" t="str">
        <f t="shared" si="37"/>
        <v/>
      </c>
    </row>
    <row r="117" spans="5:43">
      <c r="E117" s="556" t="str">
        <f t="shared" si="19"/>
        <v/>
      </c>
      <c r="G117" s="556" t="str">
        <f t="shared" si="19"/>
        <v/>
      </c>
      <c r="I117" s="556" t="str">
        <f t="shared" si="20"/>
        <v/>
      </c>
      <c r="K117" s="556" t="str">
        <f t="shared" si="21"/>
        <v/>
      </c>
      <c r="M117" s="556" t="str">
        <f t="shared" si="22"/>
        <v/>
      </c>
      <c r="O117" s="556" t="str">
        <f t="shared" si="23"/>
        <v/>
      </c>
      <c r="Q117" s="556" t="str">
        <f t="shared" si="24"/>
        <v/>
      </c>
      <c r="S117" s="556" t="str">
        <f t="shared" si="25"/>
        <v/>
      </c>
      <c r="U117" s="556" t="str">
        <f t="shared" si="26"/>
        <v/>
      </c>
      <c r="W117" s="556" t="str">
        <f t="shared" si="27"/>
        <v/>
      </c>
      <c r="Y117" s="556" t="str">
        <f t="shared" si="28"/>
        <v/>
      </c>
      <c r="AA117" s="556" t="str">
        <f t="shared" si="29"/>
        <v/>
      </c>
      <c r="AC117" s="556" t="str">
        <f t="shared" si="30"/>
        <v/>
      </c>
      <c r="AE117" s="556" t="str">
        <f t="shared" si="31"/>
        <v/>
      </c>
      <c r="AG117" s="556" t="str">
        <f t="shared" si="32"/>
        <v/>
      </c>
      <c r="AI117" s="556" t="str">
        <f t="shared" si="33"/>
        <v/>
      </c>
      <c r="AK117" s="556" t="str">
        <f t="shared" si="34"/>
        <v/>
      </c>
      <c r="AM117" s="556" t="str">
        <f t="shared" si="35"/>
        <v/>
      </c>
      <c r="AO117" s="556" t="str">
        <f t="shared" si="36"/>
        <v/>
      </c>
      <c r="AQ117" s="556" t="str">
        <f t="shared" si="37"/>
        <v/>
      </c>
    </row>
    <row r="118" spans="5:43">
      <c r="E118" s="556" t="str">
        <f t="shared" si="19"/>
        <v/>
      </c>
      <c r="G118" s="556" t="str">
        <f t="shared" si="19"/>
        <v/>
      </c>
      <c r="I118" s="556" t="str">
        <f t="shared" si="20"/>
        <v/>
      </c>
      <c r="K118" s="556" t="str">
        <f t="shared" si="21"/>
        <v/>
      </c>
      <c r="M118" s="556" t="str">
        <f t="shared" si="22"/>
        <v/>
      </c>
      <c r="O118" s="556" t="str">
        <f t="shared" si="23"/>
        <v/>
      </c>
      <c r="Q118" s="556" t="str">
        <f t="shared" si="24"/>
        <v/>
      </c>
      <c r="S118" s="556" t="str">
        <f t="shared" si="25"/>
        <v/>
      </c>
      <c r="U118" s="556" t="str">
        <f t="shared" si="26"/>
        <v/>
      </c>
      <c r="W118" s="556" t="str">
        <f t="shared" si="27"/>
        <v/>
      </c>
      <c r="Y118" s="556" t="str">
        <f t="shared" si="28"/>
        <v/>
      </c>
      <c r="AA118" s="556" t="str">
        <f t="shared" si="29"/>
        <v/>
      </c>
      <c r="AC118" s="556" t="str">
        <f t="shared" si="30"/>
        <v/>
      </c>
      <c r="AE118" s="556" t="str">
        <f t="shared" si="31"/>
        <v/>
      </c>
      <c r="AG118" s="556" t="str">
        <f t="shared" si="32"/>
        <v/>
      </c>
      <c r="AI118" s="556" t="str">
        <f t="shared" si="33"/>
        <v/>
      </c>
      <c r="AK118" s="556" t="str">
        <f t="shared" si="34"/>
        <v/>
      </c>
      <c r="AM118" s="556" t="str">
        <f t="shared" si="35"/>
        <v/>
      </c>
      <c r="AO118" s="556" t="str">
        <f t="shared" si="36"/>
        <v/>
      </c>
      <c r="AQ118" s="556" t="str">
        <f t="shared" si="37"/>
        <v/>
      </c>
    </row>
    <row r="119" spans="5:43">
      <c r="E119" s="556" t="str">
        <f t="shared" si="19"/>
        <v/>
      </c>
      <c r="G119" s="556" t="str">
        <f t="shared" si="19"/>
        <v/>
      </c>
      <c r="I119" s="556" t="str">
        <f t="shared" si="20"/>
        <v/>
      </c>
      <c r="K119" s="556" t="str">
        <f t="shared" si="21"/>
        <v/>
      </c>
      <c r="M119" s="556" t="str">
        <f t="shared" si="22"/>
        <v/>
      </c>
      <c r="O119" s="556" t="str">
        <f t="shared" si="23"/>
        <v/>
      </c>
      <c r="Q119" s="556" t="str">
        <f t="shared" si="24"/>
        <v/>
      </c>
      <c r="S119" s="556" t="str">
        <f t="shared" si="25"/>
        <v/>
      </c>
      <c r="U119" s="556" t="str">
        <f t="shared" si="26"/>
        <v/>
      </c>
      <c r="W119" s="556" t="str">
        <f t="shared" si="27"/>
        <v/>
      </c>
      <c r="Y119" s="556" t="str">
        <f t="shared" si="28"/>
        <v/>
      </c>
      <c r="AA119" s="556" t="str">
        <f t="shared" si="29"/>
        <v/>
      </c>
      <c r="AC119" s="556" t="str">
        <f t="shared" si="30"/>
        <v/>
      </c>
      <c r="AE119" s="556" t="str">
        <f t="shared" si="31"/>
        <v/>
      </c>
      <c r="AG119" s="556" t="str">
        <f t="shared" si="32"/>
        <v/>
      </c>
      <c r="AI119" s="556" t="str">
        <f t="shared" si="33"/>
        <v/>
      </c>
      <c r="AK119" s="556" t="str">
        <f t="shared" si="34"/>
        <v/>
      </c>
      <c r="AM119" s="556" t="str">
        <f t="shared" si="35"/>
        <v/>
      </c>
      <c r="AO119" s="556" t="str">
        <f t="shared" si="36"/>
        <v/>
      </c>
      <c r="AQ119" s="556" t="str">
        <f t="shared" si="37"/>
        <v/>
      </c>
    </row>
    <row r="120" spans="5:43">
      <c r="E120" s="556" t="str">
        <f t="shared" si="19"/>
        <v/>
      </c>
      <c r="G120" s="556" t="str">
        <f t="shared" si="19"/>
        <v/>
      </c>
      <c r="I120" s="556" t="str">
        <f t="shared" si="20"/>
        <v/>
      </c>
      <c r="K120" s="556" t="str">
        <f t="shared" si="21"/>
        <v/>
      </c>
      <c r="M120" s="556" t="str">
        <f t="shared" si="22"/>
        <v/>
      </c>
      <c r="O120" s="556" t="str">
        <f t="shared" si="23"/>
        <v/>
      </c>
      <c r="Q120" s="556" t="str">
        <f t="shared" si="24"/>
        <v/>
      </c>
      <c r="S120" s="556" t="str">
        <f t="shared" si="25"/>
        <v/>
      </c>
      <c r="U120" s="556" t="str">
        <f t="shared" si="26"/>
        <v/>
      </c>
      <c r="W120" s="556" t="str">
        <f t="shared" si="27"/>
        <v/>
      </c>
      <c r="Y120" s="556" t="str">
        <f t="shared" si="28"/>
        <v/>
      </c>
      <c r="AA120" s="556" t="str">
        <f t="shared" si="29"/>
        <v/>
      </c>
      <c r="AC120" s="556" t="str">
        <f t="shared" si="30"/>
        <v/>
      </c>
      <c r="AE120" s="556" t="str">
        <f t="shared" si="31"/>
        <v/>
      </c>
      <c r="AG120" s="556" t="str">
        <f t="shared" si="32"/>
        <v/>
      </c>
      <c r="AI120" s="556" t="str">
        <f t="shared" si="33"/>
        <v/>
      </c>
      <c r="AK120" s="556" t="str">
        <f t="shared" si="34"/>
        <v/>
      </c>
      <c r="AM120" s="556" t="str">
        <f t="shared" si="35"/>
        <v/>
      </c>
      <c r="AO120" s="556" t="str">
        <f t="shared" si="36"/>
        <v/>
      </c>
      <c r="AQ120" s="556" t="str">
        <f t="shared" si="37"/>
        <v/>
      </c>
    </row>
    <row r="121" spans="5:43">
      <c r="E121" s="556" t="str">
        <f t="shared" si="19"/>
        <v/>
      </c>
      <c r="G121" s="556" t="str">
        <f t="shared" si="19"/>
        <v/>
      </c>
      <c r="I121" s="556" t="str">
        <f t="shared" si="20"/>
        <v/>
      </c>
      <c r="K121" s="556" t="str">
        <f t="shared" si="21"/>
        <v/>
      </c>
      <c r="M121" s="556" t="str">
        <f t="shared" si="22"/>
        <v/>
      </c>
      <c r="O121" s="556" t="str">
        <f t="shared" si="23"/>
        <v/>
      </c>
      <c r="Q121" s="556" t="str">
        <f t="shared" si="24"/>
        <v/>
      </c>
      <c r="S121" s="556" t="str">
        <f t="shared" si="25"/>
        <v/>
      </c>
      <c r="U121" s="556" t="str">
        <f t="shared" si="26"/>
        <v/>
      </c>
      <c r="W121" s="556" t="str">
        <f t="shared" si="27"/>
        <v/>
      </c>
      <c r="Y121" s="556" t="str">
        <f t="shared" si="28"/>
        <v/>
      </c>
      <c r="AA121" s="556" t="str">
        <f t="shared" si="29"/>
        <v/>
      </c>
      <c r="AC121" s="556" t="str">
        <f t="shared" si="30"/>
        <v/>
      </c>
      <c r="AE121" s="556" t="str">
        <f t="shared" si="31"/>
        <v/>
      </c>
      <c r="AG121" s="556" t="str">
        <f t="shared" si="32"/>
        <v/>
      </c>
      <c r="AI121" s="556" t="str">
        <f t="shared" si="33"/>
        <v/>
      </c>
      <c r="AK121" s="556" t="str">
        <f t="shared" si="34"/>
        <v/>
      </c>
      <c r="AM121" s="556" t="str">
        <f t="shared" si="35"/>
        <v/>
      </c>
      <c r="AO121" s="556" t="str">
        <f t="shared" si="36"/>
        <v/>
      </c>
      <c r="AQ121" s="556" t="str">
        <f t="shared" si="37"/>
        <v/>
      </c>
    </row>
    <row r="122" spans="5:43">
      <c r="E122" s="556" t="str">
        <f t="shared" si="19"/>
        <v/>
      </c>
      <c r="G122" s="556" t="str">
        <f t="shared" si="19"/>
        <v/>
      </c>
      <c r="I122" s="556" t="str">
        <f t="shared" si="20"/>
        <v/>
      </c>
      <c r="K122" s="556" t="str">
        <f t="shared" si="21"/>
        <v/>
      </c>
      <c r="M122" s="556" t="str">
        <f t="shared" si="22"/>
        <v/>
      </c>
      <c r="O122" s="556" t="str">
        <f t="shared" si="23"/>
        <v/>
      </c>
      <c r="Q122" s="556" t="str">
        <f t="shared" si="24"/>
        <v/>
      </c>
      <c r="S122" s="556" t="str">
        <f t="shared" si="25"/>
        <v/>
      </c>
      <c r="U122" s="556" t="str">
        <f t="shared" si="26"/>
        <v/>
      </c>
      <c r="W122" s="556" t="str">
        <f t="shared" si="27"/>
        <v/>
      </c>
      <c r="Y122" s="556" t="str">
        <f t="shared" si="28"/>
        <v/>
      </c>
      <c r="AA122" s="556" t="str">
        <f t="shared" si="29"/>
        <v/>
      </c>
      <c r="AC122" s="556" t="str">
        <f t="shared" si="30"/>
        <v/>
      </c>
      <c r="AE122" s="556" t="str">
        <f t="shared" si="31"/>
        <v/>
      </c>
      <c r="AG122" s="556" t="str">
        <f t="shared" si="32"/>
        <v/>
      </c>
      <c r="AI122" s="556" t="str">
        <f t="shared" si="33"/>
        <v/>
      </c>
      <c r="AK122" s="556" t="str">
        <f t="shared" si="34"/>
        <v/>
      </c>
      <c r="AM122" s="556" t="str">
        <f t="shared" si="35"/>
        <v/>
      </c>
      <c r="AO122" s="556" t="str">
        <f t="shared" si="36"/>
        <v/>
      </c>
      <c r="AQ122" s="556" t="str">
        <f t="shared" si="37"/>
        <v/>
      </c>
    </row>
    <row r="123" spans="5:43">
      <c r="E123" s="556" t="str">
        <f t="shared" si="19"/>
        <v/>
      </c>
      <c r="G123" s="556" t="str">
        <f t="shared" si="19"/>
        <v/>
      </c>
      <c r="I123" s="556" t="str">
        <f t="shared" si="20"/>
        <v/>
      </c>
      <c r="K123" s="556" t="str">
        <f t="shared" si="21"/>
        <v/>
      </c>
      <c r="M123" s="556" t="str">
        <f t="shared" si="22"/>
        <v/>
      </c>
      <c r="O123" s="556" t="str">
        <f t="shared" si="23"/>
        <v/>
      </c>
      <c r="Q123" s="556" t="str">
        <f t="shared" si="24"/>
        <v/>
      </c>
      <c r="S123" s="556" t="str">
        <f t="shared" si="25"/>
        <v/>
      </c>
      <c r="U123" s="556" t="str">
        <f t="shared" si="26"/>
        <v/>
      </c>
      <c r="W123" s="556" t="str">
        <f t="shared" si="27"/>
        <v/>
      </c>
      <c r="Y123" s="556" t="str">
        <f t="shared" si="28"/>
        <v/>
      </c>
      <c r="AA123" s="556" t="str">
        <f t="shared" si="29"/>
        <v/>
      </c>
      <c r="AC123" s="556" t="str">
        <f t="shared" si="30"/>
        <v/>
      </c>
      <c r="AE123" s="556" t="str">
        <f t="shared" si="31"/>
        <v/>
      </c>
      <c r="AG123" s="556" t="str">
        <f t="shared" si="32"/>
        <v/>
      </c>
      <c r="AI123" s="556" t="str">
        <f t="shared" si="33"/>
        <v/>
      </c>
      <c r="AK123" s="556" t="str">
        <f t="shared" si="34"/>
        <v/>
      </c>
      <c r="AM123" s="556" t="str">
        <f t="shared" si="35"/>
        <v/>
      </c>
      <c r="AO123" s="556" t="str">
        <f t="shared" si="36"/>
        <v/>
      </c>
      <c r="AQ123" s="556" t="str">
        <f t="shared" si="37"/>
        <v/>
      </c>
    </row>
    <row r="124" spans="5:43">
      <c r="E124" s="556" t="str">
        <f t="shared" si="19"/>
        <v/>
      </c>
      <c r="G124" s="556" t="str">
        <f t="shared" si="19"/>
        <v/>
      </c>
      <c r="I124" s="556" t="str">
        <f t="shared" si="20"/>
        <v/>
      </c>
      <c r="K124" s="556" t="str">
        <f t="shared" si="21"/>
        <v/>
      </c>
      <c r="M124" s="556" t="str">
        <f t="shared" si="22"/>
        <v/>
      </c>
      <c r="O124" s="556" t="str">
        <f t="shared" si="23"/>
        <v/>
      </c>
      <c r="Q124" s="556" t="str">
        <f t="shared" si="24"/>
        <v/>
      </c>
      <c r="S124" s="556" t="str">
        <f t="shared" si="25"/>
        <v/>
      </c>
      <c r="U124" s="556" t="str">
        <f t="shared" si="26"/>
        <v/>
      </c>
      <c r="W124" s="556" t="str">
        <f t="shared" si="27"/>
        <v/>
      </c>
      <c r="Y124" s="556" t="str">
        <f t="shared" si="28"/>
        <v/>
      </c>
      <c r="AA124" s="556" t="str">
        <f t="shared" si="29"/>
        <v/>
      </c>
      <c r="AC124" s="556" t="str">
        <f t="shared" si="30"/>
        <v/>
      </c>
      <c r="AE124" s="556" t="str">
        <f t="shared" si="31"/>
        <v/>
      </c>
      <c r="AG124" s="556" t="str">
        <f t="shared" si="32"/>
        <v/>
      </c>
      <c r="AI124" s="556" t="str">
        <f t="shared" si="33"/>
        <v/>
      </c>
      <c r="AK124" s="556" t="str">
        <f t="shared" si="34"/>
        <v/>
      </c>
      <c r="AM124" s="556" t="str">
        <f t="shared" si="35"/>
        <v/>
      </c>
      <c r="AO124" s="556" t="str">
        <f t="shared" si="36"/>
        <v/>
      </c>
      <c r="AQ124" s="556" t="str">
        <f t="shared" si="37"/>
        <v/>
      </c>
    </row>
    <row r="125" spans="5:43">
      <c r="E125" s="556" t="str">
        <f t="shared" si="19"/>
        <v/>
      </c>
      <c r="G125" s="556" t="str">
        <f t="shared" si="19"/>
        <v/>
      </c>
      <c r="I125" s="556" t="str">
        <f t="shared" si="20"/>
        <v/>
      </c>
      <c r="K125" s="556" t="str">
        <f t="shared" si="21"/>
        <v/>
      </c>
      <c r="M125" s="556" t="str">
        <f t="shared" si="22"/>
        <v/>
      </c>
      <c r="O125" s="556" t="str">
        <f t="shared" si="23"/>
        <v/>
      </c>
      <c r="Q125" s="556" t="str">
        <f t="shared" si="24"/>
        <v/>
      </c>
      <c r="S125" s="556" t="str">
        <f t="shared" si="25"/>
        <v/>
      </c>
      <c r="U125" s="556" t="str">
        <f t="shared" si="26"/>
        <v/>
      </c>
      <c r="W125" s="556" t="str">
        <f t="shared" si="27"/>
        <v/>
      </c>
      <c r="Y125" s="556" t="str">
        <f t="shared" si="28"/>
        <v/>
      </c>
      <c r="AA125" s="556" t="str">
        <f t="shared" si="29"/>
        <v/>
      </c>
      <c r="AC125" s="556" t="str">
        <f t="shared" si="30"/>
        <v/>
      </c>
      <c r="AE125" s="556" t="str">
        <f t="shared" si="31"/>
        <v/>
      </c>
      <c r="AG125" s="556" t="str">
        <f t="shared" si="32"/>
        <v/>
      </c>
      <c r="AI125" s="556" t="str">
        <f t="shared" si="33"/>
        <v/>
      </c>
      <c r="AK125" s="556" t="str">
        <f t="shared" si="34"/>
        <v/>
      </c>
      <c r="AM125" s="556" t="str">
        <f t="shared" si="35"/>
        <v/>
      </c>
      <c r="AO125" s="556" t="str">
        <f t="shared" si="36"/>
        <v/>
      </c>
      <c r="AQ125" s="556" t="str">
        <f t="shared" si="37"/>
        <v/>
      </c>
    </row>
    <row r="126" spans="5:43">
      <c r="E126" s="556" t="str">
        <f t="shared" si="19"/>
        <v/>
      </c>
      <c r="G126" s="556" t="str">
        <f t="shared" si="19"/>
        <v/>
      </c>
      <c r="I126" s="556" t="str">
        <f t="shared" si="20"/>
        <v/>
      </c>
      <c r="K126" s="556" t="str">
        <f t="shared" si="21"/>
        <v/>
      </c>
      <c r="M126" s="556" t="str">
        <f t="shared" si="22"/>
        <v/>
      </c>
      <c r="O126" s="556" t="str">
        <f t="shared" si="23"/>
        <v/>
      </c>
      <c r="Q126" s="556" t="str">
        <f t="shared" si="24"/>
        <v/>
      </c>
      <c r="S126" s="556" t="str">
        <f t="shared" si="25"/>
        <v/>
      </c>
      <c r="U126" s="556" t="str">
        <f t="shared" si="26"/>
        <v/>
      </c>
      <c r="W126" s="556" t="str">
        <f t="shared" si="27"/>
        <v/>
      </c>
      <c r="Y126" s="556" t="str">
        <f t="shared" si="28"/>
        <v/>
      </c>
      <c r="AA126" s="556" t="str">
        <f t="shared" si="29"/>
        <v/>
      </c>
      <c r="AC126" s="556" t="str">
        <f t="shared" si="30"/>
        <v/>
      </c>
      <c r="AE126" s="556" t="str">
        <f t="shared" si="31"/>
        <v/>
      </c>
      <c r="AG126" s="556" t="str">
        <f t="shared" si="32"/>
        <v/>
      </c>
      <c r="AI126" s="556" t="str">
        <f t="shared" si="33"/>
        <v/>
      </c>
      <c r="AK126" s="556" t="str">
        <f t="shared" si="34"/>
        <v/>
      </c>
      <c r="AM126" s="556" t="str">
        <f t="shared" si="35"/>
        <v/>
      </c>
      <c r="AO126" s="556" t="str">
        <f t="shared" si="36"/>
        <v/>
      </c>
      <c r="AQ126" s="556" t="str">
        <f t="shared" si="37"/>
        <v/>
      </c>
    </row>
    <row r="127" spans="5:43">
      <c r="E127" s="556" t="str">
        <f t="shared" si="19"/>
        <v/>
      </c>
      <c r="G127" s="556" t="str">
        <f t="shared" si="19"/>
        <v/>
      </c>
      <c r="I127" s="556" t="str">
        <f t="shared" si="20"/>
        <v/>
      </c>
      <c r="K127" s="556" t="str">
        <f t="shared" si="21"/>
        <v/>
      </c>
      <c r="M127" s="556" t="str">
        <f t="shared" si="22"/>
        <v/>
      </c>
      <c r="O127" s="556" t="str">
        <f t="shared" si="23"/>
        <v/>
      </c>
      <c r="Q127" s="556" t="str">
        <f t="shared" si="24"/>
        <v/>
      </c>
      <c r="S127" s="556" t="str">
        <f t="shared" si="25"/>
        <v/>
      </c>
      <c r="U127" s="556" t="str">
        <f t="shared" si="26"/>
        <v/>
      </c>
      <c r="W127" s="556" t="str">
        <f t="shared" si="27"/>
        <v/>
      </c>
      <c r="Y127" s="556" t="str">
        <f t="shared" si="28"/>
        <v/>
      </c>
      <c r="AA127" s="556" t="str">
        <f t="shared" si="29"/>
        <v/>
      </c>
      <c r="AC127" s="556" t="str">
        <f t="shared" si="30"/>
        <v/>
      </c>
      <c r="AE127" s="556" t="str">
        <f t="shared" si="31"/>
        <v/>
      </c>
      <c r="AG127" s="556" t="str">
        <f t="shared" si="32"/>
        <v/>
      </c>
      <c r="AI127" s="556" t="str">
        <f t="shared" si="33"/>
        <v/>
      </c>
      <c r="AK127" s="556" t="str">
        <f t="shared" si="34"/>
        <v/>
      </c>
      <c r="AM127" s="556" t="str">
        <f t="shared" si="35"/>
        <v/>
      </c>
      <c r="AO127" s="556" t="str">
        <f t="shared" si="36"/>
        <v/>
      </c>
      <c r="AQ127" s="556" t="str">
        <f t="shared" si="37"/>
        <v/>
      </c>
    </row>
    <row r="128" spans="5:43">
      <c r="E128" s="556" t="str">
        <f t="shared" si="19"/>
        <v/>
      </c>
      <c r="G128" s="556" t="str">
        <f t="shared" si="19"/>
        <v/>
      </c>
      <c r="I128" s="556" t="str">
        <f t="shared" si="20"/>
        <v/>
      </c>
      <c r="K128" s="556" t="str">
        <f t="shared" si="21"/>
        <v/>
      </c>
      <c r="M128" s="556" t="str">
        <f t="shared" si="22"/>
        <v/>
      </c>
      <c r="O128" s="556" t="str">
        <f t="shared" si="23"/>
        <v/>
      </c>
      <c r="Q128" s="556" t="str">
        <f t="shared" si="24"/>
        <v/>
      </c>
      <c r="S128" s="556" t="str">
        <f t="shared" si="25"/>
        <v/>
      </c>
      <c r="U128" s="556" t="str">
        <f t="shared" si="26"/>
        <v/>
      </c>
      <c r="W128" s="556" t="str">
        <f t="shared" si="27"/>
        <v/>
      </c>
      <c r="Y128" s="556" t="str">
        <f t="shared" si="28"/>
        <v/>
      </c>
      <c r="AA128" s="556" t="str">
        <f t="shared" si="29"/>
        <v/>
      </c>
      <c r="AC128" s="556" t="str">
        <f t="shared" si="30"/>
        <v/>
      </c>
      <c r="AE128" s="556" t="str">
        <f t="shared" si="31"/>
        <v/>
      </c>
      <c r="AG128" s="556" t="str">
        <f t="shared" si="32"/>
        <v/>
      </c>
      <c r="AI128" s="556" t="str">
        <f t="shared" si="33"/>
        <v/>
      </c>
      <c r="AK128" s="556" t="str">
        <f t="shared" si="34"/>
        <v/>
      </c>
      <c r="AM128" s="556" t="str">
        <f t="shared" si="35"/>
        <v/>
      </c>
      <c r="AO128" s="556" t="str">
        <f t="shared" si="36"/>
        <v/>
      </c>
      <c r="AQ128" s="556" t="str">
        <f t="shared" si="37"/>
        <v/>
      </c>
    </row>
    <row r="129" spans="5:43">
      <c r="E129" s="556" t="str">
        <f t="shared" si="19"/>
        <v/>
      </c>
      <c r="G129" s="556" t="str">
        <f t="shared" si="19"/>
        <v/>
      </c>
      <c r="I129" s="556" t="str">
        <f t="shared" si="20"/>
        <v/>
      </c>
      <c r="K129" s="556" t="str">
        <f t="shared" si="21"/>
        <v/>
      </c>
      <c r="M129" s="556" t="str">
        <f t="shared" si="22"/>
        <v/>
      </c>
      <c r="O129" s="556" t="str">
        <f t="shared" si="23"/>
        <v/>
      </c>
      <c r="Q129" s="556" t="str">
        <f t="shared" si="24"/>
        <v/>
      </c>
      <c r="S129" s="556" t="str">
        <f t="shared" si="25"/>
        <v/>
      </c>
      <c r="U129" s="556" t="str">
        <f t="shared" si="26"/>
        <v/>
      </c>
      <c r="W129" s="556" t="str">
        <f t="shared" si="27"/>
        <v/>
      </c>
      <c r="Y129" s="556" t="str">
        <f t="shared" si="28"/>
        <v/>
      </c>
      <c r="AA129" s="556" t="str">
        <f t="shared" si="29"/>
        <v/>
      </c>
      <c r="AC129" s="556" t="str">
        <f t="shared" si="30"/>
        <v/>
      </c>
      <c r="AE129" s="556" t="str">
        <f t="shared" si="31"/>
        <v/>
      </c>
      <c r="AG129" s="556" t="str">
        <f t="shared" si="32"/>
        <v/>
      </c>
      <c r="AI129" s="556" t="str">
        <f t="shared" si="33"/>
        <v/>
      </c>
      <c r="AK129" s="556" t="str">
        <f t="shared" si="34"/>
        <v/>
      </c>
      <c r="AM129" s="556" t="str">
        <f t="shared" si="35"/>
        <v/>
      </c>
      <c r="AO129" s="556" t="str">
        <f t="shared" si="36"/>
        <v/>
      </c>
      <c r="AQ129" s="556" t="str">
        <f t="shared" si="37"/>
        <v/>
      </c>
    </row>
    <row r="130" spans="5:43">
      <c r="E130" s="556" t="str">
        <f t="shared" si="19"/>
        <v/>
      </c>
      <c r="G130" s="556" t="str">
        <f t="shared" si="19"/>
        <v/>
      </c>
      <c r="I130" s="556" t="str">
        <f t="shared" si="20"/>
        <v/>
      </c>
      <c r="K130" s="556" t="str">
        <f t="shared" si="21"/>
        <v/>
      </c>
      <c r="M130" s="556" t="str">
        <f t="shared" si="22"/>
        <v/>
      </c>
      <c r="O130" s="556" t="str">
        <f t="shared" si="23"/>
        <v/>
      </c>
      <c r="Q130" s="556" t="str">
        <f t="shared" si="24"/>
        <v/>
      </c>
      <c r="S130" s="556" t="str">
        <f t="shared" si="25"/>
        <v/>
      </c>
      <c r="U130" s="556" t="str">
        <f t="shared" si="26"/>
        <v/>
      </c>
      <c r="W130" s="556" t="str">
        <f t="shared" si="27"/>
        <v/>
      </c>
      <c r="Y130" s="556" t="str">
        <f t="shared" si="28"/>
        <v/>
      </c>
      <c r="AA130" s="556" t="str">
        <f t="shared" si="29"/>
        <v/>
      </c>
      <c r="AC130" s="556" t="str">
        <f t="shared" si="30"/>
        <v/>
      </c>
      <c r="AE130" s="556" t="str">
        <f t="shared" si="31"/>
        <v/>
      </c>
      <c r="AG130" s="556" t="str">
        <f t="shared" si="32"/>
        <v/>
      </c>
      <c r="AI130" s="556" t="str">
        <f t="shared" si="33"/>
        <v/>
      </c>
      <c r="AK130" s="556" t="str">
        <f t="shared" si="34"/>
        <v/>
      </c>
      <c r="AM130" s="556" t="str">
        <f t="shared" si="35"/>
        <v/>
      </c>
      <c r="AO130" s="556" t="str">
        <f t="shared" si="36"/>
        <v/>
      </c>
      <c r="AQ130" s="556" t="str">
        <f t="shared" si="37"/>
        <v/>
      </c>
    </row>
    <row r="131" spans="5:43">
      <c r="E131" s="556" t="str">
        <f t="shared" si="19"/>
        <v/>
      </c>
      <c r="G131" s="556" t="str">
        <f t="shared" si="19"/>
        <v/>
      </c>
      <c r="I131" s="556" t="str">
        <f t="shared" si="20"/>
        <v/>
      </c>
      <c r="K131" s="556" t="str">
        <f t="shared" si="21"/>
        <v/>
      </c>
      <c r="M131" s="556" t="str">
        <f t="shared" si="22"/>
        <v/>
      </c>
      <c r="O131" s="556" t="str">
        <f t="shared" si="23"/>
        <v/>
      </c>
      <c r="Q131" s="556" t="str">
        <f t="shared" si="24"/>
        <v/>
      </c>
      <c r="S131" s="556" t="str">
        <f t="shared" si="25"/>
        <v/>
      </c>
      <c r="U131" s="556" t="str">
        <f t="shared" si="26"/>
        <v/>
      </c>
      <c r="W131" s="556" t="str">
        <f t="shared" si="27"/>
        <v/>
      </c>
      <c r="Y131" s="556" t="str">
        <f t="shared" si="28"/>
        <v/>
      </c>
      <c r="AA131" s="556" t="str">
        <f t="shared" si="29"/>
        <v/>
      </c>
      <c r="AC131" s="556" t="str">
        <f t="shared" si="30"/>
        <v/>
      </c>
      <c r="AE131" s="556" t="str">
        <f t="shared" si="31"/>
        <v/>
      </c>
      <c r="AG131" s="556" t="str">
        <f t="shared" si="32"/>
        <v/>
      </c>
      <c r="AI131" s="556" t="str">
        <f t="shared" si="33"/>
        <v/>
      </c>
      <c r="AK131" s="556" t="str">
        <f t="shared" si="34"/>
        <v/>
      </c>
      <c r="AM131" s="556" t="str">
        <f t="shared" si="35"/>
        <v/>
      </c>
      <c r="AO131" s="556" t="str">
        <f t="shared" si="36"/>
        <v/>
      </c>
      <c r="AQ131" s="556" t="str">
        <f t="shared" si="37"/>
        <v/>
      </c>
    </row>
    <row r="132" spans="5:43">
      <c r="E132" s="556" t="str">
        <f t="shared" si="19"/>
        <v/>
      </c>
      <c r="G132" s="556" t="str">
        <f t="shared" si="19"/>
        <v/>
      </c>
      <c r="I132" s="556" t="str">
        <f t="shared" si="20"/>
        <v/>
      </c>
      <c r="K132" s="556" t="str">
        <f t="shared" si="21"/>
        <v/>
      </c>
      <c r="M132" s="556" t="str">
        <f t="shared" si="22"/>
        <v/>
      </c>
      <c r="O132" s="556" t="str">
        <f t="shared" si="23"/>
        <v/>
      </c>
      <c r="Q132" s="556" t="str">
        <f t="shared" si="24"/>
        <v/>
      </c>
      <c r="S132" s="556" t="str">
        <f t="shared" si="25"/>
        <v/>
      </c>
      <c r="U132" s="556" t="str">
        <f t="shared" si="26"/>
        <v/>
      </c>
      <c r="W132" s="556" t="str">
        <f t="shared" si="27"/>
        <v/>
      </c>
      <c r="Y132" s="556" t="str">
        <f t="shared" si="28"/>
        <v/>
      </c>
      <c r="AA132" s="556" t="str">
        <f t="shared" si="29"/>
        <v/>
      </c>
      <c r="AC132" s="556" t="str">
        <f t="shared" si="30"/>
        <v/>
      </c>
      <c r="AE132" s="556" t="str">
        <f t="shared" si="31"/>
        <v/>
      </c>
      <c r="AG132" s="556" t="str">
        <f t="shared" si="32"/>
        <v/>
      </c>
      <c r="AI132" s="556" t="str">
        <f t="shared" si="33"/>
        <v/>
      </c>
      <c r="AK132" s="556" t="str">
        <f t="shared" si="34"/>
        <v/>
      </c>
      <c r="AM132" s="556" t="str">
        <f t="shared" si="35"/>
        <v/>
      </c>
      <c r="AO132" s="556" t="str">
        <f t="shared" si="36"/>
        <v/>
      </c>
      <c r="AQ132" s="556" t="str">
        <f t="shared" si="37"/>
        <v/>
      </c>
    </row>
    <row r="133" spans="5:43">
      <c r="E133" s="556" t="str">
        <f t="shared" si="19"/>
        <v/>
      </c>
      <c r="G133" s="556" t="str">
        <f t="shared" si="19"/>
        <v/>
      </c>
      <c r="I133" s="556" t="str">
        <f t="shared" si="20"/>
        <v/>
      </c>
      <c r="K133" s="556" t="str">
        <f t="shared" si="21"/>
        <v/>
      </c>
      <c r="M133" s="556" t="str">
        <f t="shared" si="22"/>
        <v/>
      </c>
      <c r="O133" s="556" t="str">
        <f t="shared" si="23"/>
        <v/>
      </c>
      <c r="Q133" s="556" t="str">
        <f t="shared" si="24"/>
        <v/>
      </c>
      <c r="S133" s="556" t="str">
        <f t="shared" si="25"/>
        <v/>
      </c>
      <c r="U133" s="556" t="str">
        <f t="shared" si="26"/>
        <v/>
      </c>
      <c r="W133" s="556" t="str">
        <f t="shared" si="27"/>
        <v/>
      </c>
      <c r="Y133" s="556" t="str">
        <f t="shared" si="28"/>
        <v/>
      </c>
      <c r="AA133" s="556" t="str">
        <f t="shared" si="29"/>
        <v/>
      </c>
      <c r="AC133" s="556" t="str">
        <f t="shared" si="30"/>
        <v/>
      </c>
      <c r="AE133" s="556" t="str">
        <f t="shared" si="31"/>
        <v/>
      </c>
      <c r="AG133" s="556" t="str">
        <f t="shared" si="32"/>
        <v/>
      </c>
      <c r="AI133" s="556" t="str">
        <f t="shared" si="33"/>
        <v/>
      </c>
      <c r="AK133" s="556" t="str">
        <f t="shared" si="34"/>
        <v/>
      </c>
      <c r="AM133" s="556" t="str">
        <f t="shared" si="35"/>
        <v/>
      </c>
      <c r="AO133" s="556" t="str">
        <f t="shared" si="36"/>
        <v/>
      </c>
      <c r="AQ133" s="556" t="str">
        <f t="shared" si="37"/>
        <v/>
      </c>
    </row>
    <row r="134" spans="5:43">
      <c r="E134" s="556" t="str">
        <f t="shared" si="19"/>
        <v/>
      </c>
      <c r="G134" s="556" t="str">
        <f t="shared" si="19"/>
        <v/>
      </c>
      <c r="I134" s="556" t="str">
        <f t="shared" si="20"/>
        <v/>
      </c>
      <c r="K134" s="556" t="str">
        <f t="shared" si="21"/>
        <v/>
      </c>
      <c r="M134" s="556" t="str">
        <f t="shared" si="22"/>
        <v/>
      </c>
      <c r="O134" s="556" t="str">
        <f t="shared" si="23"/>
        <v/>
      </c>
      <c r="Q134" s="556" t="str">
        <f t="shared" si="24"/>
        <v/>
      </c>
      <c r="S134" s="556" t="str">
        <f t="shared" si="25"/>
        <v/>
      </c>
      <c r="U134" s="556" t="str">
        <f t="shared" si="26"/>
        <v/>
      </c>
      <c r="W134" s="556" t="str">
        <f t="shared" si="27"/>
        <v/>
      </c>
      <c r="Y134" s="556" t="str">
        <f t="shared" si="28"/>
        <v/>
      </c>
      <c r="AA134" s="556" t="str">
        <f t="shared" si="29"/>
        <v/>
      </c>
      <c r="AC134" s="556" t="str">
        <f t="shared" si="30"/>
        <v/>
      </c>
      <c r="AE134" s="556" t="str">
        <f t="shared" si="31"/>
        <v/>
      </c>
      <c r="AG134" s="556" t="str">
        <f t="shared" si="32"/>
        <v/>
      </c>
      <c r="AI134" s="556" t="str">
        <f t="shared" si="33"/>
        <v/>
      </c>
      <c r="AK134" s="556" t="str">
        <f t="shared" si="34"/>
        <v/>
      </c>
      <c r="AM134" s="556" t="str">
        <f t="shared" si="35"/>
        <v/>
      </c>
      <c r="AO134" s="556" t="str">
        <f t="shared" si="36"/>
        <v/>
      </c>
      <c r="AQ134" s="556" t="str">
        <f t="shared" si="37"/>
        <v/>
      </c>
    </row>
    <row r="135" spans="5:43">
      <c r="E135" s="556" t="str">
        <f t="shared" si="19"/>
        <v/>
      </c>
      <c r="G135" s="556" t="str">
        <f t="shared" si="19"/>
        <v/>
      </c>
      <c r="I135" s="556" t="str">
        <f t="shared" si="20"/>
        <v/>
      </c>
      <c r="K135" s="556" t="str">
        <f t="shared" si="21"/>
        <v/>
      </c>
      <c r="M135" s="556" t="str">
        <f t="shared" si="22"/>
        <v/>
      </c>
      <c r="O135" s="556" t="str">
        <f t="shared" si="23"/>
        <v/>
      </c>
      <c r="Q135" s="556" t="str">
        <f t="shared" si="24"/>
        <v/>
      </c>
      <c r="S135" s="556" t="str">
        <f t="shared" si="25"/>
        <v/>
      </c>
      <c r="U135" s="556" t="str">
        <f t="shared" si="26"/>
        <v/>
      </c>
      <c r="W135" s="556" t="str">
        <f t="shared" si="27"/>
        <v/>
      </c>
      <c r="Y135" s="556" t="str">
        <f t="shared" si="28"/>
        <v/>
      </c>
      <c r="AA135" s="556" t="str">
        <f t="shared" si="29"/>
        <v/>
      </c>
      <c r="AC135" s="556" t="str">
        <f t="shared" si="30"/>
        <v/>
      </c>
      <c r="AE135" s="556" t="str">
        <f t="shared" si="31"/>
        <v/>
      </c>
      <c r="AG135" s="556" t="str">
        <f t="shared" si="32"/>
        <v/>
      </c>
      <c r="AI135" s="556" t="str">
        <f t="shared" si="33"/>
        <v/>
      </c>
      <c r="AK135" s="556" t="str">
        <f t="shared" si="34"/>
        <v/>
      </c>
      <c r="AM135" s="556" t="str">
        <f t="shared" si="35"/>
        <v/>
      </c>
      <c r="AO135" s="556" t="str">
        <f t="shared" si="36"/>
        <v/>
      </c>
      <c r="AQ135" s="556" t="str">
        <f t="shared" si="37"/>
        <v/>
      </c>
    </row>
    <row r="136" spans="5:43">
      <c r="E136" s="556" t="str">
        <f t="shared" si="19"/>
        <v/>
      </c>
      <c r="G136" s="556" t="str">
        <f t="shared" si="19"/>
        <v/>
      </c>
      <c r="I136" s="556" t="str">
        <f t="shared" si="20"/>
        <v/>
      </c>
      <c r="K136" s="556" t="str">
        <f t="shared" si="21"/>
        <v/>
      </c>
      <c r="M136" s="556" t="str">
        <f t="shared" si="22"/>
        <v/>
      </c>
      <c r="O136" s="556" t="str">
        <f t="shared" si="23"/>
        <v/>
      </c>
      <c r="Q136" s="556" t="str">
        <f t="shared" si="24"/>
        <v/>
      </c>
      <c r="S136" s="556" t="str">
        <f t="shared" si="25"/>
        <v/>
      </c>
      <c r="U136" s="556" t="str">
        <f t="shared" si="26"/>
        <v/>
      </c>
      <c r="W136" s="556" t="str">
        <f t="shared" si="27"/>
        <v/>
      </c>
      <c r="Y136" s="556" t="str">
        <f t="shared" si="28"/>
        <v/>
      </c>
      <c r="AA136" s="556" t="str">
        <f t="shared" si="29"/>
        <v/>
      </c>
      <c r="AC136" s="556" t="str">
        <f t="shared" si="30"/>
        <v/>
      </c>
      <c r="AE136" s="556" t="str">
        <f t="shared" si="31"/>
        <v/>
      </c>
      <c r="AG136" s="556" t="str">
        <f t="shared" si="32"/>
        <v/>
      </c>
      <c r="AI136" s="556" t="str">
        <f t="shared" si="33"/>
        <v/>
      </c>
      <c r="AK136" s="556" t="str">
        <f t="shared" si="34"/>
        <v/>
      </c>
      <c r="AM136" s="556" t="str">
        <f t="shared" si="35"/>
        <v/>
      </c>
      <c r="AO136" s="556" t="str">
        <f t="shared" si="36"/>
        <v/>
      </c>
      <c r="AQ136" s="556" t="str">
        <f t="shared" si="37"/>
        <v/>
      </c>
    </row>
    <row r="137" spans="5:43">
      <c r="E137" s="556" t="str">
        <f t="shared" si="19"/>
        <v/>
      </c>
      <c r="G137" s="556" t="str">
        <f t="shared" si="19"/>
        <v/>
      </c>
      <c r="I137" s="556" t="str">
        <f t="shared" si="20"/>
        <v/>
      </c>
      <c r="K137" s="556" t="str">
        <f t="shared" si="21"/>
        <v/>
      </c>
      <c r="M137" s="556" t="str">
        <f t="shared" si="22"/>
        <v/>
      </c>
      <c r="O137" s="556" t="str">
        <f t="shared" si="23"/>
        <v/>
      </c>
      <c r="Q137" s="556" t="str">
        <f t="shared" si="24"/>
        <v/>
      </c>
      <c r="S137" s="556" t="str">
        <f t="shared" si="25"/>
        <v/>
      </c>
      <c r="U137" s="556" t="str">
        <f t="shared" si="26"/>
        <v/>
      </c>
      <c r="W137" s="556" t="str">
        <f t="shared" si="27"/>
        <v/>
      </c>
      <c r="Y137" s="556" t="str">
        <f t="shared" si="28"/>
        <v/>
      </c>
      <c r="AA137" s="556" t="str">
        <f t="shared" si="29"/>
        <v/>
      </c>
      <c r="AC137" s="556" t="str">
        <f t="shared" si="30"/>
        <v/>
      </c>
      <c r="AE137" s="556" t="str">
        <f t="shared" si="31"/>
        <v/>
      </c>
      <c r="AG137" s="556" t="str">
        <f t="shared" si="32"/>
        <v/>
      </c>
      <c r="AI137" s="556" t="str">
        <f t="shared" si="33"/>
        <v/>
      </c>
      <c r="AK137" s="556" t="str">
        <f t="shared" si="34"/>
        <v/>
      </c>
      <c r="AM137" s="556" t="str">
        <f t="shared" si="35"/>
        <v/>
      </c>
      <c r="AO137" s="556" t="str">
        <f t="shared" si="36"/>
        <v/>
      </c>
      <c r="AQ137" s="556" t="str">
        <f t="shared" si="37"/>
        <v/>
      </c>
    </row>
    <row r="138" spans="5:43">
      <c r="E138" s="556" t="str">
        <f t="shared" si="19"/>
        <v/>
      </c>
      <c r="G138" s="556" t="str">
        <f t="shared" si="19"/>
        <v/>
      </c>
      <c r="I138" s="556" t="str">
        <f t="shared" si="20"/>
        <v/>
      </c>
      <c r="K138" s="556" t="str">
        <f t="shared" si="21"/>
        <v/>
      </c>
      <c r="M138" s="556" t="str">
        <f t="shared" si="22"/>
        <v/>
      </c>
      <c r="O138" s="556" t="str">
        <f t="shared" si="23"/>
        <v/>
      </c>
      <c r="Q138" s="556" t="str">
        <f t="shared" si="24"/>
        <v/>
      </c>
      <c r="S138" s="556" t="str">
        <f t="shared" si="25"/>
        <v/>
      </c>
      <c r="U138" s="556" t="str">
        <f t="shared" si="26"/>
        <v/>
      </c>
      <c r="W138" s="556" t="str">
        <f t="shared" si="27"/>
        <v/>
      </c>
      <c r="Y138" s="556" t="str">
        <f t="shared" si="28"/>
        <v/>
      </c>
      <c r="AA138" s="556" t="str">
        <f t="shared" si="29"/>
        <v/>
      </c>
      <c r="AC138" s="556" t="str">
        <f t="shared" si="30"/>
        <v/>
      </c>
      <c r="AE138" s="556" t="str">
        <f t="shared" si="31"/>
        <v/>
      </c>
      <c r="AG138" s="556" t="str">
        <f t="shared" si="32"/>
        <v/>
      </c>
      <c r="AI138" s="556" t="str">
        <f t="shared" si="33"/>
        <v/>
      </c>
      <c r="AK138" s="556" t="str">
        <f t="shared" si="34"/>
        <v/>
      </c>
      <c r="AM138" s="556" t="str">
        <f t="shared" si="35"/>
        <v/>
      </c>
      <c r="AO138" s="556" t="str">
        <f t="shared" si="36"/>
        <v/>
      </c>
      <c r="AQ138" s="556" t="str">
        <f t="shared" si="37"/>
        <v/>
      </c>
    </row>
    <row r="139" spans="5:43">
      <c r="E139" s="556" t="str">
        <f t="shared" si="19"/>
        <v/>
      </c>
      <c r="G139" s="556" t="str">
        <f t="shared" si="19"/>
        <v/>
      </c>
      <c r="I139" s="556" t="str">
        <f t="shared" si="20"/>
        <v/>
      </c>
      <c r="K139" s="556" t="str">
        <f t="shared" si="21"/>
        <v/>
      </c>
      <c r="M139" s="556" t="str">
        <f t="shared" si="22"/>
        <v/>
      </c>
      <c r="O139" s="556" t="str">
        <f t="shared" si="23"/>
        <v/>
      </c>
      <c r="Q139" s="556" t="str">
        <f t="shared" si="24"/>
        <v/>
      </c>
      <c r="S139" s="556" t="str">
        <f t="shared" si="25"/>
        <v/>
      </c>
      <c r="U139" s="556" t="str">
        <f t="shared" si="26"/>
        <v/>
      </c>
      <c r="W139" s="556" t="str">
        <f t="shared" si="27"/>
        <v/>
      </c>
      <c r="Y139" s="556" t="str">
        <f t="shared" si="28"/>
        <v/>
      </c>
      <c r="AA139" s="556" t="str">
        <f t="shared" si="29"/>
        <v/>
      </c>
      <c r="AC139" s="556" t="str">
        <f t="shared" si="30"/>
        <v/>
      </c>
      <c r="AE139" s="556" t="str">
        <f t="shared" si="31"/>
        <v/>
      </c>
      <c r="AG139" s="556" t="str">
        <f t="shared" si="32"/>
        <v/>
      </c>
      <c r="AI139" s="556" t="str">
        <f t="shared" si="33"/>
        <v/>
      </c>
      <c r="AK139" s="556" t="str">
        <f t="shared" si="34"/>
        <v/>
      </c>
      <c r="AM139" s="556" t="str">
        <f t="shared" si="35"/>
        <v/>
      </c>
      <c r="AO139" s="556" t="str">
        <f t="shared" si="36"/>
        <v/>
      </c>
      <c r="AQ139" s="556" t="str">
        <f t="shared" si="37"/>
        <v/>
      </c>
    </row>
    <row r="140" spans="5:43">
      <c r="E140" s="556" t="str">
        <f t="shared" si="19"/>
        <v/>
      </c>
      <c r="G140" s="556" t="str">
        <f t="shared" si="19"/>
        <v/>
      </c>
      <c r="I140" s="556" t="str">
        <f t="shared" si="20"/>
        <v/>
      </c>
      <c r="K140" s="556" t="str">
        <f t="shared" si="21"/>
        <v/>
      </c>
      <c r="M140" s="556" t="str">
        <f t="shared" si="22"/>
        <v/>
      </c>
      <c r="O140" s="556" t="str">
        <f t="shared" si="23"/>
        <v/>
      </c>
      <c r="Q140" s="556" t="str">
        <f t="shared" si="24"/>
        <v/>
      </c>
      <c r="S140" s="556" t="str">
        <f t="shared" si="25"/>
        <v/>
      </c>
      <c r="U140" s="556" t="str">
        <f t="shared" si="26"/>
        <v/>
      </c>
      <c r="W140" s="556" t="str">
        <f t="shared" si="27"/>
        <v/>
      </c>
      <c r="Y140" s="556" t="str">
        <f t="shared" si="28"/>
        <v/>
      </c>
      <c r="AA140" s="556" t="str">
        <f t="shared" si="29"/>
        <v/>
      </c>
      <c r="AC140" s="556" t="str">
        <f t="shared" si="30"/>
        <v/>
      </c>
      <c r="AE140" s="556" t="str">
        <f t="shared" si="31"/>
        <v/>
      </c>
      <c r="AG140" s="556" t="str">
        <f t="shared" si="32"/>
        <v/>
      </c>
      <c r="AI140" s="556" t="str">
        <f t="shared" si="33"/>
        <v/>
      </c>
      <c r="AK140" s="556" t="str">
        <f t="shared" si="34"/>
        <v/>
      </c>
      <c r="AM140" s="556" t="str">
        <f t="shared" si="35"/>
        <v/>
      </c>
      <c r="AO140" s="556" t="str">
        <f t="shared" si="36"/>
        <v/>
      </c>
      <c r="AQ140" s="556" t="str">
        <f t="shared" si="37"/>
        <v/>
      </c>
    </row>
    <row r="141" spans="5:43">
      <c r="E141" s="556" t="str">
        <f t="shared" ref="E141:G204" si="38">IF(OR($B141=0,D141=0),"",D141/$B141)</f>
        <v/>
      </c>
      <c r="G141" s="556" t="str">
        <f t="shared" si="38"/>
        <v/>
      </c>
      <c r="I141" s="556" t="str">
        <f t="shared" ref="I141:I204" si="39">IF(OR($B141=0,H141=0),"",H141/$B141)</f>
        <v/>
      </c>
      <c r="K141" s="556" t="str">
        <f t="shared" ref="K141:K204" si="40">IF(OR($B141=0,J141=0),"",J141/$B141)</f>
        <v/>
      </c>
      <c r="M141" s="556" t="str">
        <f t="shared" ref="M141:M204" si="41">IF(OR($B141=0,L141=0),"",L141/$B141)</f>
        <v/>
      </c>
      <c r="O141" s="556" t="str">
        <f t="shared" ref="O141:O204" si="42">IF(OR($B141=0,N141=0),"",N141/$B141)</f>
        <v/>
      </c>
      <c r="Q141" s="556" t="str">
        <f t="shared" ref="Q141:Q204" si="43">IF(OR($B141=0,P141=0),"",P141/$B141)</f>
        <v/>
      </c>
      <c r="S141" s="556" t="str">
        <f t="shared" ref="S141:S204" si="44">IF(OR($B141=0,R141=0),"",R141/$B141)</f>
        <v/>
      </c>
      <c r="U141" s="556" t="str">
        <f t="shared" ref="U141:U204" si="45">IF(OR($B141=0,T141=0),"",T141/$B141)</f>
        <v/>
      </c>
      <c r="W141" s="556" t="str">
        <f t="shared" ref="W141:W204" si="46">IF(OR($B141=0,V141=0),"",V141/$B141)</f>
        <v/>
      </c>
      <c r="Y141" s="556" t="str">
        <f t="shared" ref="Y141:Y204" si="47">IF(OR($B141=0,X141=0),"",X141/$B141)</f>
        <v/>
      </c>
      <c r="AA141" s="556" t="str">
        <f t="shared" ref="AA141:AA204" si="48">IF(OR($B141=0,Z141=0),"",Z141/$B141)</f>
        <v/>
      </c>
      <c r="AC141" s="556" t="str">
        <f t="shared" ref="AC141:AC204" si="49">IF(OR($B141=0,AB141=0),"",AB141/$B141)</f>
        <v/>
      </c>
      <c r="AE141" s="556" t="str">
        <f t="shared" ref="AE141:AE204" si="50">IF(OR($B141=0,AD141=0),"",AD141/$B141)</f>
        <v/>
      </c>
      <c r="AG141" s="556" t="str">
        <f t="shared" ref="AG141:AG204" si="51">IF(OR($B141=0,AF141=0),"",AF141/$B141)</f>
        <v/>
      </c>
      <c r="AI141" s="556" t="str">
        <f t="shared" ref="AI141:AI204" si="52">IF(OR($B141=0,AH141=0),"",AH141/$B141)</f>
        <v/>
      </c>
      <c r="AK141" s="556" t="str">
        <f t="shared" ref="AK141:AK204" si="53">IF(OR($B141=0,AJ141=0),"",AJ141/$B141)</f>
        <v/>
      </c>
      <c r="AM141" s="556" t="str">
        <f t="shared" ref="AM141:AM204" si="54">IF(OR($B141=0,AL141=0),"",AL141/$B141)</f>
        <v/>
      </c>
      <c r="AO141" s="556" t="str">
        <f t="shared" ref="AO141:AO204" si="55">IF(OR($B141=0,AN141=0),"",AN141/$B141)</f>
        <v/>
      </c>
      <c r="AQ141" s="556" t="str">
        <f t="shared" ref="AQ141:AQ204" si="56">IF(OR($B141=0,AP141=0),"",AP141/$B141)</f>
        <v/>
      </c>
    </row>
    <row r="142" spans="5:43">
      <c r="E142" s="556" t="str">
        <f t="shared" si="38"/>
        <v/>
      </c>
      <c r="G142" s="556" t="str">
        <f t="shared" si="38"/>
        <v/>
      </c>
      <c r="I142" s="556" t="str">
        <f t="shared" si="39"/>
        <v/>
      </c>
      <c r="K142" s="556" t="str">
        <f t="shared" si="40"/>
        <v/>
      </c>
      <c r="M142" s="556" t="str">
        <f t="shared" si="41"/>
        <v/>
      </c>
      <c r="O142" s="556" t="str">
        <f t="shared" si="42"/>
        <v/>
      </c>
      <c r="Q142" s="556" t="str">
        <f t="shared" si="43"/>
        <v/>
      </c>
      <c r="S142" s="556" t="str">
        <f t="shared" si="44"/>
        <v/>
      </c>
      <c r="U142" s="556" t="str">
        <f t="shared" si="45"/>
        <v/>
      </c>
      <c r="W142" s="556" t="str">
        <f t="shared" si="46"/>
        <v/>
      </c>
      <c r="Y142" s="556" t="str">
        <f t="shared" si="47"/>
        <v/>
      </c>
      <c r="AA142" s="556" t="str">
        <f t="shared" si="48"/>
        <v/>
      </c>
      <c r="AC142" s="556" t="str">
        <f t="shared" si="49"/>
        <v/>
      </c>
      <c r="AE142" s="556" t="str">
        <f t="shared" si="50"/>
        <v/>
      </c>
      <c r="AG142" s="556" t="str">
        <f t="shared" si="51"/>
        <v/>
      </c>
      <c r="AI142" s="556" t="str">
        <f t="shared" si="52"/>
        <v/>
      </c>
      <c r="AK142" s="556" t="str">
        <f t="shared" si="53"/>
        <v/>
      </c>
      <c r="AM142" s="556" t="str">
        <f t="shared" si="54"/>
        <v/>
      </c>
      <c r="AO142" s="556" t="str">
        <f t="shared" si="55"/>
        <v/>
      </c>
      <c r="AQ142" s="556" t="str">
        <f t="shared" si="56"/>
        <v/>
      </c>
    </row>
    <row r="143" spans="5:43">
      <c r="E143" s="556" t="str">
        <f t="shared" si="38"/>
        <v/>
      </c>
      <c r="G143" s="556" t="str">
        <f t="shared" si="38"/>
        <v/>
      </c>
      <c r="I143" s="556" t="str">
        <f t="shared" si="39"/>
        <v/>
      </c>
      <c r="K143" s="556" t="str">
        <f t="shared" si="40"/>
        <v/>
      </c>
      <c r="M143" s="556" t="str">
        <f t="shared" si="41"/>
        <v/>
      </c>
      <c r="O143" s="556" t="str">
        <f t="shared" si="42"/>
        <v/>
      </c>
      <c r="Q143" s="556" t="str">
        <f t="shared" si="43"/>
        <v/>
      </c>
      <c r="S143" s="556" t="str">
        <f t="shared" si="44"/>
        <v/>
      </c>
      <c r="U143" s="556" t="str">
        <f t="shared" si="45"/>
        <v/>
      </c>
      <c r="W143" s="556" t="str">
        <f t="shared" si="46"/>
        <v/>
      </c>
      <c r="Y143" s="556" t="str">
        <f t="shared" si="47"/>
        <v/>
      </c>
      <c r="AA143" s="556" t="str">
        <f t="shared" si="48"/>
        <v/>
      </c>
      <c r="AC143" s="556" t="str">
        <f t="shared" si="49"/>
        <v/>
      </c>
      <c r="AE143" s="556" t="str">
        <f t="shared" si="50"/>
        <v/>
      </c>
      <c r="AG143" s="556" t="str">
        <f t="shared" si="51"/>
        <v/>
      </c>
      <c r="AI143" s="556" t="str">
        <f t="shared" si="52"/>
        <v/>
      </c>
      <c r="AK143" s="556" t="str">
        <f t="shared" si="53"/>
        <v/>
      </c>
      <c r="AM143" s="556" t="str">
        <f t="shared" si="54"/>
        <v/>
      </c>
      <c r="AO143" s="556" t="str">
        <f t="shared" si="55"/>
        <v/>
      </c>
      <c r="AQ143" s="556" t="str">
        <f t="shared" si="56"/>
        <v/>
      </c>
    </row>
    <row r="144" spans="5:43">
      <c r="E144" s="556" t="str">
        <f t="shared" si="38"/>
        <v/>
      </c>
      <c r="G144" s="556" t="str">
        <f t="shared" si="38"/>
        <v/>
      </c>
      <c r="I144" s="556" t="str">
        <f t="shared" si="39"/>
        <v/>
      </c>
      <c r="K144" s="556" t="str">
        <f t="shared" si="40"/>
        <v/>
      </c>
      <c r="M144" s="556" t="str">
        <f t="shared" si="41"/>
        <v/>
      </c>
      <c r="O144" s="556" t="str">
        <f t="shared" si="42"/>
        <v/>
      </c>
      <c r="Q144" s="556" t="str">
        <f t="shared" si="43"/>
        <v/>
      </c>
      <c r="S144" s="556" t="str">
        <f t="shared" si="44"/>
        <v/>
      </c>
      <c r="U144" s="556" t="str">
        <f t="shared" si="45"/>
        <v/>
      </c>
      <c r="W144" s="556" t="str">
        <f t="shared" si="46"/>
        <v/>
      </c>
      <c r="Y144" s="556" t="str">
        <f t="shared" si="47"/>
        <v/>
      </c>
      <c r="AA144" s="556" t="str">
        <f t="shared" si="48"/>
        <v/>
      </c>
      <c r="AC144" s="556" t="str">
        <f t="shared" si="49"/>
        <v/>
      </c>
      <c r="AE144" s="556" t="str">
        <f t="shared" si="50"/>
        <v/>
      </c>
      <c r="AG144" s="556" t="str">
        <f t="shared" si="51"/>
        <v/>
      </c>
      <c r="AI144" s="556" t="str">
        <f t="shared" si="52"/>
        <v/>
      </c>
      <c r="AK144" s="556" t="str">
        <f t="shared" si="53"/>
        <v/>
      </c>
      <c r="AM144" s="556" t="str">
        <f t="shared" si="54"/>
        <v/>
      </c>
      <c r="AO144" s="556" t="str">
        <f t="shared" si="55"/>
        <v/>
      </c>
      <c r="AQ144" s="556" t="str">
        <f t="shared" si="56"/>
        <v/>
      </c>
    </row>
    <row r="145" spans="5:43">
      <c r="E145" s="556" t="str">
        <f t="shared" si="38"/>
        <v/>
      </c>
      <c r="G145" s="556" t="str">
        <f t="shared" si="38"/>
        <v/>
      </c>
      <c r="I145" s="556" t="str">
        <f t="shared" si="39"/>
        <v/>
      </c>
      <c r="K145" s="556" t="str">
        <f t="shared" si="40"/>
        <v/>
      </c>
      <c r="M145" s="556" t="str">
        <f t="shared" si="41"/>
        <v/>
      </c>
      <c r="O145" s="556" t="str">
        <f t="shared" si="42"/>
        <v/>
      </c>
      <c r="Q145" s="556" t="str">
        <f t="shared" si="43"/>
        <v/>
      </c>
      <c r="S145" s="556" t="str">
        <f t="shared" si="44"/>
        <v/>
      </c>
      <c r="U145" s="556" t="str">
        <f t="shared" si="45"/>
        <v/>
      </c>
      <c r="W145" s="556" t="str">
        <f t="shared" si="46"/>
        <v/>
      </c>
      <c r="Y145" s="556" t="str">
        <f t="shared" si="47"/>
        <v/>
      </c>
      <c r="AA145" s="556" t="str">
        <f t="shared" si="48"/>
        <v/>
      </c>
      <c r="AC145" s="556" t="str">
        <f t="shared" si="49"/>
        <v/>
      </c>
      <c r="AE145" s="556" t="str">
        <f t="shared" si="50"/>
        <v/>
      </c>
      <c r="AG145" s="556" t="str">
        <f t="shared" si="51"/>
        <v/>
      </c>
      <c r="AI145" s="556" t="str">
        <f t="shared" si="52"/>
        <v/>
      </c>
      <c r="AK145" s="556" t="str">
        <f t="shared" si="53"/>
        <v/>
      </c>
      <c r="AM145" s="556" t="str">
        <f t="shared" si="54"/>
        <v/>
      </c>
      <c r="AO145" s="556" t="str">
        <f t="shared" si="55"/>
        <v/>
      </c>
      <c r="AQ145" s="556" t="str">
        <f t="shared" si="56"/>
        <v/>
      </c>
    </row>
    <row r="146" spans="5:43">
      <c r="E146" s="556" t="str">
        <f t="shared" si="38"/>
        <v/>
      </c>
      <c r="G146" s="556" t="str">
        <f t="shared" si="38"/>
        <v/>
      </c>
      <c r="I146" s="556" t="str">
        <f t="shared" si="39"/>
        <v/>
      </c>
      <c r="K146" s="556" t="str">
        <f t="shared" si="40"/>
        <v/>
      </c>
      <c r="M146" s="556" t="str">
        <f t="shared" si="41"/>
        <v/>
      </c>
      <c r="O146" s="556" t="str">
        <f t="shared" si="42"/>
        <v/>
      </c>
      <c r="Q146" s="556" t="str">
        <f t="shared" si="43"/>
        <v/>
      </c>
      <c r="S146" s="556" t="str">
        <f t="shared" si="44"/>
        <v/>
      </c>
      <c r="U146" s="556" t="str">
        <f t="shared" si="45"/>
        <v/>
      </c>
      <c r="W146" s="556" t="str">
        <f t="shared" si="46"/>
        <v/>
      </c>
      <c r="Y146" s="556" t="str">
        <f t="shared" si="47"/>
        <v/>
      </c>
      <c r="AA146" s="556" t="str">
        <f t="shared" si="48"/>
        <v/>
      </c>
      <c r="AC146" s="556" t="str">
        <f t="shared" si="49"/>
        <v/>
      </c>
      <c r="AE146" s="556" t="str">
        <f t="shared" si="50"/>
        <v/>
      </c>
      <c r="AG146" s="556" t="str">
        <f t="shared" si="51"/>
        <v/>
      </c>
      <c r="AI146" s="556" t="str">
        <f t="shared" si="52"/>
        <v/>
      </c>
      <c r="AK146" s="556" t="str">
        <f t="shared" si="53"/>
        <v/>
      </c>
      <c r="AM146" s="556" t="str">
        <f t="shared" si="54"/>
        <v/>
      </c>
      <c r="AO146" s="556" t="str">
        <f t="shared" si="55"/>
        <v/>
      </c>
      <c r="AQ146" s="556" t="str">
        <f t="shared" si="56"/>
        <v/>
      </c>
    </row>
    <row r="147" spans="5:43">
      <c r="E147" s="556" t="str">
        <f t="shared" si="38"/>
        <v/>
      </c>
      <c r="G147" s="556" t="str">
        <f t="shared" si="38"/>
        <v/>
      </c>
      <c r="I147" s="556" t="str">
        <f t="shared" si="39"/>
        <v/>
      </c>
      <c r="K147" s="556" t="str">
        <f t="shared" si="40"/>
        <v/>
      </c>
      <c r="M147" s="556" t="str">
        <f t="shared" si="41"/>
        <v/>
      </c>
      <c r="O147" s="556" t="str">
        <f t="shared" si="42"/>
        <v/>
      </c>
      <c r="Q147" s="556" t="str">
        <f t="shared" si="43"/>
        <v/>
      </c>
      <c r="S147" s="556" t="str">
        <f t="shared" si="44"/>
        <v/>
      </c>
      <c r="U147" s="556" t="str">
        <f t="shared" si="45"/>
        <v/>
      </c>
      <c r="W147" s="556" t="str">
        <f t="shared" si="46"/>
        <v/>
      </c>
      <c r="Y147" s="556" t="str">
        <f t="shared" si="47"/>
        <v/>
      </c>
      <c r="AA147" s="556" t="str">
        <f t="shared" si="48"/>
        <v/>
      </c>
      <c r="AC147" s="556" t="str">
        <f t="shared" si="49"/>
        <v/>
      </c>
      <c r="AE147" s="556" t="str">
        <f t="shared" si="50"/>
        <v/>
      </c>
      <c r="AG147" s="556" t="str">
        <f t="shared" si="51"/>
        <v/>
      </c>
      <c r="AI147" s="556" t="str">
        <f t="shared" si="52"/>
        <v/>
      </c>
      <c r="AK147" s="556" t="str">
        <f t="shared" si="53"/>
        <v/>
      </c>
      <c r="AM147" s="556" t="str">
        <f t="shared" si="54"/>
        <v/>
      </c>
      <c r="AO147" s="556" t="str">
        <f t="shared" si="55"/>
        <v/>
      </c>
      <c r="AQ147" s="556" t="str">
        <f t="shared" si="56"/>
        <v/>
      </c>
    </row>
    <row r="148" spans="5:43">
      <c r="E148" s="556" t="str">
        <f t="shared" si="38"/>
        <v/>
      </c>
      <c r="G148" s="556" t="str">
        <f t="shared" si="38"/>
        <v/>
      </c>
      <c r="I148" s="556" t="str">
        <f t="shared" si="39"/>
        <v/>
      </c>
      <c r="K148" s="556" t="str">
        <f t="shared" si="40"/>
        <v/>
      </c>
      <c r="M148" s="556" t="str">
        <f t="shared" si="41"/>
        <v/>
      </c>
      <c r="O148" s="556" t="str">
        <f t="shared" si="42"/>
        <v/>
      </c>
      <c r="Q148" s="556" t="str">
        <f t="shared" si="43"/>
        <v/>
      </c>
      <c r="S148" s="556" t="str">
        <f t="shared" si="44"/>
        <v/>
      </c>
      <c r="U148" s="556" t="str">
        <f t="shared" si="45"/>
        <v/>
      </c>
      <c r="W148" s="556" t="str">
        <f t="shared" si="46"/>
        <v/>
      </c>
      <c r="Y148" s="556" t="str">
        <f t="shared" si="47"/>
        <v/>
      </c>
      <c r="AA148" s="556" t="str">
        <f t="shared" si="48"/>
        <v/>
      </c>
      <c r="AC148" s="556" t="str">
        <f t="shared" si="49"/>
        <v/>
      </c>
      <c r="AE148" s="556" t="str">
        <f t="shared" si="50"/>
        <v/>
      </c>
      <c r="AG148" s="556" t="str">
        <f t="shared" si="51"/>
        <v/>
      </c>
      <c r="AI148" s="556" t="str">
        <f t="shared" si="52"/>
        <v/>
      </c>
      <c r="AK148" s="556" t="str">
        <f t="shared" si="53"/>
        <v/>
      </c>
      <c r="AM148" s="556" t="str">
        <f t="shared" si="54"/>
        <v/>
      </c>
      <c r="AO148" s="556" t="str">
        <f t="shared" si="55"/>
        <v/>
      </c>
      <c r="AQ148" s="556" t="str">
        <f t="shared" si="56"/>
        <v/>
      </c>
    </row>
    <row r="149" spans="5:43">
      <c r="E149" s="556" t="str">
        <f t="shared" si="38"/>
        <v/>
      </c>
      <c r="G149" s="556" t="str">
        <f t="shared" si="38"/>
        <v/>
      </c>
      <c r="I149" s="556" t="str">
        <f t="shared" si="39"/>
        <v/>
      </c>
      <c r="K149" s="556" t="str">
        <f t="shared" si="40"/>
        <v/>
      </c>
      <c r="M149" s="556" t="str">
        <f t="shared" si="41"/>
        <v/>
      </c>
      <c r="O149" s="556" t="str">
        <f t="shared" si="42"/>
        <v/>
      </c>
      <c r="Q149" s="556" t="str">
        <f t="shared" si="43"/>
        <v/>
      </c>
      <c r="S149" s="556" t="str">
        <f t="shared" si="44"/>
        <v/>
      </c>
      <c r="U149" s="556" t="str">
        <f t="shared" si="45"/>
        <v/>
      </c>
      <c r="W149" s="556" t="str">
        <f t="shared" si="46"/>
        <v/>
      </c>
      <c r="Y149" s="556" t="str">
        <f t="shared" si="47"/>
        <v/>
      </c>
      <c r="AA149" s="556" t="str">
        <f t="shared" si="48"/>
        <v/>
      </c>
      <c r="AC149" s="556" t="str">
        <f t="shared" si="49"/>
        <v/>
      </c>
      <c r="AE149" s="556" t="str">
        <f t="shared" si="50"/>
        <v/>
      </c>
      <c r="AG149" s="556" t="str">
        <f t="shared" si="51"/>
        <v/>
      </c>
      <c r="AI149" s="556" t="str">
        <f t="shared" si="52"/>
        <v/>
      </c>
      <c r="AK149" s="556" t="str">
        <f t="shared" si="53"/>
        <v/>
      </c>
      <c r="AM149" s="556" t="str">
        <f t="shared" si="54"/>
        <v/>
      </c>
      <c r="AO149" s="556" t="str">
        <f t="shared" si="55"/>
        <v/>
      </c>
      <c r="AQ149" s="556" t="str">
        <f t="shared" si="56"/>
        <v/>
      </c>
    </row>
    <row r="150" spans="5:43">
      <c r="E150" s="556" t="str">
        <f t="shared" si="38"/>
        <v/>
      </c>
      <c r="G150" s="556" t="str">
        <f t="shared" si="38"/>
        <v/>
      </c>
      <c r="I150" s="556" t="str">
        <f t="shared" si="39"/>
        <v/>
      </c>
      <c r="K150" s="556" t="str">
        <f t="shared" si="40"/>
        <v/>
      </c>
      <c r="M150" s="556" t="str">
        <f t="shared" si="41"/>
        <v/>
      </c>
      <c r="O150" s="556" t="str">
        <f t="shared" si="42"/>
        <v/>
      </c>
      <c r="Q150" s="556" t="str">
        <f t="shared" si="43"/>
        <v/>
      </c>
      <c r="S150" s="556" t="str">
        <f t="shared" si="44"/>
        <v/>
      </c>
      <c r="U150" s="556" t="str">
        <f t="shared" si="45"/>
        <v/>
      </c>
      <c r="W150" s="556" t="str">
        <f t="shared" si="46"/>
        <v/>
      </c>
      <c r="Y150" s="556" t="str">
        <f t="shared" si="47"/>
        <v/>
      </c>
      <c r="AA150" s="556" t="str">
        <f t="shared" si="48"/>
        <v/>
      </c>
      <c r="AC150" s="556" t="str">
        <f t="shared" si="49"/>
        <v/>
      </c>
      <c r="AE150" s="556" t="str">
        <f t="shared" si="50"/>
        <v/>
      </c>
      <c r="AG150" s="556" t="str">
        <f t="shared" si="51"/>
        <v/>
      </c>
      <c r="AI150" s="556" t="str">
        <f t="shared" si="52"/>
        <v/>
      </c>
      <c r="AK150" s="556" t="str">
        <f t="shared" si="53"/>
        <v/>
      </c>
      <c r="AM150" s="556" t="str">
        <f t="shared" si="54"/>
        <v/>
      </c>
      <c r="AO150" s="556" t="str">
        <f t="shared" si="55"/>
        <v/>
      </c>
      <c r="AQ150" s="556" t="str">
        <f t="shared" si="56"/>
        <v/>
      </c>
    </row>
    <row r="151" spans="5:43">
      <c r="E151" s="556" t="str">
        <f t="shared" si="38"/>
        <v/>
      </c>
      <c r="G151" s="556" t="str">
        <f t="shared" si="38"/>
        <v/>
      </c>
      <c r="I151" s="556" t="str">
        <f t="shared" si="39"/>
        <v/>
      </c>
      <c r="K151" s="556" t="str">
        <f t="shared" si="40"/>
        <v/>
      </c>
      <c r="M151" s="556" t="str">
        <f t="shared" si="41"/>
        <v/>
      </c>
      <c r="O151" s="556" t="str">
        <f t="shared" si="42"/>
        <v/>
      </c>
      <c r="Q151" s="556" t="str">
        <f t="shared" si="43"/>
        <v/>
      </c>
      <c r="S151" s="556" t="str">
        <f t="shared" si="44"/>
        <v/>
      </c>
      <c r="U151" s="556" t="str">
        <f t="shared" si="45"/>
        <v/>
      </c>
      <c r="W151" s="556" t="str">
        <f t="shared" si="46"/>
        <v/>
      </c>
      <c r="Y151" s="556" t="str">
        <f t="shared" si="47"/>
        <v/>
      </c>
      <c r="AA151" s="556" t="str">
        <f t="shared" si="48"/>
        <v/>
      </c>
      <c r="AC151" s="556" t="str">
        <f t="shared" si="49"/>
        <v/>
      </c>
      <c r="AE151" s="556" t="str">
        <f t="shared" si="50"/>
        <v/>
      </c>
      <c r="AG151" s="556" t="str">
        <f t="shared" si="51"/>
        <v/>
      </c>
      <c r="AI151" s="556" t="str">
        <f t="shared" si="52"/>
        <v/>
      </c>
      <c r="AK151" s="556" t="str">
        <f t="shared" si="53"/>
        <v/>
      </c>
      <c r="AM151" s="556" t="str">
        <f t="shared" si="54"/>
        <v/>
      </c>
      <c r="AO151" s="556" t="str">
        <f t="shared" si="55"/>
        <v/>
      </c>
      <c r="AQ151" s="556" t="str">
        <f t="shared" si="56"/>
        <v/>
      </c>
    </row>
    <row r="152" spans="5:43">
      <c r="E152" s="556" t="str">
        <f t="shared" si="38"/>
        <v/>
      </c>
      <c r="G152" s="556" t="str">
        <f t="shared" si="38"/>
        <v/>
      </c>
      <c r="I152" s="556" t="str">
        <f t="shared" si="39"/>
        <v/>
      </c>
      <c r="K152" s="556" t="str">
        <f t="shared" si="40"/>
        <v/>
      </c>
      <c r="M152" s="556" t="str">
        <f t="shared" si="41"/>
        <v/>
      </c>
      <c r="O152" s="556" t="str">
        <f t="shared" si="42"/>
        <v/>
      </c>
      <c r="Q152" s="556" t="str">
        <f t="shared" si="43"/>
        <v/>
      </c>
      <c r="S152" s="556" t="str">
        <f t="shared" si="44"/>
        <v/>
      </c>
      <c r="U152" s="556" t="str">
        <f t="shared" si="45"/>
        <v/>
      </c>
      <c r="W152" s="556" t="str">
        <f t="shared" si="46"/>
        <v/>
      </c>
      <c r="Y152" s="556" t="str">
        <f t="shared" si="47"/>
        <v/>
      </c>
      <c r="AA152" s="556" t="str">
        <f t="shared" si="48"/>
        <v/>
      </c>
      <c r="AC152" s="556" t="str">
        <f t="shared" si="49"/>
        <v/>
      </c>
      <c r="AE152" s="556" t="str">
        <f t="shared" si="50"/>
        <v/>
      </c>
      <c r="AG152" s="556" t="str">
        <f t="shared" si="51"/>
        <v/>
      </c>
      <c r="AI152" s="556" t="str">
        <f t="shared" si="52"/>
        <v/>
      </c>
      <c r="AK152" s="556" t="str">
        <f t="shared" si="53"/>
        <v/>
      </c>
      <c r="AM152" s="556" t="str">
        <f t="shared" si="54"/>
        <v/>
      </c>
      <c r="AO152" s="556" t="str">
        <f t="shared" si="55"/>
        <v/>
      </c>
      <c r="AQ152" s="556" t="str">
        <f t="shared" si="56"/>
        <v/>
      </c>
    </row>
    <row r="153" spans="5:43">
      <c r="E153" s="556" t="str">
        <f t="shared" si="38"/>
        <v/>
      </c>
      <c r="G153" s="556" t="str">
        <f t="shared" si="38"/>
        <v/>
      </c>
      <c r="I153" s="556" t="str">
        <f t="shared" si="39"/>
        <v/>
      </c>
      <c r="K153" s="556" t="str">
        <f t="shared" si="40"/>
        <v/>
      </c>
      <c r="M153" s="556" t="str">
        <f t="shared" si="41"/>
        <v/>
      </c>
      <c r="O153" s="556" t="str">
        <f t="shared" si="42"/>
        <v/>
      </c>
      <c r="Q153" s="556" t="str">
        <f t="shared" si="43"/>
        <v/>
      </c>
      <c r="S153" s="556" t="str">
        <f t="shared" si="44"/>
        <v/>
      </c>
      <c r="U153" s="556" t="str">
        <f t="shared" si="45"/>
        <v/>
      </c>
      <c r="W153" s="556" t="str">
        <f t="shared" si="46"/>
        <v/>
      </c>
      <c r="Y153" s="556" t="str">
        <f t="shared" si="47"/>
        <v/>
      </c>
      <c r="AA153" s="556" t="str">
        <f t="shared" si="48"/>
        <v/>
      </c>
      <c r="AC153" s="556" t="str">
        <f t="shared" si="49"/>
        <v/>
      </c>
      <c r="AE153" s="556" t="str">
        <f t="shared" si="50"/>
        <v/>
      </c>
      <c r="AG153" s="556" t="str">
        <f t="shared" si="51"/>
        <v/>
      </c>
      <c r="AI153" s="556" t="str">
        <f t="shared" si="52"/>
        <v/>
      </c>
      <c r="AK153" s="556" t="str">
        <f t="shared" si="53"/>
        <v/>
      </c>
      <c r="AM153" s="556" t="str">
        <f t="shared" si="54"/>
        <v/>
      </c>
      <c r="AO153" s="556" t="str">
        <f t="shared" si="55"/>
        <v/>
      </c>
      <c r="AQ153" s="556" t="str">
        <f t="shared" si="56"/>
        <v/>
      </c>
    </row>
    <row r="154" spans="5:43">
      <c r="E154" s="556" t="str">
        <f t="shared" si="38"/>
        <v/>
      </c>
      <c r="G154" s="556" t="str">
        <f t="shared" si="38"/>
        <v/>
      </c>
      <c r="I154" s="556" t="str">
        <f t="shared" si="39"/>
        <v/>
      </c>
      <c r="K154" s="556" t="str">
        <f t="shared" si="40"/>
        <v/>
      </c>
      <c r="M154" s="556" t="str">
        <f t="shared" si="41"/>
        <v/>
      </c>
      <c r="O154" s="556" t="str">
        <f t="shared" si="42"/>
        <v/>
      </c>
      <c r="Q154" s="556" t="str">
        <f t="shared" si="43"/>
        <v/>
      </c>
      <c r="S154" s="556" t="str">
        <f t="shared" si="44"/>
        <v/>
      </c>
      <c r="U154" s="556" t="str">
        <f t="shared" si="45"/>
        <v/>
      </c>
      <c r="W154" s="556" t="str">
        <f t="shared" si="46"/>
        <v/>
      </c>
      <c r="Y154" s="556" t="str">
        <f t="shared" si="47"/>
        <v/>
      </c>
      <c r="AA154" s="556" t="str">
        <f t="shared" si="48"/>
        <v/>
      </c>
      <c r="AC154" s="556" t="str">
        <f t="shared" si="49"/>
        <v/>
      </c>
      <c r="AE154" s="556" t="str">
        <f t="shared" si="50"/>
        <v/>
      </c>
      <c r="AG154" s="556" t="str">
        <f t="shared" si="51"/>
        <v/>
      </c>
      <c r="AI154" s="556" t="str">
        <f t="shared" si="52"/>
        <v/>
      </c>
      <c r="AK154" s="556" t="str">
        <f t="shared" si="53"/>
        <v/>
      </c>
      <c r="AM154" s="556" t="str">
        <f t="shared" si="54"/>
        <v/>
      </c>
      <c r="AO154" s="556" t="str">
        <f t="shared" si="55"/>
        <v/>
      </c>
      <c r="AQ154" s="556" t="str">
        <f t="shared" si="56"/>
        <v/>
      </c>
    </row>
    <row r="155" spans="5:43">
      <c r="E155" s="556" t="str">
        <f t="shared" si="38"/>
        <v/>
      </c>
      <c r="G155" s="556" t="str">
        <f t="shared" si="38"/>
        <v/>
      </c>
      <c r="I155" s="556" t="str">
        <f t="shared" si="39"/>
        <v/>
      </c>
      <c r="K155" s="556" t="str">
        <f t="shared" si="40"/>
        <v/>
      </c>
      <c r="M155" s="556" t="str">
        <f t="shared" si="41"/>
        <v/>
      </c>
      <c r="O155" s="556" t="str">
        <f t="shared" si="42"/>
        <v/>
      </c>
      <c r="Q155" s="556" t="str">
        <f t="shared" si="43"/>
        <v/>
      </c>
      <c r="S155" s="556" t="str">
        <f t="shared" si="44"/>
        <v/>
      </c>
      <c r="U155" s="556" t="str">
        <f t="shared" si="45"/>
        <v/>
      </c>
      <c r="W155" s="556" t="str">
        <f t="shared" si="46"/>
        <v/>
      </c>
      <c r="Y155" s="556" t="str">
        <f t="shared" si="47"/>
        <v/>
      </c>
      <c r="AA155" s="556" t="str">
        <f t="shared" si="48"/>
        <v/>
      </c>
      <c r="AC155" s="556" t="str">
        <f t="shared" si="49"/>
        <v/>
      </c>
      <c r="AE155" s="556" t="str">
        <f t="shared" si="50"/>
        <v/>
      </c>
      <c r="AG155" s="556" t="str">
        <f t="shared" si="51"/>
        <v/>
      </c>
      <c r="AI155" s="556" t="str">
        <f t="shared" si="52"/>
        <v/>
      </c>
      <c r="AK155" s="556" t="str">
        <f t="shared" si="53"/>
        <v/>
      </c>
      <c r="AM155" s="556" t="str">
        <f t="shared" si="54"/>
        <v/>
      </c>
      <c r="AO155" s="556" t="str">
        <f t="shared" si="55"/>
        <v/>
      </c>
      <c r="AQ155" s="556" t="str">
        <f t="shared" si="56"/>
        <v/>
      </c>
    </row>
    <row r="156" spans="5:43">
      <c r="E156" s="556" t="str">
        <f t="shared" si="38"/>
        <v/>
      </c>
      <c r="G156" s="556" t="str">
        <f t="shared" si="38"/>
        <v/>
      </c>
      <c r="I156" s="556" t="str">
        <f t="shared" si="39"/>
        <v/>
      </c>
      <c r="K156" s="556" t="str">
        <f t="shared" si="40"/>
        <v/>
      </c>
      <c r="M156" s="556" t="str">
        <f t="shared" si="41"/>
        <v/>
      </c>
      <c r="O156" s="556" t="str">
        <f t="shared" si="42"/>
        <v/>
      </c>
      <c r="Q156" s="556" t="str">
        <f t="shared" si="43"/>
        <v/>
      </c>
      <c r="S156" s="556" t="str">
        <f t="shared" si="44"/>
        <v/>
      </c>
      <c r="U156" s="556" t="str">
        <f t="shared" si="45"/>
        <v/>
      </c>
      <c r="W156" s="556" t="str">
        <f t="shared" si="46"/>
        <v/>
      </c>
      <c r="Y156" s="556" t="str">
        <f t="shared" si="47"/>
        <v/>
      </c>
      <c r="AA156" s="556" t="str">
        <f t="shared" si="48"/>
        <v/>
      </c>
      <c r="AC156" s="556" t="str">
        <f t="shared" si="49"/>
        <v/>
      </c>
      <c r="AE156" s="556" t="str">
        <f t="shared" si="50"/>
        <v/>
      </c>
      <c r="AG156" s="556" t="str">
        <f t="shared" si="51"/>
        <v/>
      </c>
      <c r="AI156" s="556" t="str">
        <f t="shared" si="52"/>
        <v/>
      </c>
      <c r="AK156" s="556" t="str">
        <f t="shared" si="53"/>
        <v/>
      </c>
      <c r="AM156" s="556" t="str">
        <f t="shared" si="54"/>
        <v/>
      </c>
      <c r="AO156" s="556" t="str">
        <f t="shared" si="55"/>
        <v/>
      </c>
      <c r="AQ156" s="556" t="str">
        <f t="shared" si="56"/>
        <v/>
      </c>
    </row>
    <row r="157" spans="5:43">
      <c r="E157" s="556" t="str">
        <f t="shared" si="38"/>
        <v/>
      </c>
      <c r="G157" s="556" t="str">
        <f t="shared" si="38"/>
        <v/>
      </c>
      <c r="I157" s="556" t="str">
        <f t="shared" si="39"/>
        <v/>
      </c>
      <c r="K157" s="556" t="str">
        <f t="shared" si="40"/>
        <v/>
      </c>
      <c r="M157" s="556" t="str">
        <f t="shared" si="41"/>
        <v/>
      </c>
      <c r="O157" s="556" t="str">
        <f t="shared" si="42"/>
        <v/>
      </c>
      <c r="Q157" s="556" t="str">
        <f t="shared" si="43"/>
        <v/>
      </c>
      <c r="S157" s="556" t="str">
        <f t="shared" si="44"/>
        <v/>
      </c>
      <c r="U157" s="556" t="str">
        <f t="shared" si="45"/>
        <v/>
      </c>
      <c r="W157" s="556" t="str">
        <f t="shared" si="46"/>
        <v/>
      </c>
      <c r="Y157" s="556" t="str">
        <f t="shared" si="47"/>
        <v/>
      </c>
      <c r="AA157" s="556" t="str">
        <f t="shared" si="48"/>
        <v/>
      </c>
      <c r="AC157" s="556" t="str">
        <f t="shared" si="49"/>
        <v/>
      </c>
      <c r="AE157" s="556" t="str">
        <f t="shared" si="50"/>
        <v/>
      </c>
      <c r="AG157" s="556" t="str">
        <f t="shared" si="51"/>
        <v/>
      </c>
      <c r="AI157" s="556" t="str">
        <f t="shared" si="52"/>
        <v/>
      </c>
      <c r="AK157" s="556" t="str">
        <f t="shared" si="53"/>
        <v/>
      </c>
      <c r="AM157" s="556" t="str">
        <f t="shared" si="54"/>
        <v/>
      </c>
      <c r="AO157" s="556" t="str">
        <f t="shared" si="55"/>
        <v/>
      </c>
      <c r="AQ157" s="556" t="str">
        <f t="shared" si="56"/>
        <v/>
      </c>
    </row>
    <row r="158" spans="5:43">
      <c r="E158" s="556" t="str">
        <f t="shared" si="38"/>
        <v/>
      </c>
      <c r="G158" s="556" t="str">
        <f t="shared" si="38"/>
        <v/>
      </c>
      <c r="I158" s="556" t="str">
        <f t="shared" si="39"/>
        <v/>
      </c>
      <c r="K158" s="556" t="str">
        <f t="shared" si="40"/>
        <v/>
      </c>
      <c r="M158" s="556" t="str">
        <f t="shared" si="41"/>
        <v/>
      </c>
      <c r="O158" s="556" t="str">
        <f t="shared" si="42"/>
        <v/>
      </c>
      <c r="Q158" s="556" t="str">
        <f t="shared" si="43"/>
        <v/>
      </c>
      <c r="S158" s="556" t="str">
        <f t="shared" si="44"/>
        <v/>
      </c>
      <c r="U158" s="556" t="str">
        <f t="shared" si="45"/>
        <v/>
      </c>
      <c r="W158" s="556" t="str">
        <f t="shared" si="46"/>
        <v/>
      </c>
      <c r="Y158" s="556" t="str">
        <f t="shared" si="47"/>
        <v/>
      </c>
      <c r="AA158" s="556" t="str">
        <f t="shared" si="48"/>
        <v/>
      </c>
      <c r="AC158" s="556" t="str">
        <f t="shared" si="49"/>
        <v/>
      </c>
      <c r="AE158" s="556" t="str">
        <f t="shared" si="50"/>
        <v/>
      </c>
      <c r="AG158" s="556" t="str">
        <f t="shared" si="51"/>
        <v/>
      </c>
      <c r="AI158" s="556" t="str">
        <f t="shared" si="52"/>
        <v/>
      </c>
      <c r="AK158" s="556" t="str">
        <f t="shared" si="53"/>
        <v/>
      </c>
      <c r="AM158" s="556" t="str">
        <f t="shared" si="54"/>
        <v/>
      </c>
      <c r="AO158" s="556" t="str">
        <f t="shared" si="55"/>
        <v/>
      </c>
      <c r="AQ158" s="556" t="str">
        <f t="shared" si="56"/>
        <v/>
      </c>
    </row>
    <row r="159" spans="5:43">
      <c r="E159" s="556" t="str">
        <f t="shared" si="38"/>
        <v/>
      </c>
      <c r="G159" s="556" t="str">
        <f t="shared" si="38"/>
        <v/>
      </c>
      <c r="I159" s="556" t="str">
        <f t="shared" si="39"/>
        <v/>
      </c>
      <c r="K159" s="556" t="str">
        <f t="shared" si="40"/>
        <v/>
      </c>
      <c r="M159" s="556" t="str">
        <f t="shared" si="41"/>
        <v/>
      </c>
      <c r="O159" s="556" t="str">
        <f t="shared" si="42"/>
        <v/>
      </c>
      <c r="Q159" s="556" t="str">
        <f t="shared" si="43"/>
        <v/>
      </c>
      <c r="S159" s="556" t="str">
        <f t="shared" si="44"/>
        <v/>
      </c>
      <c r="U159" s="556" t="str">
        <f t="shared" si="45"/>
        <v/>
      </c>
      <c r="W159" s="556" t="str">
        <f t="shared" si="46"/>
        <v/>
      </c>
      <c r="Y159" s="556" t="str">
        <f t="shared" si="47"/>
        <v/>
      </c>
      <c r="AA159" s="556" t="str">
        <f t="shared" si="48"/>
        <v/>
      </c>
      <c r="AC159" s="556" t="str">
        <f t="shared" si="49"/>
        <v/>
      </c>
      <c r="AE159" s="556" t="str">
        <f t="shared" si="50"/>
        <v/>
      </c>
      <c r="AG159" s="556" t="str">
        <f t="shared" si="51"/>
        <v/>
      </c>
      <c r="AI159" s="556" t="str">
        <f t="shared" si="52"/>
        <v/>
      </c>
      <c r="AK159" s="556" t="str">
        <f t="shared" si="53"/>
        <v/>
      </c>
      <c r="AM159" s="556" t="str">
        <f t="shared" si="54"/>
        <v/>
      </c>
      <c r="AO159" s="556" t="str">
        <f t="shared" si="55"/>
        <v/>
      </c>
      <c r="AQ159" s="556" t="str">
        <f t="shared" si="56"/>
        <v/>
      </c>
    </row>
    <row r="160" spans="5:43">
      <c r="E160" s="556" t="str">
        <f t="shared" si="38"/>
        <v/>
      </c>
      <c r="G160" s="556" t="str">
        <f t="shared" si="38"/>
        <v/>
      </c>
      <c r="I160" s="556" t="str">
        <f t="shared" si="39"/>
        <v/>
      </c>
      <c r="K160" s="556" t="str">
        <f t="shared" si="40"/>
        <v/>
      </c>
      <c r="M160" s="556" t="str">
        <f t="shared" si="41"/>
        <v/>
      </c>
      <c r="O160" s="556" t="str">
        <f t="shared" si="42"/>
        <v/>
      </c>
      <c r="Q160" s="556" t="str">
        <f t="shared" si="43"/>
        <v/>
      </c>
      <c r="S160" s="556" t="str">
        <f t="shared" si="44"/>
        <v/>
      </c>
      <c r="U160" s="556" t="str">
        <f t="shared" si="45"/>
        <v/>
      </c>
      <c r="W160" s="556" t="str">
        <f t="shared" si="46"/>
        <v/>
      </c>
      <c r="Y160" s="556" t="str">
        <f t="shared" si="47"/>
        <v/>
      </c>
      <c r="AA160" s="556" t="str">
        <f t="shared" si="48"/>
        <v/>
      </c>
      <c r="AC160" s="556" t="str">
        <f t="shared" si="49"/>
        <v/>
      </c>
      <c r="AE160" s="556" t="str">
        <f t="shared" si="50"/>
        <v/>
      </c>
      <c r="AG160" s="556" t="str">
        <f t="shared" si="51"/>
        <v/>
      </c>
      <c r="AI160" s="556" t="str">
        <f t="shared" si="52"/>
        <v/>
      </c>
      <c r="AK160" s="556" t="str">
        <f t="shared" si="53"/>
        <v/>
      </c>
      <c r="AM160" s="556" t="str">
        <f t="shared" si="54"/>
        <v/>
      </c>
      <c r="AO160" s="556" t="str">
        <f t="shared" si="55"/>
        <v/>
      </c>
      <c r="AQ160" s="556" t="str">
        <f t="shared" si="56"/>
        <v/>
      </c>
    </row>
    <row r="161" spans="5:43">
      <c r="E161" s="556" t="str">
        <f t="shared" si="38"/>
        <v/>
      </c>
      <c r="G161" s="556" t="str">
        <f t="shared" si="38"/>
        <v/>
      </c>
      <c r="I161" s="556" t="str">
        <f t="shared" si="39"/>
        <v/>
      </c>
      <c r="K161" s="556" t="str">
        <f t="shared" si="40"/>
        <v/>
      </c>
      <c r="M161" s="556" t="str">
        <f t="shared" si="41"/>
        <v/>
      </c>
      <c r="O161" s="556" t="str">
        <f t="shared" si="42"/>
        <v/>
      </c>
      <c r="Q161" s="556" t="str">
        <f t="shared" si="43"/>
        <v/>
      </c>
      <c r="S161" s="556" t="str">
        <f t="shared" si="44"/>
        <v/>
      </c>
      <c r="U161" s="556" t="str">
        <f t="shared" si="45"/>
        <v/>
      </c>
      <c r="W161" s="556" t="str">
        <f t="shared" si="46"/>
        <v/>
      </c>
      <c r="Y161" s="556" t="str">
        <f t="shared" si="47"/>
        <v/>
      </c>
      <c r="AA161" s="556" t="str">
        <f t="shared" si="48"/>
        <v/>
      </c>
      <c r="AC161" s="556" t="str">
        <f t="shared" si="49"/>
        <v/>
      </c>
      <c r="AE161" s="556" t="str">
        <f t="shared" si="50"/>
        <v/>
      </c>
      <c r="AG161" s="556" t="str">
        <f t="shared" si="51"/>
        <v/>
      </c>
      <c r="AI161" s="556" t="str">
        <f t="shared" si="52"/>
        <v/>
      </c>
      <c r="AK161" s="556" t="str">
        <f t="shared" si="53"/>
        <v/>
      </c>
      <c r="AM161" s="556" t="str">
        <f t="shared" si="54"/>
        <v/>
      </c>
      <c r="AO161" s="556" t="str">
        <f t="shared" si="55"/>
        <v/>
      </c>
      <c r="AQ161" s="556" t="str">
        <f t="shared" si="56"/>
        <v/>
      </c>
    </row>
    <row r="162" spans="5:43">
      <c r="E162" s="556" t="str">
        <f t="shared" si="38"/>
        <v/>
      </c>
      <c r="G162" s="556" t="str">
        <f t="shared" si="38"/>
        <v/>
      </c>
      <c r="I162" s="556" t="str">
        <f t="shared" si="39"/>
        <v/>
      </c>
      <c r="K162" s="556" t="str">
        <f t="shared" si="40"/>
        <v/>
      </c>
      <c r="M162" s="556" t="str">
        <f t="shared" si="41"/>
        <v/>
      </c>
      <c r="O162" s="556" t="str">
        <f t="shared" si="42"/>
        <v/>
      </c>
      <c r="Q162" s="556" t="str">
        <f t="shared" si="43"/>
        <v/>
      </c>
      <c r="S162" s="556" t="str">
        <f t="shared" si="44"/>
        <v/>
      </c>
      <c r="U162" s="556" t="str">
        <f t="shared" si="45"/>
        <v/>
      </c>
      <c r="W162" s="556" t="str">
        <f t="shared" si="46"/>
        <v/>
      </c>
      <c r="Y162" s="556" t="str">
        <f t="shared" si="47"/>
        <v/>
      </c>
      <c r="AA162" s="556" t="str">
        <f t="shared" si="48"/>
        <v/>
      </c>
      <c r="AC162" s="556" t="str">
        <f t="shared" si="49"/>
        <v/>
      </c>
      <c r="AE162" s="556" t="str">
        <f t="shared" si="50"/>
        <v/>
      </c>
      <c r="AG162" s="556" t="str">
        <f t="shared" si="51"/>
        <v/>
      </c>
      <c r="AI162" s="556" t="str">
        <f t="shared" si="52"/>
        <v/>
      </c>
      <c r="AK162" s="556" t="str">
        <f t="shared" si="53"/>
        <v/>
      </c>
      <c r="AM162" s="556" t="str">
        <f t="shared" si="54"/>
        <v/>
      </c>
      <c r="AO162" s="556" t="str">
        <f t="shared" si="55"/>
        <v/>
      </c>
      <c r="AQ162" s="556" t="str">
        <f t="shared" si="56"/>
        <v/>
      </c>
    </row>
    <row r="163" spans="5:43">
      <c r="E163" s="556" t="str">
        <f t="shared" si="38"/>
        <v/>
      </c>
      <c r="G163" s="556" t="str">
        <f t="shared" si="38"/>
        <v/>
      </c>
      <c r="I163" s="556" t="str">
        <f t="shared" si="39"/>
        <v/>
      </c>
      <c r="K163" s="556" t="str">
        <f t="shared" si="40"/>
        <v/>
      </c>
      <c r="M163" s="556" t="str">
        <f t="shared" si="41"/>
        <v/>
      </c>
      <c r="O163" s="556" t="str">
        <f t="shared" si="42"/>
        <v/>
      </c>
      <c r="Q163" s="556" t="str">
        <f t="shared" si="43"/>
        <v/>
      </c>
      <c r="S163" s="556" t="str">
        <f t="shared" si="44"/>
        <v/>
      </c>
      <c r="U163" s="556" t="str">
        <f t="shared" si="45"/>
        <v/>
      </c>
      <c r="W163" s="556" t="str">
        <f t="shared" si="46"/>
        <v/>
      </c>
      <c r="Y163" s="556" t="str">
        <f t="shared" si="47"/>
        <v/>
      </c>
      <c r="AA163" s="556" t="str">
        <f t="shared" si="48"/>
        <v/>
      </c>
      <c r="AC163" s="556" t="str">
        <f t="shared" si="49"/>
        <v/>
      </c>
      <c r="AE163" s="556" t="str">
        <f t="shared" si="50"/>
        <v/>
      </c>
      <c r="AG163" s="556" t="str">
        <f t="shared" si="51"/>
        <v/>
      </c>
      <c r="AI163" s="556" t="str">
        <f t="shared" si="52"/>
        <v/>
      </c>
      <c r="AK163" s="556" t="str">
        <f t="shared" si="53"/>
        <v/>
      </c>
      <c r="AM163" s="556" t="str">
        <f t="shared" si="54"/>
        <v/>
      </c>
      <c r="AO163" s="556" t="str">
        <f t="shared" si="55"/>
        <v/>
      </c>
      <c r="AQ163" s="556" t="str">
        <f t="shared" si="56"/>
        <v/>
      </c>
    </row>
    <row r="164" spans="5:43">
      <c r="E164" s="556" t="str">
        <f t="shared" si="38"/>
        <v/>
      </c>
      <c r="G164" s="556" t="str">
        <f t="shared" si="38"/>
        <v/>
      </c>
      <c r="I164" s="556" t="str">
        <f t="shared" si="39"/>
        <v/>
      </c>
      <c r="K164" s="556" t="str">
        <f t="shared" si="40"/>
        <v/>
      </c>
      <c r="M164" s="556" t="str">
        <f t="shared" si="41"/>
        <v/>
      </c>
      <c r="O164" s="556" t="str">
        <f t="shared" si="42"/>
        <v/>
      </c>
      <c r="Q164" s="556" t="str">
        <f t="shared" si="43"/>
        <v/>
      </c>
      <c r="S164" s="556" t="str">
        <f t="shared" si="44"/>
        <v/>
      </c>
      <c r="U164" s="556" t="str">
        <f t="shared" si="45"/>
        <v/>
      </c>
      <c r="W164" s="556" t="str">
        <f t="shared" si="46"/>
        <v/>
      </c>
      <c r="Y164" s="556" t="str">
        <f t="shared" si="47"/>
        <v/>
      </c>
      <c r="AA164" s="556" t="str">
        <f t="shared" si="48"/>
        <v/>
      </c>
      <c r="AC164" s="556" t="str">
        <f t="shared" si="49"/>
        <v/>
      </c>
      <c r="AE164" s="556" t="str">
        <f t="shared" si="50"/>
        <v/>
      </c>
      <c r="AG164" s="556" t="str">
        <f t="shared" si="51"/>
        <v/>
      </c>
      <c r="AI164" s="556" t="str">
        <f t="shared" si="52"/>
        <v/>
      </c>
      <c r="AK164" s="556" t="str">
        <f t="shared" si="53"/>
        <v/>
      </c>
      <c r="AM164" s="556" t="str">
        <f t="shared" si="54"/>
        <v/>
      </c>
      <c r="AO164" s="556" t="str">
        <f t="shared" si="55"/>
        <v/>
      </c>
      <c r="AQ164" s="556" t="str">
        <f t="shared" si="56"/>
        <v/>
      </c>
    </row>
    <row r="165" spans="5:43">
      <c r="E165" s="556" t="str">
        <f t="shared" si="38"/>
        <v/>
      </c>
      <c r="G165" s="556" t="str">
        <f t="shared" si="38"/>
        <v/>
      </c>
      <c r="I165" s="556" t="str">
        <f t="shared" si="39"/>
        <v/>
      </c>
      <c r="K165" s="556" t="str">
        <f t="shared" si="40"/>
        <v/>
      </c>
      <c r="M165" s="556" t="str">
        <f t="shared" si="41"/>
        <v/>
      </c>
      <c r="O165" s="556" t="str">
        <f t="shared" si="42"/>
        <v/>
      </c>
      <c r="Q165" s="556" t="str">
        <f t="shared" si="43"/>
        <v/>
      </c>
      <c r="S165" s="556" t="str">
        <f t="shared" si="44"/>
        <v/>
      </c>
      <c r="U165" s="556" t="str">
        <f t="shared" si="45"/>
        <v/>
      </c>
      <c r="W165" s="556" t="str">
        <f t="shared" si="46"/>
        <v/>
      </c>
      <c r="Y165" s="556" t="str">
        <f t="shared" si="47"/>
        <v/>
      </c>
      <c r="AA165" s="556" t="str">
        <f t="shared" si="48"/>
        <v/>
      </c>
      <c r="AC165" s="556" t="str">
        <f t="shared" si="49"/>
        <v/>
      </c>
      <c r="AE165" s="556" t="str">
        <f t="shared" si="50"/>
        <v/>
      </c>
      <c r="AG165" s="556" t="str">
        <f t="shared" si="51"/>
        <v/>
      </c>
      <c r="AI165" s="556" t="str">
        <f t="shared" si="52"/>
        <v/>
      </c>
      <c r="AK165" s="556" t="str">
        <f t="shared" si="53"/>
        <v/>
      </c>
      <c r="AM165" s="556" t="str">
        <f t="shared" si="54"/>
        <v/>
      </c>
      <c r="AO165" s="556" t="str">
        <f t="shared" si="55"/>
        <v/>
      </c>
      <c r="AQ165" s="556" t="str">
        <f t="shared" si="56"/>
        <v/>
      </c>
    </row>
    <row r="166" spans="5:43">
      <c r="E166" s="556" t="str">
        <f t="shared" si="38"/>
        <v/>
      </c>
      <c r="G166" s="556" t="str">
        <f t="shared" si="38"/>
        <v/>
      </c>
      <c r="I166" s="556" t="str">
        <f t="shared" si="39"/>
        <v/>
      </c>
      <c r="K166" s="556" t="str">
        <f t="shared" si="40"/>
        <v/>
      </c>
      <c r="M166" s="556" t="str">
        <f t="shared" si="41"/>
        <v/>
      </c>
      <c r="O166" s="556" t="str">
        <f t="shared" si="42"/>
        <v/>
      </c>
      <c r="Q166" s="556" t="str">
        <f t="shared" si="43"/>
        <v/>
      </c>
      <c r="S166" s="556" t="str">
        <f t="shared" si="44"/>
        <v/>
      </c>
      <c r="U166" s="556" t="str">
        <f t="shared" si="45"/>
        <v/>
      </c>
      <c r="W166" s="556" t="str">
        <f t="shared" si="46"/>
        <v/>
      </c>
      <c r="Y166" s="556" t="str">
        <f t="shared" si="47"/>
        <v/>
      </c>
      <c r="AA166" s="556" t="str">
        <f t="shared" si="48"/>
        <v/>
      </c>
      <c r="AC166" s="556" t="str">
        <f t="shared" si="49"/>
        <v/>
      </c>
      <c r="AE166" s="556" t="str">
        <f t="shared" si="50"/>
        <v/>
      </c>
      <c r="AG166" s="556" t="str">
        <f t="shared" si="51"/>
        <v/>
      </c>
      <c r="AI166" s="556" t="str">
        <f t="shared" si="52"/>
        <v/>
      </c>
      <c r="AK166" s="556" t="str">
        <f t="shared" si="53"/>
        <v/>
      </c>
      <c r="AM166" s="556" t="str">
        <f t="shared" si="54"/>
        <v/>
      </c>
      <c r="AO166" s="556" t="str">
        <f t="shared" si="55"/>
        <v/>
      </c>
      <c r="AQ166" s="556" t="str">
        <f t="shared" si="56"/>
        <v/>
      </c>
    </row>
    <row r="167" spans="5:43">
      <c r="E167" s="556" t="str">
        <f t="shared" si="38"/>
        <v/>
      </c>
      <c r="G167" s="556" t="str">
        <f t="shared" si="38"/>
        <v/>
      </c>
      <c r="I167" s="556" t="str">
        <f t="shared" si="39"/>
        <v/>
      </c>
      <c r="K167" s="556" t="str">
        <f t="shared" si="40"/>
        <v/>
      </c>
      <c r="M167" s="556" t="str">
        <f t="shared" si="41"/>
        <v/>
      </c>
      <c r="O167" s="556" t="str">
        <f t="shared" si="42"/>
        <v/>
      </c>
      <c r="Q167" s="556" t="str">
        <f t="shared" si="43"/>
        <v/>
      </c>
      <c r="S167" s="556" t="str">
        <f t="shared" si="44"/>
        <v/>
      </c>
      <c r="U167" s="556" t="str">
        <f t="shared" si="45"/>
        <v/>
      </c>
      <c r="W167" s="556" t="str">
        <f t="shared" si="46"/>
        <v/>
      </c>
      <c r="Y167" s="556" t="str">
        <f t="shared" si="47"/>
        <v/>
      </c>
      <c r="AA167" s="556" t="str">
        <f t="shared" si="48"/>
        <v/>
      </c>
      <c r="AC167" s="556" t="str">
        <f t="shared" si="49"/>
        <v/>
      </c>
      <c r="AE167" s="556" t="str">
        <f t="shared" si="50"/>
        <v/>
      </c>
      <c r="AG167" s="556" t="str">
        <f t="shared" si="51"/>
        <v/>
      </c>
      <c r="AI167" s="556" t="str">
        <f t="shared" si="52"/>
        <v/>
      </c>
      <c r="AK167" s="556" t="str">
        <f t="shared" si="53"/>
        <v/>
      </c>
      <c r="AM167" s="556" t="str">
        <f t="shared" si="54"/>
        <v/>
      </c>
      <c r="AO167" s="556" t="str">
        <f t="shared" si="55"/>
        <v/>
      </c>
      <c r="AQ167" s="556" t="str">
        <f t="shared" si="56"/>
        <v/>
      </c>
    </row>
    <row r="168" spans="5:43">
      <c r="E168" s="556" t="str">
        <f t="shared" si="38"/>
        <v/>
      </c>
      <c r="G168" s="556" t="str">
        <f t="shared" si="38"/>
        <v/>
      </c>
      <c r="I168" s="556" t="str">
        <f t="shared" si="39"/>
        <v/>
      </c>
      <c r="K168" s="556" t="str">
        <f t="shared" si="40"/>
        <v/>
      </c>
      <c r="M168" s="556" t="str">
        <f t="shared" si="41"/>
        <v/>
      </c>
      <c r="O168" s="556" t="str">
        <f t="shared" si="42"/>
        <v/>
      </c>
      <c r="Q168" s="556" t="str">
        <f t="shared" si="43"/>
        <v/>
      </c>
      <c r="S168" s="556" t="str">
        <f t="shared" si="44"/>
        <v/>
      </c>
      <c r="U168" s="556" t="str">
        <f t="shared" si="45"/>
        <v/>
      </c>
      <c r="W168" s="556" t="str">
        <f t="shared" si="46"/>
        <v/>
      </c>
      <c r="Y168" s="556" t="str">
        <f t="shared" si="47"/>
        <v/>
      </c>
      <c r="AA168" s="556" t="str">
        <f t="shared" si="48"/>
        <v/>
      </c>
      <c r="AC168" s="556" t="str">
        <f t="shared" si="49"/>
        <v/>
      </c>
      <c r="AE168" s="556" t="str">
        <f t="shared" si="50"/>
        <v/>
      </c>
      <c r="AG168" s="556" t="str">
        <f t="shared" si="51"/>
        <v/>
      </c>
      <c r="AI168" s="556" t="str">
        <f t="shared" si="52"/>
        <v/>
      </c>
      <c r="AK168" s="556" t="str">
        <f t="shared" si="53"/>
        <v/>
      </c>
      <c r="AM168" s="556" t="str">
        <f t="shared" si="54"/>
        <v/>
      </c>
      <c r="AO168" s="556" t="str">
        <f t="shared" si="55"/>
        <v/>
      </c>
      <c r="AQ168" s="556" t="str">
        <f t="shared" si="56"/>
        <v/>
      </c>
    </row>
    <row r="169" spans="5:43">
      <c r="E169" s="556" t="str">
        <f t="shared" si="38"/>
        <v/>
      </c>
      <c r="G169" s="556" t="str">
        <f t="shared" si="38"/>
        <v/>
      </c>
      <c r="I169" s="556" t="str">
        <f t="shared" si="39"/>
        <v/>
      </c>
      <c r="K169" s="556" t="str">
        <f t="shared" si="40"/>
        <v/>
      </c>
      <c r="M169" s="556" t="str">
        <f t="shared" si="41"/>
        <v/>
      </c>
      <c r="O169" s="556" t="str">
        <f t="shared" si="42"/>
        <v/>
      </c>
      <c r="Q169" s="556" t="str">
        <f t="shared" si="43"/>
        <v/>
      </c>
      <c r="S169" s="556" t="str">
        <f t="shared" si="44"/>
        <v/>
      </c>
      <c r="U169" s="556" t="str">
        <f t="shared" si="45"/>
        <v/>
      </c>
      <c r="W169" s="556" t="str">
        <f t="shared" si="46"/>
        <v/>
      </c>
      <c r="Y169" s="556" t="str">
        <f t="shared" si="47"/>
        <v/>
      </c>
      <c r="AA169" s="556" t="str">
        <f t="shared" si="48"/>
        <v/>
      </c>
      <c r="AC169" s="556" t="str">
        <f t="shared" si="49"/>
        <v/>
      </c>
      <c r="AE169" s="556" t="str">
        <f t="shared" si="50"/>
        <v/>
      </c>
      <c r="AG169" s="556" t="str">
        <f t="shared" si="51"/>
        <v/>
      </c>
      <c r="AI169" s="556" t="str">
        <f t="shared" si="52"/>
        <v/>
      </c>
      <c r="AK169" s="556" t="str">
        <f t="shared" si="53"/>
        <v/>
      </c>
      <c r="AM169" s="556" t="str">
        <f t="shared" si="54"/>
        <v/>
      </c>
      <c r="AO169" s="556" t="str">
        <f t="shared" si="55"/>
        <v/>
      </c>
      <c r="AQ169" s="556" t="str">
        <f t="shared" si="56"/>
        <v/>
      </c>
    </row>
    <row r="170" spans="5:43">
      <c r="E170" s="556" t="str">
        <f t="shared" si="38"/>
        <v/>
      </c>
      <c r="G170" s="556" t="str">
        <f t="shared" si="38"/>
        <v/>
      </c>
      <c r="I170" s="556" t="str">
        <f t="shared" si="39"/>
        <v/>
      </c>
      <c r="K170" s="556" t="str">
        <f t="shared" si="40"/>
        <v/>
      </c>
      <c r="M170" s="556" t="str">
        <f t="shared" si="41"/>
        <v/>
      </c>
      <c r="O170" s="556" t="str">
        <f t="shared" si="42"/>
        <v/>
      </c>
      <c r="Q170" s="556" t="str">
        <f t="shared" si="43"/>
        <v/>
      </c>
      <c r="S170" s="556" t="str">
        <f t="shared" si="44"/>
        <v/>
      </c>
      <c r="U170" s="556" t="str">
        <f t="shared" si="45"/>
        <v/>
      </c>
      <c r="W170" s="556" t="str">
        <f t="shared" si="46"/>
        <v/>
      </c>
      <c r="Y170" s="556" t="str">
        <f t="shared" si="47"/>
        <v/>
      </c>
      <c r="AA170" s="556" t="str">
        <f t="shared" si="48"/>
        <v/>
      </c>
      <c r="AC170" s="556" t="str">
        <f t="shared" si="49"/>
        <v/>
      </c>
      <c r="AE170" s="556" t="str">
        <f t="shared" si="50"/>
        <v/>
      </c>
      <c r="AG170" s="556" t="str">
        <f t="shared" si="51"/>
        <v/>
      </c>
      <c r="AI170" s="556" t="str">
        <f t="shared" si="52"/>
        <v/>
      </c>
      <c r="AK170" s="556" t="str">
        <f t="shared" si="53"/>
        <v/>
      </c>
      <c r="AM170" s="556" t="str">
        <f t="shared" si="54"/>
        <v/>
      </c>
      <c r="AO170" s="556" t="str">
        <f t="shared" si="55"/>
        <v/>
      </c>
      <c r="AQ170" s="556" t="str">
        <f t="shared" si="56"/>
        <v/>
      </c>
    </row>
    <row r="171" spans="5:43">
      <c r="E171" s="556" t="str">
        <f t="shared" si="38"/>
        <v/>
      </c>
      <c r="G171" s="556" t="str">
        <f t="shared" si="38"/>
        <v/>
      </c>
      <c r="I171" s="556" t="str">
        <f t="shared" si="39"/>
        <v/>
      </c>
      <c r="K171" s="556" t="str">
        <f t="shared" si="40"/>
        <v/>
      </c>
      <c r="M171" s="556" t="str">
        <f t="shared" si="41"/>
        <v/>
      </c>
      <c r="O171" s="556" t="str">
        <f t="shared" si="42"/>
        <v/>
      </c>
      <c r="Q171" s="556" t="str">
        <f t="shared" si="43"/>
        <v/>
      </c>
      <c r="S171" s="556" t="str">
        <f t="shared" si="44"/>
        <v/>
      </c>
      <c r="U171" s="556" t="str">
        <f t="shared" si="45"/>
        <v/>
      </c>
      <c r="W171" s="556" t="str">
        <f t="shared" si="46"/>
        <v/>
      </c>
      <c r="Y171" s="556" t="str">
        <f t="shared" si="47"/>
        <v/>
      </c>
      <c r="AA171" s="556" t="str">
        <f t="shared" si="48"/>
        <v/>
      </c>
      <c r="AC171" s="556" t="str">
        <f t="shared" si="49"/>
        <v/>
      </c>
      <c r="AE171" s="556" t="str">
        <f t="shared" si="50"/>
        <v/>
      </c>
      <c r="AG171" s="556" t="str">
        <f t="shared" si="51"/>
        <v/>
      </c>
      <c r="AI171" s="556" t="str">
        <f t="shared" si="52"/>
        <v/>
      </c>
      <c r="AK171" s="556" t="str">
        <f t="shared" si="53"/>
        <v/>
      </c>
      <c r="AM171" s="556" t="str">
        <f t="shared" si="54"/>
        <v/>
      </c>
      <c r="AO171" s="556" t="str">
        <f t="shared" si="55"/>
        <v/>
      </c>
      <c r="AQ171" s="556" t="str">
        <f t="shared" si="56"/>
        <v/>
      </c>
    </row>
    <row r="172" spans="5:43">
      <c r="E172" s="556" t="str">
        <f t="shared" si="38"/>
        <v/>
      </c>
      <c r="G172" s="556" t="str">
        <f t="shared" si="38"/>
        <v/>
      </c>
      <c r="I172" s="556" t="str">
        <f t="shared" si="39"/>
        <v/>
      </c>
      <c r="K172" s="556" t="str">
        <f t="shared" si="40"/>
        <v/>
      </c>
      <c r="M172" s="556" t="str">
        <f t="shared" si="41"/>
        <v/>
      </c>
      <c r="O172" s="556" t="str">
        <f t="shared" si="42"/>
        <v/>
      </c>
      <c r="Q172" s="556" t="str">
        <f t="shared" si="43"/>
        <v/>
      </c>
      <c r="S172" s="556" t="str">
        <f t="shared" si="44"/>
        <v/>
      </c>
      <c r="U172" s="556" t="str">
        <f t="shared" si="45"/>
        <v/>
      </c>
      <c r="W172" s="556" t="str">
        <f t="shared" si="46"/>
        <v/>
      </c>
      <c r="Y172" s="556" t="str">
        <f t="shared" si="47"/>
        <v/>
      </c>
      <c r="AA172" s="556" t="str">
        <f t="shared" si="48"/>
        <v/>
      </c>
      <c r="AC172" s="556" t="str">
        <f t="shared" si="49"/>
        <v/>
      </c>
      <c r="AE172" s="556" t="str">
        <f t="shared" si="50"/>
        <v/>
      </c>
      <c r="AG172" s="556" t="str">
        <f t="shared" si="51"/>
        <v/>
      </c>
      <c r="AI172" s="556" t="str">
        <f t="shared" si="52"/>
        <v/>
      </c>
      <c r="AK172" s="556" t="str">
        <f t="shared" si="53"/>
        <v/>
      </c>
      <c r="AM172" s="556" t="str">
        <f t="shared" si="54"/>
        <v/>
      </c>
      <c r="AO172" s="556" t="str">
        <f t="shared" si="55"/>
        <v/>
      </c>
      <c r="AQ172" s="556" t="str">
        <f t="shared" si="56"/>
        <v/>
      </c>
    </row>
    <row r="173" spans="5:43">
      <c r="E173" s="556" t="str">
        <f t="shared" si="38"/>
        <v/>
      </c>
      <c r="G173" s="556" t="str">
        <f t="shared" si="38"/>
        <v/>
      </c>
      <c r="I173" s="556" t="str">
        <f t="shared" si="39"/>
        <v/>
      </c>
      <c r="K173" s="556" t="str">
        <f t="shared" si="40"/>
        <v/>
      </c>
      <c r="M173" s="556" t="str">
        <f t="shared" si="41"/>
        <v/>
      </c>
      <c r="O173" s="556" t="str">
        <f t="shared" si="42"/>
        <v/>
      </c>
      <c r="Q173" s="556" t="str">
        <f t="shared" si="43"/>
        <v/>
      </c>
      <c r="S173" s="556" t="str">
        <f t="shared" si="44"/>
        <v/>
      </c>
      <c r="U173" s="556" t="str">
        <f t="shared" si="45"/>
        <v/>
      </c>
      <c r="W173" s="556" t="str">
        <f t="shared" si="46"/>
        <v/>
      </c>
      <c r="Y173" s="556" t="str">
        <f t="shared" si="47"/>
        <v/>
      </c>
      <c r="AA173" s="556" t="str">
        <f t="shared" si="48"/>
        <v/>
      </c>
      <c r="AC173" s="556" t="str">
        <f t="shared" si="49"/>
        <v/>
      </c>
      <c r="AE173" s="556" t="str">
        <f t="shared" si="50"/>
        <v/>
      </c>
      <c r="AG173" s="556" t="str">
        <f t="shared" si="51"/>
        <v/>
      </c>
      <c r="AI173" s="556" t="str">
        <f t="shared" si="52"/>
        <v/>
      </c>
      <c r="AK173" s="556" t="str">
        <f t="shared" si="53"/>
        <v/>
      </c>
      <c r="AM173" s="556" t="str">
        <f t="shared" si="54"/>
        <v/>
      </c>
      <c r="AO173" s="556" t="str">
        <f t="shared" si="55"/>
        <v/>
      </c>
      <c r="AQ173" s="556" t="str">
        <f t="shared" si="56"/>
        <v/>
      </c>
    </row>
    <row r="174" spans="5:43">
      <c r="E174" s="556" t="str">
        <f t="shared" si="38"/>
        <v/>
      </c>
      <c r="G174" s="556" t="str">
        <f t="shared" si="38"/>
        <v/>
      </c>
      <c r="I174" s="556" t="str">
        <f t="shared" si="39"/>
        <v/>
      </c>
      <c r="K174" s="556" t="str">
        <f t="shared" si="40"/>
        <v/>
      </c>
      <c r="M174" s="556" t="str">
        <f t="shared" si="41"/>
        <v/>
      </c>
      <c r="O174" s="556" t="str">
        <f t="shared" si="42"/>
        <v/>
      </c>
      <c r="Q174" s="556" t="str">
        <f t="shared" si="43"/>
        <v/>
      </c>
      <c r="S174" s="556" t="str">
        <f t="shared" si="44"/>
        <v/>
      </c>
      <c r="U174" s="556" t="str">
        <f t="shared" si="45"/>
        <v/>
      </c>
      <c r="W174" s="556" t="str">
        <f t="shared" si="46"/>
        <v/>
      </c>
      <c r="Y174" s="556" t="str">
        <f t="shared" si="47"/>
        <v/>
      </c>
      <c r="AA174" s="556" t="str">
        <f t="shared" si="48"/>
        <v/>
      </c>
      <c r="AC174" s="556" t="str">
        <f t="shared" si="49"/>
        <v/>
      </c>
      <c r="AE174" s="556" t="str">
        <f t="shared" si="50"/>
        <v/>
      </c>
      <c r="AG174" s="556" t="str">
        <f t="shared" si="51"/>
        <v/>
      </c>
      <c r="AI174" s="556" t="str">
        <f t="shared" si="52"/>
        <v/>
      </c>
      <c r="AK174" s="556" t="str">
        <f t="shared" si="53"/>
        <v/>
      </c>
      <c r="AM174" s="556" t="str">
        <f t="shared" si="54"/>
        <v/>
      </c>
      <c r="AO174" s="556" t="str">
        <f t="shared" si="55"/>
        <v/>
      </c>
      <c r="AQ174" s="556" t="str">
        <f t="shared" si="56"/>
        <v/>
      </c>
    </row>
    <row r="175" spans="5:43">
      <c r="E175" s="556" t="str">
        <f t="shared" si="38"/>
        <v/>
      </c>
      <c r="G175" s="556" t="str">
        <f t="shared" si="38"/>
        <v/>
      </c>
      <c r="I175" s="556" t="str">
        <f t="shared" si="39"/>
        <v/>
      </c>
      <c r="K175" s="556" t="str">
        <f t="shared" si="40"/>
        <v/>
      </c>
      <c r="M175" s="556" t="str">
        <f t="shared" si="41"/>
        <v/>
      </c>
      <c r="O175" s="556" t="str">
        <f t="shared" si="42"/>
        <v/>
      </c>
      <c r="Q175" s="556" t="str">
        <f t="shared" si="43"/>
        <v/>
      </c>
      <c r="S175" s="556" t="str">
        <f t="shared" si="44"/>
        <v/>
      </c>
      <c r="U175" s="556" t="str">
        <f t="shared" si="45"/>
        <v/>
      </c>
      <c r="W175" s="556" t="str">
        <f t="shared" si="46"/>
        <v/>
      </c>
      <c r="Y175" s="556" t="str">
        <f t="shared" si="47"/>
        <v/>
      </c>
      <c r="AA175" s="556" t="str">
        <f t="shared" si="48"/>
        <v/>
      </c>
      <c r="AC175" s="556" t="str">
        <f t="shared" si="49"/>
        <v/>
      </c>
      <c r="AE175" s="556" t="str">
        <f t="shared" si="50"/>
        <v/>
      </c>
      <c r="AG175" s="556" t="str">
        <f t="shared" si="51"/>
        <v/>
      </c>
      <c r="AI175" s="556" t="str">
        <f t="shared" si="52"/>
        <v/>
      </c>
      <c r="AK175" s="556" t="str">
        <f t="shared" si="53"/>
        <v/>
      </c>
      <c r="AM175" s="556" t="str">
        <f t="shared" si="54"/>
        <v/>
      </c>
      <c r="AO175" s="556" t="str">
        <f t="shared" si="55"/>
        <v/>
      </c>
      <c r="AQ175" s="556" t="str">
        <f t="shared" si="56"/>
        <v/>
      </c>
    </row>
    <row r="176" spans="5:43">
      <c r="E176" s="556" t="str">
        <f t="shared" si="38"/>
        <v/>
      </c>
      <c r="G176" s="556" t="str">
        <f t="shared" si="38"/>
        <v/>
      </c>
      <c r="I176" s="556" t="str">
        <f t="shared" si="39"/>
        <v/>
      </c>
      <c r="K176" s="556" t="str">
        <f t="shared" si="40"/>
        <v/>
      </c>
      <c r="M176" s="556" t="str">
        <f t="shared" si="41"/>
        <v/>
      </c>
      <c r="O176" s="556" t="str">
        <f t="shared" si="42"/>
        <v/>
      </c>
      <c r="Q176" s="556" t="str">
        <f t="shared" si="43"/>
        <v/>
      </c>
      <c r="S176" s="556" t="str">
        <f t="shared" si="44"/>
        <v/>
      </c>
      <c r="U176" s="556" t="str">
        <f t="shared" si="45"/>
        <v/>
      </c>
      <c r="W176" s="556" t="str">
        <f t="shared" si="46"/>
        <v/>
      </c>
      <c r="Y176" s="556" t="str">
        <f t="shared" si="47"/>
        <v/>
      </c>
      <c r="AA176" s="556" t="str">
        <f t="shared" si="48"/>
        <v/>
      </c>
      <c r="AC176" s="556" t="str">
        <f t="shared" si="49"/>
        <v/>
      </c>
      <c r="AE176" s="556" t="str">
        <f t="shared" si="50"/>
        <v/>
      </c>
      <c r="AG176" s="556" t="str">
        <f t="shared" si="51"/>
        <v/>
      </c>
      <c r="AI176" s="556" t="str">
        <f t="shared" si="52"/>
        <v/>
      </c>
      <c r="AK176" s="556" t="str">
        <f t="shared" si="53"/>
        <v/>
      </c>
      <c r="AM176" s="556" t="str">
        <f t="shared" si="54"/>
        <v/>
      </c>
      <c r="AO176" s="556" t="str">
        <f t="shared" si="55"/>
        <v/>
      </c>
      <c r="AQ176" s="556" t="str">
        <f t="shared" si="56"/>
        <v/>
      </c>
    </row>
    <row r="177" spans="5:43">
      <c r="E177" s="556" t="str">
        <f t="shared" si="38"/>
        <v/>
      </c>
      <c r="G177" s="556" t="str">
        <f t="shared" si="38"/>
        <v/>
      </c>
      <c r="I177" s="556" t="str">
        <f t="shared" si="39"/>
        <v/>
      </c>
      <c r="K177" s="556" t="str">
        <f t="shared" si="40"/>
        <v/>
      </c>
      <c r="M177" s="556" t="str">
        <f t="shared" si="41"/>
        <v/>
      </c>
      <c r="O177" s="556" t="str">
        <f t="shared" si="42"/>
        <v/>
      </c>
      <c r="Q177" s="556" t="str">
        <f t="shared" si="43"/>
        <v/>
      </c>
      <c r="S177" s="556" t="str">
        <f t="shared" si="44"/>
        <v/>
      </c>
      <c r="U177" s="556" t="str">
        <f t="shared" si="45"/>
        <v/>
      </c>
      <c r="W177" s="556" t="str">
        <f t="shared" si="46"/>
        <v/>
      </c>
      <c r="Y177" s="556" t="str">
        <f t="shared" si="47"/>
        <v/>
      </c>
      <c r="AA177" s="556" t="str">
        <f t="shared" si="48"/>
        <v/>
      </c>
      <c r="AC177" s="556" t="str">
        <f t="shared" si="49"/>
        <v/>
      </c>
      <c r="AE177" s="556" t="str">
        <f t="shared" si="50"/>
        <v/>
      </c>
      <c r="AG177" s="556" t="str">
        <f t="shared" si="51"/>
        <v/>
      </c>
      <c r="AI177" s="556" t="str">
        <f t="shared" si="52"/>
        <v/>
      </c>
      <c r="AK177" s="556" t="str">
        <f t="shared" si="53"/>
        <v/>
      </c>
      <c r="AM177" s="556" t="str">
        <f t="shared" si="54"/>
        <v/>
      </c>
      <c r="AO177" s="556" t="str">
        <f t="shared" si="55"/>
        <v/>
      </c>
      <c r="AQ177" s="556" t="str">
        <f t="shared" si="56"/>
        <v/>
      </c>
    </row>
    <row r="178" spans="5:43">
      <c r="E178" s="556" t="str">
        <f t="shared" si="38"/>
        <v/>
      </c>
      <c r="G178" s="556" t="str">
        <f t="shared" si="38"/>
        <v/>
      </c>
      <c r="I178" s="556" t="str">
        <f t="shared" si="39"/>
        <v/>
      </c>
      <c r="K178" s="556" t="str">
        <f t="shared" si="40"/>
        <v/>
      </c>
      <c r="M178" s="556" t="str">
        <f t="shared" si="41"/>
        <v/>
      </c>
      <c r="O178" s="556" t="str">
        <f t="shared" si="42"/>
        <v/>
      </c>
      <c r="Q178" s="556" t="str">
        <f t="shared" si="43"/>
        <v/>
      </c>
      <c r="S178" s="556" t="str">
        <f t="shared" si="44"/>
        <v/>
      </c>
      <c r="U178" s="556" t="str">
        <f t="shared" si="45"/>
        <v/>
      </c>
      <c r="W178" s="556" t="str">
        <f t="shared" si="46"/>
        <v/>
      </c>
      <c r="Y178" s="556" t="str">
        <f t="shared" si="47"/>
        <v/>
      </c>
      <c r="AA178" s="556" t="str">
        <f t="shared" si="48"/>
        <v/>
      </c>
      <c r="AC178" s="556" t="str">
        <f t="shared" si="49"/>
        <v/>
      </c>
      <c r="AE178" s="556" t="str">
        <f t="shared" si="50"/>
        <v/>
      </c>
      <c r="AG178" s="556" t="str">
        <f t="shared" si="51"/>
        <v/>
      </c>
      <c r="AI178" s="556" t="str">
        <f t="shared" si="52"/>
        <v/>
      </c>
      <c r="AK178" s="556" t="str">
        <f t="shared" si="53"/>
        <v/>
      </c>
      <c r="AM178" s="556" t="str">
        <f t="shared" si="54"/>
        <v/>
      </c>
      <c r="AO178" s="556" t="str">
        <f t="shared" si="55"/>
        <v/>
      </c>
      <c r="AQ178" s="556" t="str">
        <f t="shared" si="56"/>
        <v/>
      </c>
    </row>
    <row r="179" spans="5:43">
      <c r="E179" s="556" t="str">
        <f t="shared" si="38"/>
        <v/>
      </c>
      <c r="G179" s="556" t="str">
        <f t="shared" si="38"/>
        <v/>
      </c>
      <c r="I179" s="556" t="str">
        <f t="shared" si="39"/>
        <v/>
      </c>
      <c r="K179" s="556" t="str">
        <f t="shared" si="40"/>
        <v/>
      </c>
      <c r="M179" s="556" t="str">
        <f t="shared" si="41"/>
        <v/>
      </c>
      <c r="O179" s="556" t="str">
        <f t="shared" si="42"/>
        <v/>
      </c>
      <c r="Q179" s="556" t="str">
        <f t="shared" si="43"/>
        <v/>
      </c>
      <c r="S179" s="556" t="str">
        <f t="shared" si="44"/>
        <v/>
      </c>
      <c r="U179" s="556" t="str">
        <f t="shared" si="45"/>
        <v/>
      </c>
      <c r="W179" s="556" t="str">
        <f t="shared" si="46"/>
        <v/>
      </c>
      <c r="Y179" s="556" t="str">
        <f t="shared" si="47"/>
        <v/>
      </c>
      <c r="AA179" s="556" t="str">
        <f t="shared" si="48"/>
        <v/>
      </c>
      <c r="AC179" s="556" t="str">
        <f t="shared" si="49"/>
        <v/>
      </c>
      <c r="AE179" s="556" t="str">
        <f t="shared" si="50"/>
        <v/>
      </c>
      <c r="AG179" s="556" t="str">
        <f t="shared" si="51"/>
        <v/>
      </c>
      <c r="AI179" s="556" t="str">
        <f t="shared" si="52"/>
        <v/>
      </c>
      <c r="AK179" s="556" t="str">
        <f t="shared" si="53"/>
        <v/>
      </c>
      <c r="AM179" s="556" t="str">
        <f t="shared" si="54"/>
        <v/>
      </c>
      <c r="AO179" s="556" t="str">
        <f t="shared" si="55"/>
        <v/>
      </c>
      <c r="AQ179" s="556" t="str">
        <f t="shared" si="56"/>
        <v/>
      </c>
    </row>
    <row r="180" spans="5:43">
      <c r="E180" s="556" t="str">
        <f t="shared" si="38"/>
        <v/>
      </c>
      <c r="G180" s="556" t="str">
        <f t="shared" si="38"/>
        <v/>
      </c>
      <c r="I180" s="556" t="str">
        <f t="shared" si="39"/>
        <v/>
      </c>
      <c r="K180" s="556" t="str">
        <f t="shared" si="40"/>
        <v/>
      </c>
      <c r="M180" s="556" t="str">
        <f t="shared" si="41"/>
        <v/>
      </c>
      <c r="O180" s="556" t="str">
        <f t="shared" si="42"/>
        <v/>
      </c>
      <c r="Q180" s="556" t="str">
        <f t="shared" si="43"/>
        <v/>
      </c>
      <c r="S180" s="556" t="str">
        <f t="shared" si="44"/>
        <v/>
      </c>
      <c r="U180" s="556" t="str">
        <f t="shared" si="45"/>
        <v/>
      </c>
      <c r="W180" s="556" t="str">
        <f t="shared" si="46"/>
        <v/>
      </c>
      <c r="Y180" s="556" t="str">
        <f t="shared" si="47"/>
        <v/>
      </c>
      <c r="AA180" s="556" t="str">
        <f t="shared" si="48"/>
        <v/>
      </c>
      <c r="AC180" s="556" t="str">
        <f t="shared" si="49"/>
        <v/>
      </c>
      <c r="AE180" s="556" t="str">
        <f t="shared" si="50"/>
        <v/>
      </c>
      <c r="AG180" s="556" t="str">
        <f t="shared" si="51"/>
        <v/>
      </c>
      <c r="AI180" s="556" t="str">
        <f t="shared" si="52"/>
        <v/>
      </c>
      <c r="AK180" s="556" t="str">
        <f t="shared" si="53"/>
        <v/>
      </c>
      <c r="AM180" s="556" t="str">
        <f t="shared" si="54"/>
        <v/>
      </c>
      <c r="AO180" s="556" t="str">
        <f t="shared" si="55"/>
        <v/>
      </c>
      <c r="AQ180" s="556" t="str">
        <f t="shared" si="56"/>
        <v/>
      </c>
    </row>
    <row r="181" spans="5:43">
      <c r="E181" s="556" t="str">
        <f t="shared" si="38"/>
        <v/>
      </c>
      <c r="G181" s="556" t="str">
        <f t="shared" si="38"/>
        <v/>
      </c>
      <c r="I181" s="556" t="str">
        <f t="shared" si="39"/>
        <v/>
      </c>
      <c r="K181" s="556" t="str">
        <f t="shared" si="40"/>
        <v/>
      </c>
      <c r="M181" s="556" t="str">
        <f t="shared" si="41"/>
        <v/>
      </c>
      <c r="O181" s="556" t="str">
        <f t="shared" si="42"/>
        <v/>
      </c>
      <c r="Q181" s="556" t="str">
        <f t="shared" si="43"/>
        <v/>
      </c>
      <c r="S181" s="556" t="str">
        <f t="shared" si="44"/>
        <v/>
      </c>
      <c r="U181" s="556" t="str">
        <f t="shared" si="45"/>
        <v/>
      </c>
      <c r="W181" s="556" t="str">
        <f t="shared" si="46"/>
        <v/>
      </c>
      <c r="Y181" s="556" t="str">
        <f t="shared" si="47"/>
        <v/>
      </c>
      <c r="AA181" s="556" t="str">
        <f t="shared" si="48"/>
        <v/>
      </c>
      <c r="AC181" s="556" t="str">
        <f t="shared" si="49"/>
        <v/>
      </c>
      <c r="AE181" s="556" t="str">
        <f t="shared" si="50"/>
        <v/>
      </c>
      <c r="AG181" s="556" t="str">
        <f t="shared" si="51"/>
        <v/>
      </c>
      <c r="AI181" s="556" t="str">
        <f t="shared" si="52"/>
        <v/>
      </c>
      <c r="AK181" s="556" t="str">
        <f t="shared" si="53"/>
        <v/>
      </c>
      <c r="AM181" s="556" t="str">
        <f t="shared" si="54"/>
        <v/>
      </c>
      <c r="AO181" s="556" t="str">
        <f t="shared" si="55"/>
        <v/>
      </c>
      <c r="AQ181" s="556" t="str">
        <f t="shared" si="56"/>
        <v/>
      </c>
    </row>
    <row r="182" spans="5:43">
      <c r="E182" s="556" t="str">
        <f t="shared" si="38"/>
        <v/>
      </c>
      <c r="G182" s="556" t="str">
        <f t="shared" si="38"/>
        <v/>
      </c>
      <c r="I182" s="556" t="str">
        <f t="shared" si="39"/>
        <v/>
      </c>
      <c r="K182" s="556" t="str">
        <f t="shared" si="40"/>
        <v/>
      </c>
      <c r="M182" s="556" t="str">
        <f t="shared" si="41"/>
        <v/>
      </c>
      <c r="O182" s="556" t="str">
        <f t="shared" si="42"/>
        <v/>
      </c>
      <c r="Q182" s="556" t="str">
        <f t="shared" si="43"/>
        <v/>
      </c>
      <c r="S182" s="556" t="str">
        <f t="shared" si="44"/>
        <v/>
      </c>
      <c r="U182" s="556" t="str">
        <f t="shared" si="45"/>
        <v/>
      </c>
      <c r="W182" s="556" t="str">
        <f t="shared" si="46"/>
        <v/>
      </c>
      <c r="Y182" s="556" t="str">
        <f t="shared" si="47"/>
        <v/>
      </c>
      <c r="AA182" s="556" t="str">
        <f t="shared" si="48"/>
        <v/>
      </c>
      <c r="AC182" s="556" t="str">
        <f t="shared" si="49"/>
        <v/>
      </c>
      <c r="AE182" s="556" t="str">
        <f t="shared" si="50"/>
        <v/>
      </c>
      <c r="AG182" s="556" t="str">
        <f t="shared" si="51"/>
        <v/>
      </c>
      <c r="AI182" s="556" t="str">
        <f t="shared" si="52"/>
        <v/>
      </c>
      <c r="AK182" s="556" t="str">
        <f t="shared" si="53"/>
        <v/>
      </c>
      <c r="AM182" s="556" t="str">
        <f t="shared" si="54"/>
        <v/>
      </c>
      <c r="AO182" s="556" t="str">
        <f t="shared" si="55"/>
        <v/>
      </c>
      <c r="AQ182" s="556" t="str">
        <f t="shared" si="56"/>
        <v/>
      </c>
    </row>
    <row r="183" spans="5:43">
      <c r="E183" s="556" t="str">
        <f t="shared" si="38"/>
        <v/>
      </c>
      <c r="G183" s="556" t="str">
        <f t="shared" si="38"/>
        <v/>
      </c>
      <c r="I183" s="556" t="str">
        <f t="shared" si="39"/>
        <v/>
      </c>
      <c r="K183" s="556" t="str">
        <f t="shared" si="40"/>
        <v/>
      </c>
      <c r="M183" s="556" t="str">
        <f t="shared" si="41"/>
        <v/>
      </c>
      <c r="O183" s="556" t="str">
        <f t="shared" si="42"/>
        <v/>
      </c>
      <c r="Q183" s="556" t="str">
        <f t="shared" si="43"/>
        <v/>
      </c>
      <c r="S183" s="556" t="str">
        <f t="shared" si="44"/>
        <v/>
      </c>
      <c r="U183" s="556" t="str">
        <f t="shared" si="45"/>
        <v/>
      </c>
      <c r="W183" s="556" t="str">
        <f t="shared" si="46"/>
        <v/>
      </c>
      <c r="Y183" s="556" t="str">
        <f t="shared" si="47"/>
        <v/>
      </c>
      <c r="AA183" s="556" t="str">
        <f t="shared" si="48"/>
        <v/>
      </c>
      <c r="AC183" s="556" t="str">
        <f t="shared" si="49"/>
        <v/>
      </c>
      <c r="AE183" s="556" t="str">
        <f t="shared" si="50"/>
        <v/>
      </c>
      <c r="AG183" s="556" t="str">
        <f t="shared" si="51"/>
        <v/>
      </c>
      <c r="AI183" s="556" t="str">
        <f t="shared" si="52"/>
        <v/>
      </c>
      <c r="AK183" s="556" t="str">
        <f t="shared" si="53"/>
        <v/>
      </c>
      <c r="AM183" s="556" t="str">
        <f t="shared" si="54"/>
        <v/>
      </c>
      <c r="AO183" s="556" t="str">
        <f t="shared" si="55"/>
        <v/>
      </c>
      <c r="AQ183" s="556" t="str">
        <f t="shared" si="56"/>
        <v/>
      </c>
    </row>
    <row r="184" spans="5:43">
      <c r="E184" s="556" t="str">
        <f t="shared" si="38"/>
        <v/>
      </c>
      <c r="G184" s="556" t="str">
        <f t="shared" si="38"/>
        <v/>
      </c>
      <c r="I184" s="556" t="str">
        <f t="shared" si="39"/>
        <v/>
      </c>
      <c r="K184" s="556" t="str">
        <f t="shared" si="40"/>
        <v/>
      </c>
      <c r="M184" s="556" t="str">
        <f t="shared" si="41"/>
        <v/>
      </c>
      <c r="O184" s="556" t="str">
        <f t="shared" si="42"/>
        <v/>
      </c>
      <c r="Q184" s="556" t="str">
        <f t="shared" si="43"/>
        <v/>
      </c>
      <c r="S184" s="556" t="str">
        <f t="shared" si="44"/>
        <v/>
      </c>
      <c r="U184" s="556" t="str">
        <f t="shared" si="45"/>
        <v/>
      </c>
      <c r="W184" s="556" t="str">
        <f t="shared" si="46"/>
        <v/>
      </c>
      <c r="Y184" s="556" t="str">
        <f t="shared" si="47"/>
        <v/>
      </c>
      <c r="AA184" s="556" t="str">
        <f t="shared" si="48"/>
        <v/>
      </c>
      <c r="AC184" s="556" t="str">
        <f t="shared" si="49"/>
        <v/>
      </c>
      <c r="AE184" s="556" t="str">
        <f t="shared" si="50"/>
        <v/>
      </c>
      <c r="AG184" s="556" t="str">
        <f t="shared" si="51"/>
        <v/>
      </c>
      <c r="AI184" s="556" t="str">
        <f t="shared" si="52"/>
        <v/>
      </c>
      <c r="AK184" s="556" t="str">
        <f t="shared" si="53"/>
        <v/>
      </c>
      <c r="AM184" s="556" t="str">
        <f t="shared" si="54"/>
        <v/>
      </c>
      <c r="AO184" s="556" t="str">
        <f t="shared" si="55"/>
        <v/>
      </c>
      <c r="AQ184" s="556" t="str">
        <f t="shared" si="56"/>
        <v/>
      </c>
    </row>
    <row r="185" spans="5:43">
      <c r="E185" s="556" t="str">
        <f t="shared" si="38"/>
        <v/>
      </c>
      <c r="G185" s="556" t="str">
        <f t="shared" si="38"/>
        <v/>
      </c>
      <c r="I185" s="556" t="str">
        <f t="shared" si="39"/>
        <v/>
      </c>
      <c r="K185" s="556" t="str">
        <f t="shared" si="40"/>
        <v/>
      </c>
      <c r="M185" s="556" t="str">
        <f t="shared" si="41"/>
        <v/>
      </c>
      <c r="O185" s="556" t="str">
        <f t="shared" si="42"/>
        <v/>
      </c>
      <c r="Q185" s="556" t="str">
        <f t="shared" si="43"/>
        <v/>
      </c>
      <c r="S185" s="556" t="str">
        <f t="shared" si="44"/>
        <v/>
      </c>
      <c r="U185" s="556" t="str">
        <f t="shared" si="45"/>
        <v/>
      </c>
      <c r="W185" s="556" t="str">
        <f t="shared" si="46"/>
        <v/>
      </c>
      <c r="Y185" s="556" t="str">
        <f t="shared" si="47"/>
        <v/>
      </c>
      <c r="AA185" s="556" t="str">
        <f t="shared" si="48"/>
        <v/>
      </c>
      <c r="AC185" s="556" t="str">
        <f t="shared" si="49"/>
        <v/>
      </c>
      <c r="AE185" s="556" t="str">
        <f t="shared" si="50"/>
        <v/>
      </c>
      <c r="AG185" s="556" t="str">
        <f t="shared" si="51"/>
        <v/>
      </c>
      <c r="AI185" s="556" t="str">
        <f t="shared" si="52"/>
        <v/>
      </c>
      <c r="AK185" s="556" t="str">
        <f t="shared" si="53"/>
        <v/>
      </c>
      <c r="AM185" s="556" t="str">
        <f t="shared" si="54"/>
        <v/>
      </c>
      <c r="AO185" s="556" t="str">
        <f t="shared" si="55"/>
        <v/>
      </c>
      <c r="AQ185" s="556" t="str">
        <f t="shared" si="56"/>
        <v/>
      </c>
    </row>
    <row r="186" spans="5:43">
      <c r="E186" s="556" t="str">
        <f t="shared" si="38"/>
        <v/>
      </c>
      <c r="G186" s="556" t="str">
        <f t="shared" si="38"/>
        <v/>
      </c>
      <c r="I186" s="556" t="str">
        <f t="shared" si="39"/>
        <v/>
      </c>
      <c r="K186" s="556" t="str">
        <f t="shared" si="40"/>
        <v/>
      </c>
      <c r="M186" s="556" t="str">
        <f t="shared" si="41"/>
        <v/>
      </c>
      <c r="O186" s="556" t="str">
        <f t="shared" si="42"/>
        <v/>
      </c>
      <c r="Q186" s="556" t="str">
        <f t="shared" si="43"/>
        <v/>
      </c>
      <c r="S186" s="556" t="str">
        <f t="shared" si="44"/>
        <v/>
      </c>
      <c r="U186" s="556" t="str">
        <f t="shared" si="45"/>
        <v/>
      </c>
      <c r="W186" s="556" t="str">
        <f t="shared" si="46"/>
        <v/>
      </c>
      <c r="Y186" s="556" t="str">
        <f t="shared" si="47"/>
        <v/>
      </c>
      <c r="AA186" s="556" t="str">
        <f t="shared" si="48"/>
        <v/>
      </c>
      <c r="AC186" s="556" t="str">
        <f t="shared" si="49"/>
        <v/>
      </c>
      <c r="AE186" s="556" t="str">
        <f t="shared" si="50"/>
        <v/>
      </c>
      <c r="AG186" s="556" t="str">
        <f t="shared" si="51"/>
        <v/>
      </c>
      <c r="AI186" s="556" t="str">
        <f t="shared" si="52"/>
        <v/>
      </c>
      <c r="AK186" s="556" t="str">
        <f t="shared" si="53"/>
        <v/>
      </c>
      <c r="AM186" s="556" t="str">
        <f t="shared" si="54"/>
        <v/>
      </c>
      <c r="AO186" s="556" t="str">
        <f t="shared" si="55"/>
        <v/>
      </c>
      <c r="AQ186" s="556" t="str">
        <f t="shared" si="56"/>
        <v/>
      </c>
    </row>
    <row r="187" spans="5:43">
      <c r="E187" s="556" t="str">
        <f t="shared" si="38"/>
        <v/>
      </c>
      <c r="G187" s="556" t="str">
        <f t="shared" si="38"/>
        <v/>
      </c>
      <c r="I187" s="556" t="str">
        <f t="shared" si="39"/>
        <v/>
      </c>
      <c r="K187" s="556" t="str">
        <f t="shared" si="40"/>
        <v/>
      </c>
      <c r="M187" s="556" t="str">
        <f t="shared" si="41"/>
        <v/>
      </c>
      <c r="O187" s="556" t="str">
        <f t="shared" si="42"/>
        <v/>
      </c>
      <c r="Q187" s="556" t="str">
        <f t="shared" si="43"/>
        <v/>
      </c>
      <c r="S187" s="556" t="str">
        <f t="shared" si="44"/>
        <v/>
      </c>
      <c r="U187" s="556" t="str">
        <f t="shared" si="45"/>
        <v/>
      </c>
      <c r="W187" s="556" t="str">
        <f t="shared" si="46"/>
        <v/>
      </c>
      <c r="Y187" s="556" t="str">
        <f t="shared" si="47"/>
        <v/>
      </c>
      <c r="AA187" s="556" t="str">
        <f t="shared" si="48"/>
        <v/>
      </c>
      <c r="AC187" s="556" t="str">
        <f t="shared" si="49"/>
        <v/>
      </c>
      <c r="AE187" s="556" t="str">
        <f t="shared" si="50"/>
        <v/>
      </c>
      <c r="AG187" s="556" t="str">
        <f t="shared" si="51"/>
        <v/>
      </c>
      <c r="AI187" s="556" t="str">
        <f t="shared" si="52"/>
        <v/>
      </c>
      <c r="AK187" s="556" t="str">
        <f t="shared" si="53"/>
        <v/>
      </c>
      <c r="AM187" s="556" t="str">
        <f t="shared" si="54"/>
        <v/>
      </c>
      <c r="AO187" s="556" t="str">
        <f t="shared" si="55"/>
        <v/>
      </c>
      <c r="AQ187" s="556" t="str">
        <f t="shared" si="56"/>
        <v/>
      </c>
    </row>
    <row r="188" spans="5:43">
      <c r="E188" s="556" t="str">
        <f t="shared" si="38"/>
        <v/>
      </c>
      <c r="G188" s="556" t="str">
        <f t="shared" si="38"/>
        <v/>
      </c>
      <c r="I188" s="556" t="str">
        <f t="shared" si="39"/>
        <v/>
      </c>
      <c r="K188" s="556" t="str">
        <f t="shared" si="40"/>
        <v/>
      </c>
      <c r="M188" s="556" t="str">
        <f t="shared" si="41"/>
        <v/>
      </c>
      <c r="O188" s="556" t="str">
        <f t="shared" si="42"/>
        <v/>
      </c>
      <c r="Q188" s="556" t="str">
        <f t="shared" si="43"/>
        <v/>
      </c>
      <c r="S188" s="556" t="str">
        <f t="shared" si="44"/>
        <v/>
      </c>
      <c r="U188" s="556" t="str">
        <f t="shared" si="45"/>
        <v/>
      </c>
      <c r="W188" s="556" t="str">
        <f t="shared" si="46"/>
        <v/>
      </c>
      <c r="Y188" s="556" t="str">
        <f t="shared" si="47"/>
        <v/>
      </c>
      <c r="AA188" s="556" t="str">
        <f t="shared" si="48"/>
        <v/>
      </c>
      <c r="AC188" s="556" t="str">
        <f t="shared" si="49"/>
        <v/>
      </c>
      <c r="AE188" s="556" t="str">
        <f t="shared" si="50"/>
        <v/>
      </c>
      <c r="AG188" s="556" t="str">
        <f t="shared" si="51"/>
        <v/>
      </c>
      <c r="AI188" s="556" t="str">
        <f t="shared" si="52"/>
        <v/>
      </c>
      <c r="AK188" s="556" t="str">
        <f t="shared" si="53"/>
        <v/>
      </c>
      <c r="AM188" s="556" t="str">
        <f t="shared" si="54"/>
        <v/>
      </c>
      <c r="AO188" s="556" t="str">
        <f t="shared" si="55"/>
        <v/>
      </c>
      <c r="AQ188" s="556" t="str">
        <f t="shared" si="56"/>
        <v/>
      </c>
    </row>
    <row r="189" spans="5:43">
      <c r="E189" s="556" t="str">
        <f t="shared" si="38"/>
        <v/>
      </c>
      <c r="G189" s="556" t="str">
        <f t="shared" si="38"/>
        <v/>
      </c>
      <c r="I189" s="556" t="str">
        <f t="shared" si="39"/>
        <v/>
      </c>
      <c r="K189" s="556" t="str">
        <f t="shared" si="40"/>
        <v/>
      </c>
      <c r="M189" s="556" t="str">
        <f t="shared" si="41"/>
        <v/>
      </c>
      <c r="O189" s="556" t="str">
        <f t="shared" si="42"/>
        <v/>
      </c>
      <c r="Q189" s="556" t="str">
        <f t="shared" si="43"/>
        <v/>
      </c>
      <c r="S189" s="556" t="str">
        <f t="shared" si="44"/>
        <v/>
      </c>
      <c r="U189" s="556" t="str">
        <f t="shared" si="45"/>
        <v/>
      </c>
      <c r="W189" s="556" t="str">
        <f t="shared" si="46"/>
        <v/>
      </c>
      <c r="Y189" s="556" t="str">
        <f t="shared" si="47"/>
        <v/>
      </c>
      <c r="AA189" s="556" t="str">
        <f t="shared" si="48"/>
        <v/>
      </c>
      <c r="AC189" s="556" t="str">
        <f t="shared" si="49"/>
        <v/>
      </c>
      <c r="AE189" s="556" t="str">
        <f t="shared" si="50"/>
        <v/>
      </c>
      <c r="AG189" s="556" t="str">
        <f t="shared" si="51"/>
        <v/>
      </c>
      <c r="AI189" s="556" t="str">
        <f t="shared" si="52"/>
        <v/>
      </c>
      <c r="AK189" s="556" t="str">
        <f t="shared" si="53"/>
        <v/>
      </c>
      <c r="AM189" s="556" t="str">
        <f t="shared" si="54"/>
        <v/>
      </c>
      <c r="AO189" s="556" t="str">
        <f t="shared" si="55"/>
        <v/>
      </c>
      <c r="AQ189" s="556" t="str">
        <f t="shared" si="56"/>
        <v/>
      </c>
    </row>
    <row r="190" spans="5:43">
      <c r="E190" s="556" t="str">
        <f t="shared" si="38"/>
        <v/>
      </c>
      <c r="G190" s="556" t="str">
        <f t="shared" si="38"/>
        <v/>
      </c>
      <c r="I190" s="556" t="str">
        <f t="shared" si="39"/>
        <v/>
      </c>
      <c r="K190" s="556" t="str">
        <f t="shared" si="40"/>
        <v/>
      </c>
      <c r="M190" s="556" t="str">
        <f t="shared" si="41"/>
        <v/>
      </c>
      <c r="O190" s="556" t="str">
        <f t="shared" si="42"/>
        <v/>
      </c>
      <c r="Q190" s="556" t="str">
        <f t="shared" si="43"/>
        <v/>
      </c>
      <c r="S190" s="556" t="str">
        <f t="shared" si="44"/>
        <v/>
      </c>
      <c r="U190" s="556" t="str">
        <f t="shared" si="45"/>
        <v/>
      </c>
      <c r="W190" s="556" t="str">
        <f t="shared" si="46"/>
        <v/>
      </c>
      <c r="Y190" s="556" t="str">
        <f t="shared" si="47"/>
        <v/>
      </c>
      <c r="AA190" s="556" t="str">
        <f t="shared" si="48"/>
        <v/>
      </c>
      <c r="AC190" s="556" t="str">
        <f t="shared" si="49"/>
        <v/>
      </c>
      <c r="AE190" s="556" t="str">
        <f t="shared" si="50"/>
        <v/>
      </c>
      <c r="AG190" s="556" t="str">
        <f t="shared" si="51"/>
        <v/>
      </c>
      <c r="AI190" s="556" t="str">
        <f t="shared" si="52"/>
        <v/>
      </c>
      <c r="AK190" s="556" t="str">
        <f t="shared" si="53"/>
        <v/>
      </c>
      <c r="AM190" s="556" t="str">
        <f t="shared" si="54"/>
        <v/>
      </c>
      <c r="AO190" s="556" t="str">
        <f t="shared" si="55"/>
        <v/>
      </c>
      <c r="AQ190" s="556" t="str">
        <f t="shared" si="56"/>
        <v/>
      </c>
    </row>
    <row r="191" spans="5:43">
      <c r="E191" s="556" t="str">
        <f t="shared" si="38"/>
        <v/>
      </c>
      <c r="G191" s="556" t="str">
        <f t="shared" si="38"/>
        <v/>
      </c>
      <c r="I191" s="556" t="str">
        <f t="shared" si="39"/>
        <v/>
      </c>
      <c r="K191" s="556" t="str">
        <f t="shared" si="40"/>
        <v/>
      </c>
      <c r="M191" s="556" t="str">
        <f t="shared" si="41"/>
        <v/>
      </c>
      <c r="O191" s="556" t="str">
        <f t="shared" si="42"/>
        <v/>
      </c>
      <c r="Q191" s="556" t="str">
        <f t="shared" si="43"/>
        <v/>
      </c>
      <c r="S191" s="556" t="str">
        <f t="shared" si="44"/>
        <v/>
      </c>
      <c r="U191" s="556" t="str">
        <f t="shared" si="45"/>
        <v/>
      </c>
      <c r="W191" s="556" t="str">
        <f t="shared" si="46"/>
        <v/>
      </c>
      <c r="Y191" s="556" t="str">
        <f t="shared" si="47"/>
        <v/>
      </c>
      <c r="AA191" s="556" t="str">
        <f t="shared" si="48"/>
        <v/>
      </c>
      <c r="AC191" s="556" t="str">
        <f t="shared" si="49"/>
        <v/>
      </c>
      <c r="AE191" s="556" t="str">
        <f t="shared" si="50"/>
        <v/>
      </c>
      <c r="AG191" s="556" t="str">
        <f t="shared" si="51"/>
        <v/>
      </c>
      <c r="AI191" s="556" t="str">
        <f t="shared" si="52"/>
        <v/>
      </c>
      <c r="AK191" s="556" t="str">
        <f t="shared" si="53"/>
        <v/>
      </c>
      <c r="AM191" s="556" t="str">
        <f t="shared" si="54"/>
        <v/>
      </c>
      <c r="AO191" s="556" t="str">
        <f t="shared" si="55"/>
        <v/>
      </c>
      <c r="AQ191" s="556" t="str">
        <f t="shared" si="56"/>
        <v/>
      </c>
    </row>
    <row r="192" spans="5:43">
      <c r="E192" s="556" t="str">
        <f t="shared" si="38"/>
        <v/>
      </c>
      <c r="G192" s="556" t="str">
        <f t="shared" si="38"/>
        <v/>
      </c>
      <c r="I192" s="556" t="str">
        <f t="shared" si="39"/>
        <v/>
      </c>
      <c r="K192" s="556" t="str">
        <f t="shared" si="40"/>
        <v/>
      </c>
      <c r="M192" s="556" t="str">
        <f t="shared" si="41"/>
        <v/>
      </c>
      <c r="O192" s="556" t="str">
        <f t="shared" si="42"/>
        <v/>
      </c>
      <c r="Q192" s="556" t="str">
        <f t="shared" si="43"/>
        <v/>
      </c>
      <c r="S192" s="556" t="str">
        <f t="shared" si="44"/>
        <v/>
      </c>
      <c r="U192" s="556" t="str">
        <f t="shared" si="45"/>
        <v/>
      </c>
      <c r="W192" s="556" t="str">
        <f t="shared" si="46"/>
        <v/>
      </c>
      <c r="Y192" s="556" t="str">
        <f t="shared" si="47"/>
        <v/>
      </c>
      <c r="AA192" s="556" t="str">
        <f t="shared" si="48"/>
        <v/>
      </c>
      <c r="AC192" s="556" t="str">
        <f t="shared" si="49"/>
        <v/>
      </c>
      <c r="AE192" s="556" t="str">
        <f t="shared" si="50"/>
        <v/>
      </c>
      <c r="AG192" s="556" t="str">
        <f t="shared" si="51"/>
        <v/>
      </c>
      <c r="AI192" s="556" t="str">
        <f t="shared" si="52"/>
        <v/>
      </c>
      <c r="AK192" s="556" t="str">
        <f t="shared" si="53"/>
        <v/>
      </c>
      <c r="AM192" s="556" t="str">
        <f t="shared" si="54"/>
        <v/>
      </c>
      <c r="AO192" s="556" t="str">
        <f t="shared" si="55"/>
        <v/>
      </c>
      <c r="AQ192" s="556" t="str">
        <f t="shared" si="56"/>
        <v/>
      </c>
    </row>
    <row r="193" spans="5:43">
      <c r="E193" s="556" t="str">
        <f t="shared" si="38"/>
        <v/>
      </c>
      <c r="G193" s="556" t="str">
        <f t="shared" si="38"/>
        <v/>
      </c>
      <c r="I193" s="556" t="str">
        <f t="shared" si="39"/>
        <v/>
      </c>
      <c r="K193" s="556" t="str">
        <f t="shared" si="40"/>
        <v/>
      </c>
      <c r="M193" s="556" t="str">
        <f t="shared" si="41"/>
        <v/>
      </c>
      <c r="O193" s="556" t="str">
        <f t="shared" si="42"/>
        <v/>
      </c>
      <c r="Q193" s="556" t="str">
        <f t="shared" si="43"/>
        <v/>
      </c>
      <c r="S193" s="556" t="str">
        <f t="shared" si="44"/>
        <v/>
      </c>
      <c r="U193" s="556" t="str">
        <f t="shared" si="45"/>
        <v/>
      </c>
      <c r="W193" s="556" t="str">
        <f t="shared" si="46"/>
        <v/>
      </c>
      <c r="Y193" s="556" t="str">
        <f t="shared" si="47"/>
        <v/>
      </c>
      <c r="AA193" s="556" t="str">
        <f t="shared" si="48"/>
        <v/>
      </c>
      <c r="AC193" s="556" t="str">
        <f t="shared" si="49"/>
        <v/>
      </c>
      <c r="AE193" s="556" t="str">
        <f t="shared" si="50"/>
        <v/>
      </c>
      <c r="AG193" s="556" t="str">
        <f t="shared" si="51"/>
        <v/>
      </c>
      <c r="AI193" s="556" t="str">
        <f t="shared" si="52"/>
        <v/>
      </c>
      <c r="AK193" s="556" t="str">
        <f t="shared" si="53"/>
        <v/>
      </c>
      <c r="AM193" s="556" t="str">
        <f t="shared" si="54"/>
        <v/>
      </c>
      <c r="AO193" s="556" t="str">
        <f t="shared" si="55"/>
        <v/>
      </c>
      <c r="AQ193" s="556" t="str">
        <f t="shared" si="56"/>
        <v/>
      </c>
    </row>
    <row r="194" spans="5:43">
      <c r="E194" s="556" t="str">
        <f t="shared" si="38"/>
        <v/>
      </c>
      <c r="G194" s="556" t="str">
        <f t="shared" si="38"/>
        <v/>
      </c>
      <c r="I194" s="556" t="str">
        <f t="shared" si="39"/>
        <v/>
      </c>
      <c r="K194" s="556" t="str">
        <f t="shared" si="40"/>
        <v/>
      </c>
      <c r="M194" s="556" t="str">
        <f t="shared" si="41"/>
        <v/>
      </c>
      <c r="O194" s="556" t="str">
        <f t="shared" si="42"/>
        <v/>
      </c>
      <c r="Q194" s="556" t="str">
        <f t="shared" si="43"/>
        <v/>
      </c>
      <c r="S194" s="556" t="str">
        <f t="shared" si="44"/>
        <v/>
      </c>
      <c r="U194" s="556" t="str">
        <f t="shared" si="45"/>
        <v/>
      </c>
      <c r="W194" s="556" t="str">
        <f t="shared" si="46"/>
        <v/>
      </c>
      <c r="Y194" s="556" t="str">
        <f t="shared" si="47"/>
        <v/>
      </c>
      <c r="AA194" s="556" t="str">
        <f t="shared" si="48"/>
        <v/>
      </c>
      <c r="AC194" s="556" t="str">
        <f t="shared" si="49"/>
        <v/>
      </c>
      <c r="AE194" s="556" t="str">
        <f t="shared" si="50"/>
        <v/>
      </c>
      <c r="AG194" s="556" t="str">
        <f t="shared" si="51"/>
        <v/>
      </c>
      <c r="AI194" s="556" t="str">
        <f t="shared" si="52"/>
        <v/>
      </c>
      <c r="AK194" s="556" t="str">
        <f t="shared" si="53"/>
        <v/>
      </c>
      <c r="AM194" s="556" t="str">
        <f t="shared" si="54"/>
        <v/>
      </c>
      <c r="AO194" s="556" t="str">
        <f t="shared" si="55"/>
        <v/>
      </c>
      <c r="AQ194" s="556" t="str">
        <f t="shared" si="56"/>
        <v/>
      </c>
    </row>
    <row r="195" spans="5:43">
      <c r="E195" s="556" t="str">
        <f t="shared" si="38"/>
        <v/>
      </c>
      <c r="G195" s="556" t="str">
        <f t="shared" si="38"/>
        <v/>
      </c>
      <c r="I195" s="556" t="str">
        <f t="shared" si="39"/>
        <v/>
      </c>
      <c r="K195" s="556" t="str">
        <f t="shared" si="40"/>
        <v/>
      </c>
      <c r="M195" s="556" t="str">
        <f t="shared" si="41"/>
        <v/>
      </c>
      <c r="O195" s="556" t="str">
        <f t="shared" si="42"/>
        <v/>
      </c>
      <c r="Q195" s="556" t="str">
        <f t="shared" si="43"/>
        <v/>
      </c>
      <c r="S195" s="556" t="str">
        <f t="shared" si="44"/>
        <v/>
      </c>
      <c r="U195" s="556" t="str">
        <f t="shared" si="45"/>
        <v/>
      </c>
      <c r="W195" s="556" t="str">
        <f t="shared" si="46"/>
        <v/>
      </c>
      <c r="Y195" s="556" t="str">
        <f t="shared" si="47"/>
        <v/>
      </c>
      <c r="AA195" s="556" t="str">
        <f t="shared" si="48"/>
        <v/>
      </c>
      <c r="AC195" s="556" t="str">
        <f t="shared" si="49"/>
        <v/>
      </c>
      <c r="AE195" s="556" t="str">
        <f t="shared" si="50"/>
        <v/>
      </c>
      <c r="AG195" s="556" t="str">
        <f t="shared" si="51"/>
        <v/>
      </c>
      <c r="AI195" s="556" t="str">
        <f t="shared" si="52"/>
        <v/>
      </c>
      <c r="AK195" s="556" t="str">
        <f t="shared" si="53"/>
        <v/>
      </c>
      <c r="AM195" s="556" t="str">
        <f t="shared" si="54"/>
        <v/>
      </c>
      <c r="AO195" s="556" t="str">
        <f t="shared" si="55"/>
        <v/>
      </c>
      <c r="AQ195" s="556" t="str">
        <f t="shared" si="56"/>
        <v/>
      </c>
    </row>
    <row r="196" spans="5:43">
      <c r="E196" s="556" t="str">
        <f t="shared" si="38"/>
        <v/>
      </c>
      <c r="G196" s="556" t="str">
        <f t="shared" si="38"/>
        <v/>
      </c>
      <c r="I196" s="556" t="str">
        <f t="shared" si="39"/>
        <v/>
      </c>
      <c r="K196" s="556" t="str">
        <f t="shared" si="40"/>
        <v/>
      </c>
      <c r="M196" s="556" t="str">
        <f t="shared" si="41"/>
        <v/>
      </c>
      <c r="O196" s="556" t="str">
        <f t="shared" si="42"/>
        <v/>
      </c>
      <c r="Q196" s="556" t="str">
        <f t="shared" si="43"/>
        <v/>
      </c>
      <c r="S196" s="556" t="str">
        <f t="shared" si="44"/>
        <v/>
      </c>
      <c r="U196" s="556" t="str">
        <f t="shared" si="45"/>
        <v/>
      </c>
      <c r="W196" s="556" t="str">
        <f t="shared" si="46"/>
        <v/>
      </c>
      <c r="Y196" s="556" t="str">
        <f t="shared" si="47"/>
        <v/>
      </c>
      <c r="AA196" s="556" t="str">
        <f t="shared" si="48"/>
        <v/>
      </c>
      <c r="AC196" s="556" t="str">
        <f t="shared" si="49"/>
        <v/>
      </c>
      <c r="AE196" s="556" t="str">
        <f t="shared" si="50"/>
        <v/>
      </c>
      <c r="AG196" s="556" t="str">
        <f t="shared" si="51"/>
        <v/>
      </c>
      <c r="AI196" s="556" t="str">
        <f t="shared" si="52"/>
        <v/>
      </c>
      <c r="AK196" s="556" t="str">
        <f t="shared" si="53"/>
        <v/>
      </c>
      <c r="AM196" s="556" t="str">
        <f t="shared" si="54"/>
        <v/>
      </c>
      <c r="AO196" s="556" t="str">
        <f t="shared" si="55"/>
        <v/>
      </c>
      <c r="AQ196" s="556" t="str">
        <f t="shared" si="56"/>
        <v/>
      </c>
    </row>
    <row r="197" spans="5:43">
      <c r="E197" s="556" t="str">
        <f t="shared" si="38"/>
        <v/>
      </c>
      <c r="G197" s="556" t="str">
        <f t="shared" si="38"/>
        <v/>
      </c>
      <c r="I197" s="556" t="str">
        <f t="shared" si="39"/>
        <v/>
      </c>
      <c r="K197" s="556" t="str">
        <f t="shared" si="40"/>
        <v/>
      </c>
      <c r="M197" s="556" t="str">
        <f t="shared" si="41"/>
        <v/>
      </c>
      <c r="O197" s="556" t="str">
        <f t="shared" si="42"/>
        <v/>
      </c>
      <c r="Q197" s="556" t="str">
        <f t="shared" si="43"/>
        <v/>
      </c>
      <c r="S197" s="556" t="str">
        <f t="shared" si="44"/>
        <v/>
      </c>
      <c r="U197" s="556" t="str">
        <f t="shared" si="45"/>
        <v/>
      </c>
      <c r="W197" s="556" t="str">
        <f t="shared" si="46"/>
        <v/>
      </c>
      <c r="Y197" s="556" t="str">
        <f t="shared" si="47"/>
        <v/>
      </c>
      <c r="AA197" s="556" t="str">
        <f t="shared" si="48"/>
        <v/>
      </c>
      <c r="AC197" s="556" t="str">
        <f t="shared" si="49"/>
        <v/>
      </c>
      <c r="AE197" s="556" t="str">
        <f t="shared" si="50"/>
        <v/>
      </c>
      <c r="AG197" s="556" t="str">
        <f t="shared" si="51"/>
        <v/>
      </c>
      <c r="AI197" s="556" t="str">
        <f t="shared" si="52"/>
        <v/>
      </c>
      <c r="AK197" s="556" t="str">
        <f t="shared" si="53"/>
        <v/>
      </c>
      <c r="AM197" s="556" t="str">
        <f t="shared" si="54"/>
        <v/>
      </c>
      <c r="AO197" s="556" t="str">
        <f t="shared" si="55"/>
        <v/>
      </c>
      <c r="AQ197" s="556" t="str">
        <f t="shared" si="56"/>
        <v/>
      </c>
    </row>
    <row r="198" spans="5:43">
      <c r="E198" s="556" t="str">
        <f t="shared" si="38"/>
        <v/>
      </c>
      <c r="G198" s="556" t="str">
        <f t="shared" si="38"/>
        <v/>
      </c>
      <c r="I198" s="556" t="str">
        <f t="shared" si="39"/>
        <v/>
      </c>
      <c r="K198" s="556" t="str">
        <f t="shared" si="40"/>
        <v/>
      </c>
      <c r="M198" s="556" t="str">
        <f t="shared" si="41"/>
        <v/>
      </c>
      <c r="O198" s="556" t="str">
        <f t="shared" si="42"/>
        <v/>
      </c>
      <c r="Q198" s="556" t="str">
        <f t="shared" si="43"/>
        <v/>
      </c>
      <c r="S198" s="556" t="str">
        <f t="shared" si="44"/>
        <v/>
      </c>
      <c r="U198" s="556" t="str">
        <f t="shared" si="45"/>
        <v/>
      </c>
      <c r="W198" s="556" t="str">
        <f t="shared" si="46"/>
        <v/>
      </c>
      <c r="Y198" s="556" t="str">
        <f t="shared" si="47"/>
        <v/>
      </c>
      <c r="AA198" s="556" t="str">
        <f t="shared" si="48"/>
        <v/>
      </c>
      <c r="AC198" s="556" t="str">
        <f t="shared" si="49"/>
        <v/>
      </c>
      <c r="AE198" s="556" t="str">
        <f t="shared" si="50"/>
        <v/>
      </c>
      <c r="AG198" s="556" t="str">
        <f t="shared" si="51"/>
        <v/>
      </c>
      <c r="AI198" s="556" t="str">
        <f t="shared" si="52"/>
        <v/>
      </c>
      <c r="AK198" s="556" t="str">
        <f t="shared" si="53"/>
        <v/>
      </c>
      <c r="AM198" s="556" t="str">
        <f t="shared" si="54"/>
        <v/>
      </c>
      <c r="AO198" s="556" t="str">
        <f t="shared" si="55"/>
        <v/>
      </c>
      <c r="AQ198" s="556" t="str">
        <f t="shared" si="56"/>
        <v/>
      </c>
    </row>
    <row r="199" spans="5:43">
      <c r="E199" s="556" t="str">
        <f t="shared" si="38"/>
        <v/>
      </c>
      <c r="G199" s="556" t="str">
        <f t="shared" si="38"/>
        <v/>
      </c>
      <c r="I199" s="556" t="str">
        <f t="shared" si="39"/>
        <v/>
      </c>
      <c r="K199" s="556" t="str">
        <f t="shared" si="40"/>
        <v/>
      </c>
      <c r="M199" s="556" t="str">
        <f t="shared" si="41"/>
        <v/>
      </c>
      <c r="O199" s="556" t="str">
        <f t="shared" si="42"/>
        <v/>
      </c>
      <c r="Q199" s="556" t="str">
        <f t="shared" si="43"/>
        <v/>
      </c>
      <c r="S199" s="556" t="str">
        <f t="shared" si="44"/>
        <v/>
      </c>
      <c r="U199" s="556" t="str">
        <f t="shared" si="45"/>
        <v/>
      </c>
      <c r="W199" s="556" t="str">
        <f t="shared" si="46"/>
        <v/>
      </c>
      <c r="Y199" s="556" t="str">
        <f t="shared" si="47"/>
        <v/>
      </c>
      <c r="AA199" s="556" t="str">
        <f t="shared" si="48"/>
        <v/>
      </c>
      <c r="AC199" s="556" t="str">
        <f t="shared" si="49"/>
        <v/>
      </c>
      <c r="AE199" s="556" t="str">
        <f t="shared" si="50"/>
        <v/>
      </c>
      <c r="AG199" s="556" t="str">
        <f t="shared" si="51"/>
        <v/>
      </c>
      <c r="AI199" s="556" t="str">
        <f t="shared" si="52"/>
        <v/>
      </c>
      <c r="AK199" s="556" t="str">
        <f t="shared" si="53"/>
        <v/>
      </c>
      <c r="AM199" s="556" t="str">
        <f t="shared" si="54"/>
        <v/>
      </c>
      <c r="AO199" s="556" t="str">
        <f t="shared" si="55"/>
        <v/>
      </c>
      <c r="AQ199" s="556" t="str">
        <f t="shared" si="56"/>
        <v/>
      </c>
    </row>
    <row r="200" spans="5:43">
      <c r="E200" s="556" t="str">
        <f t="shared" si="38"/>
        <v/>
      </c>
      <c r="G200" s="556" t="str">
        <f t="shared" si="38"/>
        <v/>
      </c>
      <c r="I200" s="556" t="str">
        <f t="shared" si="39"/>
        <v/>
      </c>
      <c r="K200" s="556" t="str">
        <f t="shared" si="40"/>
        <v/>
      </c>
      <c r="M200" s="556" t="str">
        <f t="shared" si="41"/>
        <v/>
      </c>
      <c r="O200" s="556" t="str">
        <f t="shared" si="42"/>
        <v/>
      </c>
      <c r="Q200" s="556" t="str">
        <f t="shared" si="43"/>
        <v/>
      </c>
      <c r="S200" s="556" t="str">
        <f t="shared" si="44"/>
        <v/>
      </c>
      <c r="U200" s="556" t="str">
        <f t="shared" si="45"/>
        <v/>
      </c>
      <c r="W200" s="556" t="str">
        <f t="shared" si="46"/>
        <v/>
      </c>
      <c r="Y200" s="556" t="str">
        <f t="shared" si="47"/>
        <v/>
      </c>
      <c r="AA200" s="556" t="str">
        <f t="shared" si="48"/>
        <v/>
      </c>
      <c r="AC200" s="556" t="str">
        <f t="shared" si="49"/>
        <v/>
      </c>
      <c r="AE200" s="556" t="str">
        <f t="shared" si="50"/>
        <v/>
      </c>
      <c r="AG200" s="556" t="str">
        <f t="shared" si="51"/>
        <v/>
      </c>
      <c r="AI200" s="556" t="str">
        <f t="shared" si="52"/>
        <v/>
      </c>
      <c r="AK200" s="556" t="str">
        <f t="shared" si="53"/>
        <v/>
      </c>
      <c r="AM200" s="556" t="str">
        <f t="shared" si="54"/>
        <v/>
      </c>
      <c r="AO200" s="556" t="str">
        <f t="shared" si="55"/>
        <v/>
      </c>
      <c r="AQ200" s="556" t="str">
        <f t="shared" si="56"/>
        <v/>
      </c>
    </row>
    <row r="201" spans="5:43">
      <c r="E201" s="556" t="str">
        <f t="shared" si="38"/>
        <v/>
      </c>
      <c r="G201" s="556" t="str">
        <f t="shared" si="38"/>
        <v/>
      </c>
      <c r="I201" s="556" t="str">
        <f t="shared" si="39"/>
        <v/>
      </c>
      <c r="K201" s="556" t="str">
        <f t="shared" si="40"/>
        <v/>
      </c>
      <c r="M201" s="556" t="str">
        <f t="shared" si="41"/>
        <v/>
      </c>
      <c r="O201" s="556" t="str">
        <f t="shared" si="42"/>
        <v/>
      </c>
      <c r="Q201" s="556" t="str">
        <f t="shared" si="43"/>
        <v/>
      </c>
      <c r="S201" s="556" t="str">
        <f t="shared" si="44"/>
        <v/>
      </c>
      <c r="U201" s="556" t="str">
        <f t="shared" si="45"/>
        <v/>
      </c>
      <c r="W201" s="556" t="str">
        <f t="shared" si="46"/>
        <v/>
      </c>
      <c r="Y201" s="556" t="str">
        <f t="shared" si="47"/>
        <v/>
      </c>
      <c r="AA201" s="556" t="str">
        <f t="shared" si="48"/>
        <v/>
      </c>
      <c r="AC201" s="556" t="str">
        <f t="shared" si="49"/>
        <v/>
      </c>
      <c r="AE201" s="556" t="str">
        <f t="shared" si="50"/>
        <v/>
      </c>
      <c r="AG201" s="556" t="str">
        <f t="shared" si="51"/>
        <v/>
      </c>
      <c r="AI201" s="556" t="str">
        <f t="shared" si="52"/>
        <v/>
      </c>
      <c r="AK201" s="556" t="str">
        <f t="shared" si="53"/>
        <v/>
      </c>
      <c r="AM201" s="556" t="str">
        <f t="shared" si="54"/>
        <v/>
      </c>
      <c r="AO201" s="556" t="str">
        <f t="shared" si="55"/>
        <v/>
      </c>
      <c r="AQ201" s="556" t="str">
        <f t="shared" si="56"/>
        <v/>
      </c>
    </row>
    <row r="202" spans="5:43">
      <c r="E202" s="556" t="str">
        <f t="shared" si="38"/>
        <v/>
      </c>
      <c r="G202" s="556" t="str">
        <f t="shared" si="38"/>
        <v/>
      </c>
      <c r="I202" s="556" t="str">
        <f t="shared" si="39"/>
        <v/>
      </c>
      <c r="K202" s="556" t="str">
        <f t="shared" si="40"/>
        <v/>
      </c>
      <c r="M202" s="556" t="str">
        <f t="shared" si="41"/>
        <v/>
      </c>
      <c r="O202" s="556" t="str">
        <f t="shared" si="42"/>
        <v/>
      </c>
      <c r="Q202" s="556" t="str">
        <f t="shared" si="43"/>
        <v/>
      </c>
      <c r="S202" s="556" t="str">
        <f t="shared" si="44"/>
        <v/>
      </c>
      <c r="U202" s="556" t="str">
        <f t="shared" si="45"/>
        <v/>
      </c>
      <c r="W202" s="556" t="str">
        <f t="shared" si="46"/>
        <v/>
      </c>
      <c r="Y202" s="556" t="str">
        <f t="shared" si="47"/>
        <v/>
      </c>
      <c r="AA202" s="556" t="str">
        <f t="shared" si="48"/>
        <v/>
      </c>
      <c r="AC202" s="556" t="str">
        <f t="shared" si="49"/>
        <v/>
      </c>
      <c r="AE202" s="556" t="str">
        <f t="shared" si="50"/>
        <v/>
      </c>
      <c r="AG202" s="556" t="str">
        <f t="shared" si="51"/>
        <v/>
      </c>
      <c r="AI202" s="556" t="str">
        <f t="shared" si="52"/>
        <v/>
      </c>
      <c r="AK202" s="556" t="str">
        <f t="shared" si="53"/>
        <v/>
      </c>
      <c r="AM202" s="556" t="str">
        <f t="shared" si="54"/>
        <v/>
      </c>
      <c r="AO202" s="556" t="str">
        <f t="shared" si="55"/>
        <v/>
      </c>
      <c r="AQ202" s="556" t="str">
        <f t="shared" si="56"/>
        <v/>
      </c>
    </row>
    <row r="203" spans="5:43">
      <c r="E203" s="556" t="str">
        <f t="shared" si="38"/>
        <v/>
      </c>
      <c r="G203" s="556" t="str">
        <f t="shared" si="38"/>
        <v/>
      </c>
      <c r="I203" s="556" t="str">
        <f t="shared" si="39"/>
        <v/>
      </c>
      <c r="K203" s="556" t="str">
        <f t="shared" si="40"/>
        <v/>
      </c>
      <c r="M203" s="556" t="str">
        <f t="shared" si="41"/>
        <v/>
      </c>
      <c r="O203" s="556" t="str">
        <f t="shared" si="42"/>
        <v/>
      </c>
      <c r="Q203" s="556" t="str">
        <f t="shared" si="43"/>
        <v/>
      </c>
      <c r="S203" s="556" t="str">
        <f t="shared" si="44"/>
        <v/>
      </c>
      <c r="U203" s="556" t="str">
        <f t="shared" si="45"/>
        <v/>
      </c>
      <c r="W203" s="556" t="str">
        <f t="shared" si="46"/>
        <v/>
      </c>
      <c r="Y203" s="556" t="str">
        <f t="shared" si="47"/>
        <v/>
      </c>
      <c r="AA203" s="556" t="str">
        <f t="shared" si="48"/>
        <v/>
      </c>
      <c r="AC203" s="556" t="str">
        <f t="shared" si="49"/>
        <v/>
      </c>
      <c r="AE203" s="556" t="str">
        <f t="shared" si="50"/>
        <v/>
      </c>
      <c r="AG203" s="556" t="str">
        <f t="shared" si="51"/>
        <v/>
      </c>
      <c r="AI203" s="556" t="str">
        <f t="shared" si="52"/>
        <v/>
      </c>
      <c r="AK203" s="556" t="str">
        <f t="shared" si="53"/>
        <v/>
      </c>
      <c r="AM203" s="556" t="str">
        <f t="shared" si="54"/>
        <v/>
      </c>
      <c r="AO203" s="556" t="str">
        <f t="shared" si="55"/>
        <v/>
      </c>
      <c r="AQ203" s="556" t="str">
        <f t="shared" si="56"/>
        <v/>
      </c>
    </row>
    <row r="204" spans="5:43">
      <c r="E204" s="556" t="str">
        <f t="shared" si="38"/>
        <v/>
      </c>
      <c r="G204" s="556" t="str">
        <f t="shared" si="38"/>
        <v/>
      </c>
      <c r="I204" s="556" t="str">
        <f t="shared" si="39"/>
        <v/>
      </c>
      <c r="K204" s="556" t="str">
        <f t="shared" si="40"/>
        <v/>
      </c>
      <c r="M204" s="556" t="str">
        <f t="shared" si="41"/>
        <v/>
      </c>
      <c r="O204" s="556" t="str">
        <f t="shared" si="42"/>
        <v/>
      </c>
      <c r="Q204" s="556" t="str">
        <f t="shared" si="43"/>
        <v/>
      </c>
      <c r="S204" s="556" t="str">
        <f t="shared" si="44"/>
        <v/>
      </c>
      <c r="U204" s="556" t="str">
        <f t="shared" si="45"/>
        <v/>
      </c>
      <c r="W204" s="556" t="str">
        <f t="shared" si="46"/>
        <v/>
      </c>
      <c r="Y204" s="556" t="str">
        <f t="shared" si="47"/>
        <v/>
      </c>
      <c r="AA204" s="556" t="str">
        <f t="shared" si="48"/>
        <v/>
      </c>
      <c r="AC204" s="556" t="str">
        <f t="shared" si="49"/>
        <v/>
      </c>
      <c r="AE204" s="556" t="str">
        <f t="shared" si="50"/>
        <v/>
      </c>
      <c r="AG204" s="556" t="str">
        <f t="shared" si="51"/>
        <v/>
      </c>
      <c r="AI204" s="556" t="str">
        <f t="shared" si="52"/>
        <v/>
      </c>
      <c r="AK204" s="556" t="str">
        <f t="shared" si="53"/>
        <v/>
      </c>
      <c r="AM204" s="556" t="str">
        <f t="shared" si="54"/>
        <v/>
      </c>
      <c r="AO204" s="556" t="str">
        <f t="shared" si="55"/>
        <v/>
      </c>
      <c r="AQ204" s="556" t="str">
        <f t="shared" si="56"/>
        <v/>
      </c>
    </row>
    <row r="205" spans="5:43">
      <c r="E205" s="556" t="str">
        <f t="shared" ref="E205:G268" si="57">IF(OR($B205=0,D205=0),"",D205/$B205)</f>
        <v/>
      </c>
      <c r="G205" s="556" t="str">
        <f t="shared" si="57"/>
        <v/>
      </c>
      <c r="I205" s="556" t="str">
        <f t="shared" ref="I205:I268" si="58">IF(OR($B205=0,H205=0),"",H205/$B205)</f>
        <v/>
      </c>
      <c r="K205" s="556" t="str">
        <f t="shared" ref="K205:K268" si="59">IF(OR($B205=0,J205=0),"",J205/$B205)</f>
        <v/>
      </c>
      <c r="M205" s="556" t="str">
        <f t="shared" ref="M205:M268" si="60">IF(OR($B205=0,L205=0),"",L205/$B205)</f>
        <v/>
      </c>
      <c r="O205" s="556" t="str">
        <f t="shared" ref="O205:O268" si="61">IF(OR($B205=0,N205=0),"",N205/$B205)</f>
        <v/>
      </c>
      <c r="Q205" s="556" t="str">
        <f t="shared" ref="Q205:Q268" si="62">IF(OR($B205=0,P205=0),"",P205/$B205)</f>
        <v/>
      </c>
      <c r="S205" s="556" t="str">
        <f t="shared" ref="S205:S268" si="63">IF(OR($B205=0,R205=0),"",R205/$B205)</f>
        <v/>
      </c>
      <c r="U205" s="556" t="str">
        <f t="shared" ref="U205:U268" si="64">IF(OR($B205=0,T205=0),"",T205/$B205)</f>
        <v/>
      </c>
      <c r="W205" s="556" t="str">
        <f t="shared" ref="W205:W268" si="65">IF(OR($B205=0,V205=0),"",V205/$B205)</f>
        <v/>
      </c>
      <c r="Y205" s="556" t="str">
        <f t="shared" ref="Y205:Y268" si="66">IF(OR($B205=0,X205=0),"",X205/$B205)</f>
        <v/>
      </c>
      <c r="AA205" s="556" t="str">
        <f t="shared" ref="AA205:AA268" si="67">IF(OR($B205=0,Z205=0),"",Z205/$B205)</f>
        <v/>
      </c>
      <c r="AC205" s="556" t="str">
        <f t="shared" ref="AC205:AC268" si="68">IF(OR($B205=0,AB205=0),"",AB205/$B205)</f>
        <v/>
      </c>
      <c r="AE205" s="556" t="str">
        <f t="shared" ref="AE205:AE268" si="69">IF(OR($B205=0,AD205=0),"",AD205/$B205)</f>
        <v/>
      </c>
      <c r="AG205" s="556" t="str">
        <f t="shared" ref="AG205:AG268" si="70">IF(OR($B205=0,AF205=0),"",AF205/$B205)</f>
        <v/>
      </c>
      <c r="AI205" s="556" t="str">
        <f t="shared" ref="AI205:AI268" si="71">IF(OR($B205=0,AH205=0),"",AH205/$B205)</f>
        <v/>
      </c>
      <c r="AK205" s="556" t="str">
        <f t="shared" ref="AK205:AK268" si="72">IF(OR($B205=0,AJ205=0),"",AJ205/$B205)</f>
        <v/>
      </c>
      <c r="AM205" s="556" t="str">
        <f t="shared" ref="AM205:AM268" si="73">IF(OR($B205=0,AL205=0),"",AL205/$B205)</f>
        <v/>
      </c>
      <c r="AO205" s="556" t="str">
        <f t="shared" ref="AO205:AO268" si="74">IF(OR($B205=0,AN205=0),"",AN205/$B205)</f>
        <v/>
      </c>
      <c r="AQ205" s="556" t="str">
        <f t="shared" ref="AQ205:AQ268" si="75">IF(OR($B205=0,AP205=0),"",AP205/$B205)</f>
        <v/>
      </c>
    </row>
    <row r="206" spans="5:43">
      <c r="E206" s="556" t="str">
        <f t="shared" si="57"/>
        <v/>
      </c>
      <c r="G206" s="556" t="str">
        <f t="shared" si="57"/>
        <v/>
      </c>
      <c r="I206" s="556" t="str">
        <f t="shared" si="58"/>
        <v/>
      </c>
      <c r="K206" s="556" t="str">
        <f t="shared" si="59"/>
        <v/>
      </c>
      <c r="M206" s="556" t="str">
        <f t="shared" si="60"/>
        <v/>
      </c>
      <c r="O206" s="556" t="str">
        <f t="shared" si="61"/>
        <v/>
      </c>
      <c r="Q206" s="556" t="str">
        <f t="shared" si="62"/>
        <v/>
      </c>
      <c r="S206" s="556" t="str">
        <f t="shared" si="63"/>
        <v/>
      </c>
      <c r="U206" s="556" t="str">
        <f t="shared" si="64"/>
        <v/>
      </c>
      <c r="W206" s="556" t="str">
        <f t="shared" si="65"/>
        <v/>
      </c>
      <c r="Y206" s="556" t="str">
        <f t="shared" si="66"/>
        <v/>
      </c>
      <c r="AA206" s="556" t="str">
        <f t="shared" si="67"/>
        <v/>
      </c>
      <c r="AC206" s="556" t="str">
        <f t="shared" si="68"/>
        <v/>
      </c>
      <c r="AE206" s="556" t="str">
        <f t="shared" si="69"/>
        <v/>
      </c>
      <c r="AG206" s="556" t="str">
        <f t="shared" si="70"/>
        <v/>
      </c>
      <c r="AI206" s="556" t="str">
        <f t="shared" si="71"/>
        <v/>
      </c>
      <c r="AK206" s="556" t="str">
        <f t="shared" si="72"/>
        <v/>
      </c>
      <c r="AM206" s="556" t="str">
        <f t="shared" si="73"/>
        <v/>
      </c>
      <c r="AO206" s="556" t="str">
        <f t="shared" si="74"/>
        <v/>
      </c>
      <c r="AQ206" s="556" t="str">
        <f t="shared" si="75"/>
        <v/>
      </c>
    </row>
    <row r="207" spans="5:43">
      <c r="E207" s="556" t="str">
        <f t="shared" si="57"/>
        <v/>
      </c>
      <c r="G207" s="556" t="str">
        <f t="shared" si="57"/>
        <v/>
      </c>
      <c r="I207" s="556" t="str">
        <f t="shared" si="58"/>
        <v/>
      </c>
      <c r="K207" s="556" t="str">
        <f t="shared" si="59"/>
        <v/>
      </c>
      <c r="M207" s="556" t="str">
        <f t="shared" si="60"/>
        <v/>
      </c>
      <c r="O207" s="556" t="str">
        <f t="shared" si="61"/>
        <v/>
      </c>
      <c r="Q207" s="556" t="str">
        <f t="shared" si="62"/>
        <v/>
      </c>
      <c r="S207" s="556" t="str">
        <f t="shared" si="63"/>
        <v/>
      </c>
      <c r="U207" s="556" t="str">
        <f t="shared" si="64"/>
        <v/>
      </c>
      <c r="W207" s="556" t="str">
        <f t="shared" si="65"/>
        <v/>
      </c>
      <c r="Y207" s="556" t="str">
        <f t="shared" si="66"/>
        <v/>
      </c>
      <c r="AA207" s="556" t="str">
        <f t="shared" si="67"/>
        <v/>
      </c>
      <c r="AC207" s="556" t="str">
        <f t="shared" si="68"/>
        <v/>
      </c>
      <c r="AE207" s="556" t="str">
        <f t="shared" si="69"/>
        <v/>
      </c>
      <c r="AG207" s="556" t="str">
        <f t="shared" si="70"/>
        <v/>
      </c>
      <c r="AI207" s="556" t="str">
        <f t="shared" si="71"/>
        <v/>
      </c>
      <c r="AK207" s="556" t="str">
        <f t="shared" si="72"/>
        <v/>
      </c>
      <c r="AM207" s="556" t="str">
        <f t="shared" si="73"/>
        <v/>
      </c>
      <c r="AO207" s="556" t="str">
        <f t="shared" si="74"/>
        <v/>
      </c>
      <c r="AQ207" s="556" t="str">
        <f t="shared" si="75"/>
        <v/>
      </c>
    </row>
    <row r="208" spans="5:43">
      <c r="E208" s="556" t="str">
        <f t="shared" si="57"/>
        <v/>
      </c>
      <c r="G208" s="556" t="str">
        <f t="shared" si="57"/>
        <v/>
      </c>
      <c r="I208" s="556" t="str">
        <f t="shared" si="58"/>
        <v/>
      </c>
      <c r="K208" s="556" t="str">
        <f t="shared" si="59"/>
        <v/>
      </c>
      <c r="M208" s="556" t="str">
        <f t="shared" si="60"/>
        <v/>
      </c>
      <c r="O208" s="556" t="str">
        <f t="shared" si="61"/>
        <v/>
      </c>
      <c r="Q208" s="556" t="str">
        <f t="shared" si="62"/>
        <v/>
      </c>
      <c r="S208" s="556" t="str">
        <f t="shared" si="63"/>
        <v/>
      </c>
      <c r="U208" s="556" t="str">
        <f t="shared" si="64"/>
        <v/>
      </c>
      <c r="W208" s="556" t="str">
        <f t="shared" si="65"/>
        <v/>
      </c>
      <c r="Y208" s="556" t="str">
        <f t="shared" si="66"/>
        <v/>
      </c>
      <c r="AA208" s="556" t="str">
        <f t="shared" si="67"/>
        <v/>
      </c>
      <c r="AC208" s="556" t="str">
        <f t="shared" si="68"/>
        <v/>
      </c>
      <c r="AE208" s="556" t="str">
        <f t="shared" si="69"/>
        <v/>
      </c>
      <c r="AG208" s="556" t="str">
        <f t="shared" si="70"/>
        <v/>
      </c>
      <c r="AI208" s="556" t="str">
        <f t="shared" si="71"/>
        <v/>
      </c>
      <c r="AK208" s="556" t="str">
        <f t="shared" si="72"/>
        <v/>
      </c>
      <c r="AM208" s="556" t="str">
        <f t="shared" si="73"/>
        <v/>
      </c>
      <c r="AO208" s="556" t="str">
        <f t="shared" si="74"/>
        <v/>
      </c>
      <c r="AQ208" s="556" t="str">
        <f t="shared" si="75"/>
        <v/>
      </c>
    </row>
    <row r="209" spans="5:43">
      <c r="E209" s="556" t="str">
        <f t="shared" si="57"/>
        <v/>
      </c>
      <c r="G209" s="556" t="str">
        <f t="shared" si="57"/>
        <v/>
      </c>
      <c r="I209" s="556" t="str">
        <f t="shared" si="58"/>
        <v/>
      </c>
      <c r="K209" s="556" t="str">
        <f t="shared" si="59"/>
        <v/>
      </c>
      <c r="M209" s="556" t="str">
        <f t="shared" si="60"/>
        <v/>
      </c>
      <c r="O209" s="556" t="str">
        <f t="shared" si="61"/>
        <v/>
      </c>
      <c r="Q209" s="556" t="str">
        <f t="shared" si="62"/>
        <v/>
      </c>
      <c r="S209" s="556" t="str">
        <f t="shared" si="63"/>
        <v/>
      </c>
      <c r="U209" s="556" t="str">
        <f t="shared" si="64"/>
        <v/>
      </c>
      <c r="W209" s="556" t="str">
        <f t="shared" si="65"/>
        <v/>
      </c>
      <c r="Y209" s="556" t="str">
        <f t="shared" si="66"/>
        <v/>
      </c>
      <c r="AA209" s="556" t="str">
        <f t="shared" si="67"/>
        <v/>
      </c>
      <c r="AC209" s="556" t="str">
        <f t="shared" si="68"/>
        <v/>
      </c>
      <c r="AE209" s="556" t="str">
        <f t="shared" si="69"/>
        <v/>
      </c>
      <c r="AG209" s="556" t="str">
        <f t="shared" si="70"/>
        <v/>
      </c>
      <c r="AI209" s="556" t="str">
        <f t="shared" si="71"/>
        <v/>
      </c>
      <c r="AK209" s="556" t="str">
        <f t="shared" si="72"/>
        <v/>
      </c>
      <c r="AM209" s="556" t="str">
        <f t="shared" si="73"/>
        <v/>
      </c>
      <c r="AO209" s="556" t="str">
        <f t="shared" si="74"/>
        <v/>
      </c>
      <c r="AQ209" s="556" t="str">
        <f t="shared" si="75"/>
        <v/>
      </c>
    </row>
    <row r="210" spans="5:43">
      <c r="E210" s="556" t="str">
        <f t="shared" si="57"/>
        <v/>
      </c>
      <c r="G210" s="556" t="str">
        <f t="shared" si="57"/>
        <v/>
      </c>
      <c r="I210" s="556" t="str">
        <f t="shared" si="58"/>
        <v/>
      </c>
      <c r="K210" s="556" t="str">
        <f t="shared" si="59"/>
        <v/>
      </c>
      <c r="M210" s="556" t="str">
        <f t="shared" si="60"/>
        <v/>
      </c>
      <c r="O210" s="556" t="str">
        <f t="shared" si="61"/>
        <v/>
      </c>
      <c r="Q210" s="556" t="str">
        <f t="shared" si="62"/>
        <v/>
      </c>
      <c r="S210" s="556" t="str">
        <f t="shared" si="63"/>
        <v/>
      </c>
      <c r="U210" s="556" t="str">
        <f t="shared" si="64"/>
        <v/>
      </c>
      <c r="W210" s="556" t="str">
        <f t="shared" si="65"/>
        <v/>
      </c>
      <c r="Y210" s="556" t="str">
        <f t="shared" si="66"/>
        <v/>
      </c>
      <c r="AA210" s="556" t="str">
        <f t="shared" si="67"/>
        <v/>
      </c>
      <c r="AC210" s="556" t="str">
        <f t="shared" si="68"/>
        <v/>
      </c>
      <c r="AE210" s="556" t="str">
        <f t="shared" si="69"/>
        <v/>
      </c>
      <c r="AG210" s="556" t="str">
        <f t="shared" si="70"/>
        <v/>
      </c>
      <c r="AI210" s="556" t="str">
        <f t="shared" si="71"/>
        <v/>
      </c>
      <c r="AK210" s="556" t="str">
        <f t="shared" si="72"/>
        <v/>
      </c>
      <c r="AM210" s="556" t="str">
        <f t="shared" si="73"/>
        <v/>
      </c>
      <c r="AO210" s="556" t="str">
        <f t="shared" si="74"/>
        <v/>
      </c>
      <c r="AQ210" s="556" t="str">
        <f t="shared" si="75"/>
        <v/>
      </c>
    </row>
    <row r="211" spans="5:43">
      <c r="E211" s="556" t="str">
        <f t="shared" si="57"/>
        <v/>
      </c>
      <c r="G211" s="556" t="str">
        <f t="shared" si="57"/>
        <v/>
      </c>
      <c r="I211" s="556" t="str">
        <f t="shared" si="58"/>
        <v/>
      </c>
      <c r="K211" s="556" t="str">
        <f t="shared" si="59"/>
        <v/>
      </c>
      <c r="M211" s="556" t="str">
        <f t="shared" si="60"/>
        <v/>
      </c>
      <c r="O211" s="556" t="str">
        <f t="shared" si="61"/>
        <v/>
      </c>
      <c r="Q211" s="556" t="str">
        <f t="shared" si="62"/>
        <v/>
      </c>
      <c r="S211" s="556" t="str">
        <f t="shared" si="63"/>
        <v/>
      </c>
      <c r="U211" s="556" t="str">
        <f t="shared" si="64"/>
        <v/>
      </c>
      <c r="W211" s="556" t="str">
        <f t="shared" si="65"/>
        <v/>
      </c>
      <c r="Y211" s="556" t="str">
        <f t="shared" si="66"/>
        <v/>
      </c>
      <c r="AA211" s="556" t="str">
        <f t="shared" si="67"/>
        <v/>
      </c>
      <c r="AC211" s="556" t="str">
        <f t="shared" si="68"/>
        <v/>
      </c>
      <c r="AE211" s="556" t="str">
        <f t="shared" si="69"/>
        <v/>
      </c>
      <c r="AG211" s="556" t="str">
        <f t="shared" si="70"/>
        <v/>
      </c>
      <c r="AI211" s="556" t="str">
        <f t="shared" si="71"/>
        <v/>
      </c>
      <c r="AK211" s="556" t="str">
        <f t="shared" si="72"/>
        <v/>
      </c>
      <c r="AM211" s="556" t="str">
        <f t="shared" si="73"/>
        <v/>
      </c>
      <c r="AO211" s="556" t="str">
        <f t="shared" si="74"/>
        <v/>
      </c>
      <c r="AQ211" s="556" t="str">
        <f t="shared" si="75"/>
        <v/>
      </c>
    </row>
    <row r="212" spans="5:43">
      <c r="E212" s="556" t="str">
        <f t="shared" si="57"/>
        <v/>
      </c>
      <c r="G212" s="556" t="str">
        <f t="shared" si="57"/>
        <v/>
      </c>
      <c r="I212" s="556" t="str">
        <f t="shared" si="58"/>
        <v/>
      </c>
      <c r="K212" s="556" t="str">
        <f t="shared" si="59"/>
        <v/>
      </c>
      <c r="M212" s="556" t="str">
        <f t="shared" si="60"/>
        <v/>
      </c>
      <c r="O212" s="556" t="str">
        <f t="shared" si="61"/>
        <v/>
      </c>
      <c r="Q212" s="556" t="str">
        <f t="shared" si="62"/>
        <v/>
      </c>
      <c r="S212" s="556" t="str">
        <f t="shared" si="63"/>
        <v/>
      </c>
      <c r="U212" s="556" t="str">
        <f t="shared" si="64"/>
        <v/>
      </c>
      <c r="W212" s="556" t="str">
        <f t="shared" si="65"/>
        <v/>
      </c>
      <c r="Y212" s="556" t="str">
        <f t="shared" si="66"/>
        <v/>
      </c>
      <c r="AA212" s="556" t="str">
        <f t="shared" si="67"/>
        <v/>
      </c>
      <c r="AC212" s="556" t="str">
        <f t="shared" si="68"/>
        <v/>
      </c>
      <c r="AE212" s="556" t="str">
        <f t="shared" si="69"/>
        <v/>
      </c>
      <c r="AG212" s="556" t="str">
        <f t="shared" si="70"/>
        <v/>
      </c>
      <c r="AI212" s="556" t="str">
        <f t="shared" si="71"/>
        <v/>
      </c>
      <c r="AK212" s="556" t="str">
        <f t="shared" si="72"/>
        <v/>
      </c>
      <c r="AM212" s="556" t="str">
        <f t="shared" si="73"/>
        <v/>
      </c>
      <c r="AO212" s="556" t="str">
        <f t="shared" si="74"/>
        <v/>
      </c>
      <c r="AQ212" s="556" t="str">
        <f t="shared" si="75"/>
        <v/>
      </c>
    </row>
    <row r="213" spans="5:43">
      <c r="E213" s="556" t="str">
        <f t="shared" si="57"/>
        <v/>
      </c>
      <c r="G213" s="556" t="str">
        <f t="shared" si="57"/>
        <v/>
      </c>
      <c r="I213" s="556" t="str">
        <f t="shared" si="58"/>
        <v/>
      </c>
      <c r="K213" s="556" t="str">
        <f t="shared" si="59"/>
        <v/>
      </c>
      <c r="M213" s="556" t="str">
        <f t="shared" si="60"/>
        <v/>
      </c>
      <c r="O213" s="556" t="str">
        <f t="shared" si="61"/>
        <v/>
      </c>
      <c r="Q213" s="556" t="str">
        <f t="shared" si="62"/>
        <v/>
      </c>
      <c r="S213" s="556" t="str">
        <f t="shared" si="63"/>
        <v/>
      </c>
      <c r="U213" s="556" t="str">
        <f t="shared" si="64"/>
        <v/>
      </c>
      <c r="W213" s="556" t="str">
        <f t="shared" si="65"/>
        <v/>
      </c>
      <c r="Y213" s="556" t="str">
        <f t="shared" si="66"/>
        <v/>
      </c>
      <c r="AA213" s="556" t="str">
        <f t="shared" si="67"/>
        <v/>
      </c>
      <c r="AC213" s="556" t="str">
        <f t="shared" si="68"/>
        <v/>
      </c>
      <c r="AE213" s="556" t="str">
        <f t="shared" si="69"/>
        <v/>
      </c>
      <c r="AG213" s="556" t="str">
        <f t="shared" si="70"/>
        <v/>
      </c>
      <c r="AI213" s="556" t="str">
        <f t="shared" si="71"/>
        <v/>
      </c>
      <c r="AK213" s="556" t="str">
        <f t="shared" si="72"/>
        <v/>
      </c>
      <c r="AM213" s="556" t="str">
        <f t="shared" si="73"/>
        <v/>
      </c>
      <c r="AO213" s="556" t="str">
        <f t="shared" si="74"/>
        <v/>
      </c>
      <c r="AQ213" s="556" t="str">
        <f t="shared" si="75"/>
        <v/>
      </c>
    </row>
    <row r="214" spans="5:43">
      <c r="E214" s="556" t="str">
        <f t="shared" si="57"/>
        <v/>
      </c>
      <c r="G214" s="556" t="str">
        <f t="shared" si="57"/>
        <v/>
      </c>
      <c r="I214" s="556" t="str">
        <f t="shared" si="58"/>
        <v/>
      </c>
      <c r="K214" s="556" t="str">
        <f t="shared" si="59"/>
        <v/>
      </c>
      <c r="M214" s="556" t="str">
        <f t="shared" si="60"/>
        <v/>
      </c>
      <c r="O214" s="556" t="str">
        <f t="shared" si="61"/>
        <v/>
      </c>
      <c r="Q214" s="556" t="str">
        <f t="shared" si="62"/>
        <v/>
      </c>
      <c r="S214" s="556" t="str">
        <f t="shared" si="63"/>
        <v/>
      </c>
      <c r="U214" s="556" t="str">
        <f t="shared" si="64"/>
        <v/>
      </c>
      <c r="W214" s="556" t="str">
        <f t="shared" si="65"/>
        <v/>
      </c>
      <c r="Y214" s="556" t="str">
        <f t="shared" si="66"/>
        <v/>
      </c>
      <c r="AA214" s="556" t="str">
        <f t="shared" si="67"/>
        <v/>
      </c>
      <c r="AC214" s="556" t="str">
        <f t="shared" si="68"/>
        <v/>
      </c>
      <c r="AE214" s="556" t="str">
        <f t="shared" si="69"/>
        <v/>
      </c>
      <c r="AG214" s="556" t="str">
        <f t="shared" si="70"/>
        <v/>
      </c>
      <c r="AI214" s="556" t="str">
        <f t="shared" si="71"/>
        <v/>
      </c>
      <c r="AK214" s="556" t="str">
        <f t="shared" si="72"/>
        <v/>
      </c>
      <c r="AM214" s="556" t="str">
        <f t="shared" si="73"/>
        <v/>
      </c>
      <c r="AO214" s="556" t="str">
        <f t="shared" si="74"/>
        <v/>
      </c>
      <c r="AQ214" s="556" t="str">
        <f t="shared" si="75"/>
        <v/>
      </c>
    </row>
    <row r="215" spans="5:43">
      <c r="E215" s="556" t="str">
        <f t="shared" si="57"/>
        <v/>
      </c>
      <c r="G215" s="556" t="str">
        <f t="shared" si="57"/>
        <v/>
      </c>
      <c r="I215" s="556" t="str">
        <f t="shared" si="58"/>
        <v/>
      </c>
      <c r="K215" s="556" t="str">
        <f t="shared" si="59"/>
        <v/>
      </c>
      <c r="M215" s="556" t="str">
        <f t="shared" si="60"/>
        <v/>
      </c>
      <c r="O215" s="556" t="str">
        <f t="shared" si="61"/>
        <v/>
      </c>
      <c r="Q215" s="556" t="str">
        <f t="shared" si="62"/>
        <v/>
      </c>
      <c r="S215" s="556" t="str">
        <f t="shared" si="63"/>
        <v/>
      </c>
      <c r="U215" s="556" t="str">
        <f t="shared" si="64"/>
        <v/>
      </c>
      <c r="W215" s="556" t="str">
        <f t="shared" si="65"/>
        <v/>
      </c>
      <c r="Y215" s="556" t="str">
        <f t="shared" si="66"/>
        <v/>
      </c>
      <c r="AA215" s="556" t="str">
        <f t="shared" si="67"/>
        <v/>
      </c>
      <c r="AC215" s="556" t="str">
        <f t="shared" si="68"/>
        <v/>
      </c>
      <c r="AE215" s="556" t="str">
        <f t="shared" si="69"/>
        <v/>
      </c>
      <c r="AG215" s="556" t="str">
        <f t="shared" si="70"/>
        <v/>
      </c>
      <c r="AI215" s="556" t="str">
        <f t="shared" si="71"/>
        <v/>
      </c>
      <c r="AK215" s="556" t="str">
        <f t="shared" si="72"/>
        <v/>
      </c>
      <c r="AM215" s="556" t="str">
        <f t="shared" si="73"/>
        <v/>
      </c>
      <c r="AO215" s="556" t="str">
        <f t="shared" si="74"/>
        <v/>
      </c>
      <c r="AQ215" s="556" t="str">
        <f t="shared" si="75"/>
        <v/>
      </c>
    </row>
    <row r="216" spans="5:43">
      <c r="E216" s="556" t="str">
        <f t="shared" si="57"/>
        <v/>
      </c>
      <c r="G216" s="556" t="str">
        <f t="shared" si="57"/>
        <v/>
      </c>
      <c r="I216" s="556" t="str">
        <f t="shared" si="58"/>
        <v/>
      </c>
      <c r="K216" s="556" t="str">
        <f t="shared" si="59"/>
        <v/>
      </c>
      <c r="M216" s="556" t="str">
        <f t="shared" si="60"/>
        <v/>
      </c>
      <c r="O216" s="556" t="str">
        <f t="shared" si="61"/>
        <v/>
      </c>
      <c r="Q216" s="556" t="str">
        <f t="shared" si="62"/>
        <v/>
      </c>
      <c r="S216" s="556" t="str">
        <f t="shared" si="63"/>
        <v/>
      </c>
      <c r="U216" s="556" t="str">
        <f t="shared" si="64"/>
        <v/>
      </c>
      <c r="W216" s="556" t="str">
        <f t="shared" si="65"/>
        <v/>
      </c>
      <c r="Y216" s="556" t="str">
        <f t="shared" si="66"/>
        <v/>
      </c>
      <c r="AA216" s="556" t="str">
        <f t="shared" si="67"/>
        <v/>
      </c>
      <c r="AC216" s="556" t="str">
        <f t="shared" si="68"/>
        <v/>
      </c>
      <c r="AE216" s="556" t="str">
        <f t="shared" si="69"/>
        <v/>
      </c>
      <c r="AG216" s="556" t="str">
        <f t="shared" si="70"/>
        <v/>
      </c>
      <c r="AI216" s="556" t="str">
        <f t="shared" si="71"/>
        <v/>
      </c>
      <c r="AK216" s="556" t="str">
        <f t="shared" si="72"/>
        <v/>
      </c>
      <c r="AM216" s="556" t="str">
        <f t="shared" si="73"/>
        <v/>
      </c>
      <c r="AO216" s="556" t="str">
        <f t="shared" si="74"/>
        <v/>
      </c>
      <c r="AQ216" s="556" t="str">
        <f t="shared" si="75"/>
        <v/>
      </c>
    </row>
    <row r="217" spans="5:43">
      <c r="E217" s="556" t="str">
        <f t="shared" si="57"/>
        <v/>
      </c>
      <c r="G217" s="556" t="str">
        <f t="shared" si="57"/>
        <v/>
      </c>
      <c r="I217" s="556" t="str">
        <f t="shared" si="58"/>
        <v/>
      </c>
      <c r="K217" s="556" t="str">
        <f t="shared" si="59"/>
        <v/>
      </c>
      <c r="M217" s="556" t="str">
        <f t="shared" si="60"/>
        <v/>
      </c>
      <c r="O217" s="556" t="str">
        <f t="shared" si="61"/>
        <v/>
      </c>
      <c r="Q217" s="556" t="str">
        <f t="shared" si="62"/>
        <v/>
      </c>
      <c r="S217" s="556" t="str">
        <f t="shared" si="63"/>
        <v/>
      </c>
      <c r="U217" s="556" t="str">
        <f t="shared" si="64"/>
        <v/>
      </c>
      <c r="W217" s="556" t="str">
        <f t="shared" si="65"/>
        <v/>
      </c>
      <c r="Y217" s="556" t="str">
        <f t="shared" si="66"/>
        <v/>
      </c>
      <c r="AA217" s="556" t="str">
        <f t="shared" si="67"/>
        <v/>
      </c>
      <c r="AC217" s="556" t="str">
        <f t="shared" si="68"/>
        <v/>
      </c>
      <c r="AE217" s="556" t="str">
        <f t="shared" si="69"/>
        <v/>
      </c>
      <c r="AG217" s="556" t="str">
        <f t="shared" si="70"/>
        <v/>
      </c>
      <c r="AI217" s="556" t="str">
        <f t="shared" si="71"/>
        <v/>
      </c>
      <c r="AK217" s="556" t="str">
        <f t="shared" si="72"/>
        <v/>
      </c>
      <c r="AM217" s="556" t="str">
        <f t="shared" si="73"/>
        <v/>
      </c>
      <c r="AO217" s="556" t="str">
        <f t="shared" si="74"/>
        <v/>
      </c>
      <c r="AQ217" s="556" t="str">
        <f t="shared" si="75"/>
        <v/>
      </c>
    </row>
    <row r="218" spans="5:43">
      <c r="E218" s="556" t="str">
        <f t="shared" si="57"/>
        <v/>
      </c>
      <c r="G218" s="556" t="str">
        <f t="shared" si="57"/>
        <v/>
      </c>
      <c r="I218" s="556" t="str">
        <f t="shared" si="58"/>
        <v/>
      </c>
      <c r="K218" s="556" t="str">
        <f t="shared" si="59"/>
        <v/>
      </c>
      <c r="M218" s="556" t="str">
        <f t="shared" si="60"/>
        <v/>
      </c>
      <c r="O218" s="556" t="str">
        <f t="shared" si="61"/>
        <v/>
      </c>
      <c r="Q218" s="556" t="str">
        <f t="shared" si="62"/>
        <v/>
      </c>
      <c r="S218" s="556" t="str">
        <f t="shared" si="63"/>
        <v/>
      </c>
      <c r="U218" s="556" t="str">
        <f t="shared" si="64"/>
        <v/>
      </c>
      <c r="W218" s="556" t="str">
        <f t="shared" si="65"/>
        <v/>
      </c>
      <c r="Y218" s="556" t="str">
        <f t="shared" si="66"/>
        <v/>
      </c>
      <c r="AA218" s="556" t="str">
        <f t="shared" si="67"/>
        <v/>
      </c>
      <c r="AC218" s="556" t="str">
        <f t="shared" si="68"/>
        <v/>
      </c>
      <c r="AE218" s="556" t="str">
        <f t="shared" si="69"/>
        <v/>
      </c>
      <c r="AG218" s="556" t="str">
        <f t="shared" si="70"/>
        <v/>
      </c>
      <c r="AI218" s="556" t="str">
        <f t="shared" si="71"/>
        <v/>
      </c>
      <c r="AK218" s="556" t="str">
        <f t="shared" si="72"/>
        <v/>
      </c>
      <c r="AM218" s="556" t="str">
        <f t="shared" si="73"/>
        <v/>
      </c>
      <c r="AO218" s="556" t="str">
        <f t="shared" si="74"/>
        <v/>
      </c>
      <c r="AQ218" s="556" t="str">
        <f t="shared" si="75"/>
        <v/>
      </c>
    </row>
    <row r="219" spans="5:43">
      <c r="E219" s="556" t="str">
        <f t="shared" si="57"/>
        <v/>
      </c>
      <c r="G219" s="556" t="str">
        <f t="shared" si="57"/>
        <v/>
      </c>
      <c r="I219" s="556" t="str">
        <f t="shared" si="58"/>
        <v/>
      </c>
      <c r="K219" s="556" t="str">
        <f t="shared" si="59"/>
        <v/>
      </c>
      <c r="M219" s="556" t="str">
        <f t="shared" si="60"/>
        <v/>
      </c>
      <c r="O219" s="556" t="str">
        <f t="shared" si="61"/>
        <v/>
      </c>
      <c r="Q219" s="556" t="str">
        <f t="shared" si="62"/>
        <v/>
      </c>
      <c r="S219" s="556" t="str">
        <f t="shared" si="63"/>
        <v/>
      </c>
      <c r="U219" s="556" t="str">
        <f t="shared" si="64"/>
        <v/>
      </c>
      <c r="W219" s="556" t="str">
        <f t="shared" si="65"/>
        <v/>
      </c>
      <c r="Y219" s="556" t="str">
        <f t="shared" si="66"/>
        <v/>
      </c>
      <c r="AA219" s="556" t="str">
        <f t="shared" si="67"/>
        <v/>
      </c>
      <c r="AC219" s="556" t="str">
        <f t="shared" si="68"/>
        <v/>
      </c>
      <c r="AE219" s="556" t="str">
        <f t="shared" si="69"/>
        <v/>
      </c>
      <c r="AG219" s="556" t="str">
        <f t="shared" si="70"/>
        <v/>
      </c>
      <c r="AI219" s="556" t="str">
        <f t="shared" si="71"/>
        <v/>
      </c>
      <c r="AK219" s="556" t="str">
        <f t="shared" si="72"/>
        <v/>
      </c>
      <c r="AM219" s="556" t="str">
        <f t="shared" si="73"/>
        <v/>
      </c>
      <c r="AO219" s="556" t="str">
        <f t="shared" si="74"/>
        <v/>
      </c>
      <c r="AQ219" s="556" t="str">
        <f t="shared" si="75"/>
        <v/>
      </c>
    </row>
    <row r="220" spans="5:43">
      <c r="E220" s="556" t="str">
        <f t="shared" si="57"/>
        <v/>
      </c>
      <c r="G220" s="556" t="str">
        <f t="shared" si="57"/>
        <v/>
      </c>
      <c r="I220" s="556" t="str">
        <f t="shared" si="58"/>
        <v/>
      </c>
      <c r="K220" s="556" t="str">
        <f t="shared" si="59"/>
        <v/>
      </c>
      <c r="M220" s="556" t="str">
        <f t="shared" si="60"/>
        <v/>
      </c>
      <c r="O220" s="556" t="str">
        <f t="shared" si="61"/>
        <v/>
      </c>
      <c r="Q220" s="556" t="str">
        <f t="shared" si="62"/>
        <v/>
      </c>
      <c r="S220" s="556" t="str">
        <f t="shared" si="63"/>
        <v/>
      </c>
      <c r="U220" s="556" t="str">
        <f t="shared" si="64"/>
        <v/>
      </c>
      <c r="W220" s="556" t="str">
        <f t="shared" si="65"/>
        <v/>
      </c>
      <c r="Y220" s="556" t="str">
        <f t="shared" si="66"/>
        <v/>
      </c>
      <c r="AA220" s="556" t="str">
        <f t="shared" si="67"/>
        <v/>
      </c>
      <c r="AC220" s="556" t="str">
        <f t="shared" si="68"/>
        <v/>
      </c>
      <c r="AE220" s="556" t="str">
        <f t="shared" si="69"/>
        <v/>
      </c>
      <c r="AG220" s="556" t="str">
        <f t="shared" si="70"/>
        <v/>
      </c>
      <c r="AI220" s="556" t="str">
        <f t="shared" si="71"/>
        <v/>
      </c>
      <c r="AK220" s="556" t="str">
        <f t="shared" si="72"/>
        <v/>
      </c>
      <c r="AM220" s="556" t="str">
        <f t="shared" si="73"/>
        <v/>
      </c>
      <c r="AO220" s="556" t="str">
        <f t="shared" si="74"/>
        <v/>
      </c>
      <c r="AQ220" s="556" t="str">
        <f t="shared" si="75"/>
        <v/>
      </c>
    </row>
    <row r="221" spans="5:43">
      <c r="E221" s="556" t="str">
        <f t="shared" si="57"/>
        <v/>
      </c>
      <c r="G221" s="556" t="str">
        <f t="shared" si="57"/>
        <v/>
      </c>
      <c r="I221" s="556" t="str">
        <f t="shared" si="58"/>
        <v/>
      </c>
      <c r="K221" s="556" t="str">
        <f t="shared" si="59"/>
        <v/>
      </c>
      <c r="M221" s="556" t="str">
        <f t="shared" si="60"/>
        <v/>
      </c>
      <c r="O221" s="556" t="str">
        <f t="shared" si="61"/>
        <v/>
      </c>
      <c r="Q221" s="556" t="str">
        <f t="shared" si="62"/>
        <v/>
      </c>
      <c r="S221" s="556" t="str">
        <f t="shared" si="63"/>
        <v/>
      </c>
      <c r="U221" s="556" t="str">
        <f t="shared" si="64"/>
        <v/>
      </c>
      <c r="W221" s="556" t="str">
        <f t="shared" si="65"/>
        <v/>
      </c>
      <c r="Y221" s="556" t="str">
        <f t="shared" si="66"/>
        <v/>
      </c>
      <c r="AA221" s="556" t="str">
        <f t="shared" si="67"/>
        <v/>
      </c>
      <c r="AC221" s="556" t="str">
        <f t="shared" si="68"/>
        <v/>
      </c>
      <c r="AE221" s="556" t="str">
        <f t="shared" si="69"/>
        <v/>
      </c>
      <c r="AG221" s="556" t="str">
        <f t="shared" si="70"/>
        <v/>
      </c>
      <c r="AI221" s="556" t="str">
        <f t="shared" si="71"/>
        <v/>
      </c>
      <c r="AK221" s="556" t="str">
        <f t="shared" si="72"/>
        <v/>
      </c>
      <c r="AM221" s="556" t="str">
        <f t="shared" si="73"/>
        <v/>
      </c>
      <c r="AO221" s="556" t="str">
        <f t="shared" si="74"/>
        <v/>
      </c>
      <c r="AQ221" s="556" t="str">
        <f t="shared" si="75"/>
        <v/>
      </c>
    </row>
    <row r="222" spans="5:43">
      <c r="E222" s="556" t="str">
        <f t="shared" si="57"/>
        <v/>
      </c>
      <c r="G222" s="556" t="str">
        <f t="shared" si="57"/>
        <v/>
      </c>
      <c r="I222" s="556" t="str">
        <f t="shared" si="58"/>
        <v/>
      </c>
      <c r="K222" s="556" t="str">
        <f t="shared" si="59"/>
        <v/>
      </c>
      <c r="M222" s="556" t="str">
        <f t="shared" si="60"/>
        <v/>
      </c>
      <c r="O222" s="556" t="str">
        <f t="shared" si="61"/>
        <v/>
      </c>
      <c r="Q222" s="556" t="str">
        <f t="shared" si="62"/>
        <v/>
      </c>
      <c r="S222" s="556" t="str">
        <f t="shared" si="63"/>
        <v/>
      </c>
      <c r="U222" s="556" t="str">
        <f t="shared" si="64"/>
        <v/>
      </c>
      <c r="W222" s="556" t="str">
        <f t="shared" si="65"/>
        <v/>
      </c>
      <c r="Y222" s="556" t="str">
        <f t="shared" si="66"/>
        <v/>
      </c>
      <c r="AA222" s="556" t="str">
        <f t="shared" si="67"/>
        <v/>
      </c>
      <c r="AC222" s="556" t="str">
        <f t="shared" si="68"/>
        <v/>
      </c>
      <c r="AE222" s="556" t="str">
        <f t="shared" si="69"/>
        <v/>
      </c>
      <c r="AG222" s="556" t="str">
        <f t="shared" si="70"/>
        <v/>
      </c>
      <c r="AI222" s="556" t="str">
        <f t="shared" si="71"/>
        <v/>
      </c>
      <c r="AK222" s="556" t="str">
        <f t="shared" si="72"/>
        <v/>
      </c>
      <c r="AM222" s="556" t="str">
        <f t="shared" si="73"/>
        <v/>
      </c>
      <c r="AO222" s="556" t="str">
        <f t="shared" si="74"/>
        <v/>
      </c>
      <c r="AQ222" s="556" t="str">
        <f t="shared" si="75"/>
        <v/>
      </c>
    </row>
    <row r="223" spans="5:43">
      <c r="E223" s="556" t="str">
        <f t="shared" si="57"/>
        <v/>
      </c>
      <c r="G223" s="556" t="str">
        <f t="shared" si="57"/>
        <v/>
      </c>
      <c r="I223" s="556" t="str">
        <f t="shared" si="58"/>
        <v/>
      </c>
      <c r="K223" s="556" t="str">
        <f t="shared" si="59"/>
        <v/>
      </c>
      <c r="M223" s="556" t="str">
        <f t="shared" si="60"/>
        <v/>
      </c>
      <c r="O223" s="556" t="str">
        <f t="shared" si="61"/>
        <v/>
      </c>
      <c r="Q223" s="556" t="str">
        <f t="shared" si="62"/>
        <v/>
      </c>
      <c r="S223" s="556" t="str">
        <f t="shared" si="63"/>
        <v/>
      </c>
      <c r="U223" s="556" t="str">
        <f t="shared" si="64"/>
        <v/>
      </c>
      <c r="W223" s="556" t="str">
        <f t="shared" si="65"/>
        <v/>
      </c>
      <c r="Y223" s="556" t="str">
        <f t="shared" si="66"/>
        <v/>
      </c>
      <c r="AA223" s="556" t="str">
        <f t="shared" si="67"/>
        <v/>
      </c>
      <c r="AC223" s="556" t="str">
        <f t="shared" si="68"/>
        <v/>
      </c>
      <c r="AE223" s="556" t="str">
        <f t="shared" si="69"/>
        <v/>
      </c>
      <c r="AG223" s="556" t="str">
        <f t="shared" si="70"/>
        <v/>
      </c>
      <c r="AI223" s="556" t="str">
        <f t="shared" si="71"/>
        <v/>
      </c>
      <c r="AK223" s="556" t="str">
        <f t="shared" si="72"/>
        <v/>
      </c>
      <c r="AM223" s="556" t="str">
        <f t="shared" si="73"/>
        <v/>
      </c>
      <c r="AO223" s="556" t="str">
        <f t="shared" si="74"/>
        <v/>
      </c>
      <c r="AQ223" s="556" t="str">
        <f t="shared" si="75"/>
        <v/>
      </c>
    </row>
    <row r="224" spans="5:43">
      <c r="E224" s="556" t="str">
        <f t="shared" si="57"/>
        <v/>
      </c>
      <c r="G224" s="556" t="str">
        <f t="shared" si="57"/>
        <v/>
      </c>
      <c r="I224" s="556" t="str">
        <f t="shared" si="58"/>
        <v/>
      </c>
      <c r="K224" s="556" t="str">
        <f t="shared" si="59"/>
        <v/>
      </c>
      <c r="M224" s="556" t="str">
        <f t="shared" si="60"/>
        <v/>
      </c>
      <c r="O224" s="556" t="str">
        <f t="shared" si="61"/>
        <v/>
      </c>
      <c r="Q224" s="556" t="str">
        <f t="shared" si="62"/>
        <v/>
      </c>
      <c r="S224" s="556" t="str">
        <f t="shared" si="63"/>
        <v/>
      </c>
      <c r="U224" s="556" t="str">
        <f t="shared" si="64"/>
        <v/>
      </c>
      <c r="W224" s="556" t="str">
        <f t="shared" si="65"/>
        <v/>
      </c>
      <c r="Y224" s="556" t="str">
        <f t="shared" si="66"/>
        <v/>
      </c>
      <c r="AA224" s="556" t="str">
        <f t="shared" si="67"/>
        <v/>
      </c>
      <c r="AC224" s="556" t="str">
        <f t="shared" si="68"/>
        <v/>
      </c>
      <c r="AE224" s="556" t="str">
        <f t="shared" si="69"/>
        <v/>
      </c>
      <c r="AG224" s="556" t="str">
        <f t="shared" si="70"/>
        <v/>
      </c>
      <c r="AI224" s="556" t="str">
        <f t="shared" si="71"/>
        <v/>
      </c>
      <c r="AK224" s="556" t="str">
        <f t="shared" si="72"/>
        <v/>
      </c>
      <c r="AM224" s="556" t="str">
        <f t="shared" si="73"/>
        <v/>
      </c>
      <c r="AO224" s="556" t="str">
        <f t="shared" si="74"/>
        <v/>
      </c>
      <c r="AQ224" s="556" t="str">
        <f t="shared" si="75"/>
        <v/>
      </c>
    </row>
    <row r="225" spans="5:43">
      <c r="E225" s="556" t="str">
        <f t="shared" si="57"/>
        <v/>
      </c>
      <c r="G225" s="556" t="str">
        <f t="shared" si="57"/>
        <v/>
      </c>
      <c r="I225" s="556" t="str">
        <f t="shared" si="58"/>
        <v/>
      </c>
      <c r="K225" s="556" t="str">
        <f t="shared" si="59"/>
        <v/>
      </c>
      <c r="M225" s="556" t="str">
        <f t="shared" si="60"/>
        <v/>
      </c>
      <c r="O225" s="556" t="str">
        <f t="shared" si="61"/>
        <v/>
      </c>
      <c r="Q225" s="556" t="str">
        <f t="shared" si="62"/>
        <v/>
      </c>
      <c r="S225" s="556" t="str">
        <f t="shared" si="63"/>
        <v/>
      </c>
      <c r="U225" s="556" t="str">
        <f t="shared" si="64"/>
        <v/>
      </c>
      <c r="W225" s="556" t="str">
        <f t="shared" si="65"/>
        <v/>
      </c>
      <c r="Y225" s="556" t="str">
        <f t="shared" si="66"/>
        <v/>
      </c>
      <c r="AA225" s="556" t="str">
        <f t="shared" si="67"/>
        <v/>
      </c>
      <c r="AC225" s="556" t="str">
        <f t="shared" si="68"/>
        <v/>
      </c>
      <c r="AE225" s="556" t="str">
        <f t="shared" si="69"/>
        <v/>
      </c>
      <c r="AG225" s="556" t="str">
        <f t="shared" si="70"/>
        <v/>
      </c>
      <c r="AI225" s="556" t="str">
        <f t="shared" si="71"/>
        <v/>
      </c>
      <c r="AK225" s="556" t="str">
        <f t="shared" si="72"/>
        <v/>
      </c>
      <c r="AM225" s="556" t="str">
        <f t="shared" si="73"/>
        <v/>
      </c>
      <c r="AO225" s="556" t="str">
        <f t="shared" si="74"/>
        <v/>
      </c>
      <c r="AQ225" s="556" t="str">
        <f t="shared" si="75"/>
        <v/>
      </c>
    </row>
    <row r="226" spans="5:43">
      <c r="E226" s="556" t="str">
        <f t="shared" si="57"/>
        <v/>
      </c>
      <c r="G226" s="556" t="str">
        <f t="shared" si="57"/>
        <v/>
      </c>
      <c r="I226" s="556" t="str">
        <f t="shared" si="58"/>
        <v/>
      </c>
      <c r="K226" s="556" t="str">
        <f t="shared" si="59"/>
        <v/>
      </c>
      <c r="M226" s="556" t="str">
        <f t="shared" si="60"/>
        <v/>
      </c>
      <c r="O226" s="556" t="str">
        <f t="shared" si="61"/>
        <v/>
      </c>
      <c r="Q226" s="556" t="str">
        <f t="shared" si="62"/>
        <v/>
      </c>
      <c r="S226" s="556" t="str">
        <f t="shared" si="63"/>
        <v/>
      </c>
      <c r="U226" s="556" t="str">
        <f t="shared" si="64"/>
        <v/>
      </c>
      <c r="W226" s="556" t="str">
        <f t="shared" si="65"/>
        <v/>
      </c>
      <c r="Y226" s="556" t="str">
        <f t="shared" si="66"/>
        <v/>
      </c>
      <c r="AA226" s="556" t="str">
        <f t="shared" si="67"/>
        <v/>
      </c>
      <c r="AC226" s="556" t="str">
        <f t="shared" si="68"/>
        <v/>
      </c>
      <c r="AE226" s="556" t="str">
        <f t="shared" si="69"/>
        <v/>
      </c>
      <c r="AG226" s="556" t="str">
        <f t="shared" si="70"/>
        <v/>
      </c>
      <c r="AI226" s="556" t="str">
        <f t="shared" si="71"/>
        <v/>
      </c>
      <c r="AK226" s="556" t="str">
        <f t="shared" si="72"/>
        <v/>
      </c>
      <c r="AM226" s="556" t="str">
        <f t="shared" si="73"/>
        <v/>
      </c>
      <c r="AO226" s="556" t="str">
        <f t="shared" si="74"/>
        <v/>
      </c>
      <c r="AQ226" s="556" t="str">
        <f t="shared" si="75"/>
        <v/>
      </c>
    </row>
    <row r="227" spans="5:43">
      <c r="E227" s="556" t="str">
        <f t="shared" si="57"/>
        <v/>
      </c>
      <c r="G227" s="556" t="str">
        <f t="shared" si="57"/>
        <v/>
      </c>
      <c r="I227" s="556" t="str">
        <f t="shared" si="58"/>
        <v/>
      </c>
      <c r="K227" s="556" t="str">
        <f t="shared" si="59"/>
        <v/>
      </c>
      <c r="M227" s="556" t="str">
        <f t="shared" si="60"/>
        <v/>
      </c>
      <c r="O227" s="556" t="str">
        <f t="shared" si="61"/>
        <v/>
      </c>
      <c r="Q227" s="556" t="str">
        <f t="shared" si="62"/>
        <v/>
      </c>
      <c r="S227" s="556" t="str">
        <f t="shared" si="63"/>
        <v/>
      </c>
      <c r="U227" s="556" t="str">
        <f t="shared" si="64"/>
        <v/>
      </c>
      <c r="W227" s="556" t="str">
        <f t="shared" si="65"/>
        <v/>
      </c>
      <c r="Y227" s="556" t="str">
        <f t="shared" si="66"/>
        <v/>
      </c>
      <c r="AA227" s="556" t="str">
        <f t="shared" si="67"/>
        <v/>
      </c>
      <c r="AC227" s="556" t="str">
        <f t="shared" si="68"/>
        <v/>
      </c>
      <c r="AE227" s="556" t="str">
        <f t="shared" si="69"/>
        <v/>
      </c>
      <c r="AG227" s="556" t="str">
        <f t="shared" si="70"/>
        <v/>
      </c>
      <c r="AI227" s="556" t="str">
        <f t="shared" si="71"/>
        <v/>
      </c>
      <c r="AK227" s="556" t="str">
        <f t="shared" si="72"/>
        <v/>
      </c>
      <c r="AM227" s="556" t="str">
        <f t="shared" si="73"/>
        <v/>
      </c>
      <c r="AO227" s="556" t="str">
        <f t="shared" si="74"/>
        <v/>
      </c>
      <c r="AQ227" s="556" t="str">
        <f t="shared" si="75"/>
        <v/>
      </c>
    </row>
    <row r="228" spans="5:43">
      <c r="E228" s="556" t="str">
        <f t="shared" si="57"/>
        <v/>
      </c>
      <c r="G228" s="556" t="str">
        <f t="shared" si="57"/>
        <v/>
      </c>
      <c r="I228" s="556" t="str">
        <f t="shared" si="58"/>
        <v/>
      </c>
      <c r="K228" s="556" t="str">
        <f t="shared" si="59"/>
        <v/>
      </c>
      <c r="M228" s="556" t="str">
        <f t="shared" si="60"/>
        <v/>
      </c>
      <c r="O228" s="556" t="str">
        <f t="shared" si="61"/>
        <v/>
      </c>
      <c r="Q228" s="556" t="str">
        <f t="shared" si="62"/>
        <v/>
      </c>
      <c r="S228" s="556" t="str">
        <f t="shared" si="63"/>
        <v/>
      </c>
      <c r="U228" s="556" t="str">
        <f t="shared" si="64"/>
        <v/>
      </c>
      <c r="W228" s="556" t="str">
        <f t="shared" si="65"/>
        <v/>
      </c>
      <c r="Y228" s="556" t="str">
        <f t="shared" si="66"/>
        <v/>
      </c>
      <c r="AA228" s="556" t="str">
        <f t="shared" si="67"/>
        <v/>
      </c>
      <c r="AC228" s="556" t="str">
        <f t="shared" si="68"/>
        <v/>
      </c>
      <c r="AE228" s="556" t="str">
        <f t="shared" si="69"/>
        <v/>
      </c>
      <c r="AG228" s="556" t="str">
        <f t="shared" si="70"/>
        <v/>
      </c>
      <c r="AI228" s="556" t="str">
        <f t="shared" si="71"/>
        <v/>
      </c>
      <c r="AK228" s="556" t="str">
        <f t="shared" si="72"/>
        <v/>
      </c>
      <c r="AM228" s="556" t="str">
        <f t="shared" si="73"/>
        <v/>
      </c>
      <c r="AO228" s="556" t="str">
        <f t="shared" si="74"/>
        <v/>
      </c>
      <c r="AQ228" s="556" t="str">
        <f t="shared" si="75"/>
        <v/>
      </c>
    </row>
    <row r="229" spans="5:43">
      <c r="E229" s="556" t="str">
        <f t="shared" si="57"/>
        <v/>
      </c>
      <c r="G229" s="556" t="str">
        <f t="shared" si="57"/>
        <v/>
      </c>
      <c r="I229" s="556" t="str">
        <f t="shared" si="58"/>
        <v/>
      </c>
      <c r="K229" s="556" t="str">
        <f t="shared" si="59"/>
        <v/>
      </c>
      <c r="M229" s="556" t="str">
        <f t="shared" si="60"/>
        <v/>
      </c>
      <c r="O229" s="556" t="str">
        <f t="shared" si="61"/>
        <v/>
      </c>
      <c r="Q229" s="556" t="str">
        <f t="shared" si="62"/>
        <v/>
      </c>
      <c r="S229" s="556" t="str">
        <f t="shared" si="63"/>
        <v/>
      </c>
      <c r="U229" s="556" t="str">
        <f t="shared" si="64"/>
        <v/>
      </c>
      <c r="W229" s="556" t="str">
        <f t="shared" si="65"/>
        <v/>
      </c>
      <c r="Y229" s="556" t="str">
        <f t="shared" si="66"/>
        <v/>
      </c>
      <c r="AA229" s="556" t="str">
        <f t="shared" si="67"/>
        <v/>
      </c>
      <c r="AC229" s="556" t="str">
        <f t="shared" si="68"/>
        <v/>
      </c>
      <c r="AE229" s="556" t="str">
        <f t="shared" si="69"/>
        <v/>
      </c>
      <c r="AG229" s="556" t="str">
        <f t="shared" si="70"/>
        <v/>
      </c>
      <c r="AI229" s="556" t="str">
        <f t="shared" si="71"/>
        <v/>
      </c>
      <c r="AK229" s="556" t="str">
        <f t="shared" si="72"/>
        <v/>
      </c>
      <c r="AM229" s="556" t="str">
        <f t="shared" si="73"/>
        <v/>
      </c>
      <c r="AO229" s="556" t="str">
        <f t="shared" si="74"/>
        <v/>
      </c>
      <c r="AQ229" s="556" t="str">
        <f t="shared" si="75"/>
        <v/>
      </c>
    </row>
    <row r="230" spans="5:43">
      <c r="E230" s="556" t="str">
        <f t="shared" si="57"/>
        <v/>
      </c>
      <c r="G230" s="556" t="str">
        <f t="shared" si="57"/>
        <v/>
      </c>
      <c r="I230" s="556" t="str">
        <f t="shared" si="58"/>
        <v/>
      </c>
      <c r="K230" s="556" t="str">
        <f t="shared" si="59"/>
        <v/>
      </c>
      <c r="M230" s="556" t="str">
        <f t="shared" si="60"/>
        <v/>
      </c>
      <c r="O230" s="556" t="str">
        <f t="shared" si="61"/>
        <v/>
      </c>
      <c r="Q230" s="556" t="str">
        <f t="shared" si="62"/>
        <v/>
      </c>
      <c r="S230" s="556" t="str">
        <f t="shared" si="63"/>
        <v/>
      </c>
      <c r="U230" s="556" t="str">
        <f t="shared" si="64"/>
        <v/>
      </c>
      <c r="W230" s="556" t="str">
        <f t="shared" si="65"/>
        <v/>
      </c>
      <c r="Y230" s="556" t="str">
        <f t="shared" si="66"/>
        <v/>
      </c>
      <c r="AA230" s="556" t="str">
        <f t="shared" si="67"/>
        <v/>
      </c>
      <c r="AC230" s="556" t="str">
        <f t="shared" si="68"/>
        <v/>
      </c>
      <c r="AE230" s="556" t="str">
        <f t="shared" si="69"/>
        <v/>
      </c>
      <c r="AG230" s="556" t="str">
        <f t="shared" si="70"/>
        <v/>
      </c>
      <c r="AI230" s="556" t="str">
        <f t="shared" si="71"/>
        <v/>
      </c>
      <c r="AK230" s="556" t="str">
        <f t="shared" si="72"/>
        <v/>
      </c>
      <c r="AM230" s="556" t="str">
        <f t="shared" si="73"/>
        <v/>
      </c>
      <c r="AO230" s="556" t="str">
        <f t="shared" si="74"/>
        <v/>
      </c>
      <c r="AQ230" s="556" t="str">
        <f t="shared" si="75"/>
        <v/>
      </c>
    </row>
    <row r="231" spans="5:43">
      <c r="E231" s="556" t="str">
        <f t="shared" si="57"/>
        <v/>
      </c>
      <c r="G231" s="556" t="str">
        <f t="shared" si="57"/>
        <v/>
      </c>
      <c r="I231" s="556" t="str">
        <f t="shared" si="58"/>
        <v/>
      </c>
      <c r="K231" s="556" t="str">
        <f t="shared" si="59"/>
        <v/>
      </c>
      <c r="M231" s="556" t="str">
        <f t="shared" si="60"/>
        <v/>
      </c>
      <c r="O231" s="556" t="str">
        <f t="shared" si="61"/>
        <v/>
      </c>
      <c r="Q231" s="556" t="str">
        <f t="shared" si="62"/>
        <v/>
      </c>
      <c r="S231" s="556" t="str">
        <f t="shared" si="63"/>
        <v/>
      </c>
      <c r="U231" s="556" t="str">
        <f t="shared" si="64"/>
        <v/>
      </c>
      <c r="W231" s="556" t="str">
        <f t="shared" si="65"/>
        <v/>
      </c>
      <c r="Y231" s="556" t="str">
        <f t="shared" si="66"/>
        <v/>
      </c>
      <c r="AA231" s="556" t="str">
        <f t="shared" si="67"/>
        <v/>
      </c>
      <c r="AC231" s="556" t="str">
        <f t="shared" si="68"/>
        <v/>
      </c>
      <c r="AE231" s="556" t="str">
        <f t="shared" si="69"/>
        <v/>
      </c>
      <c r="AG231" s="556" t="str">
        <f t="shared" si="70"/>
        <v/>
      </c>
      <c r="AI231" s="556" t="str">
        <f t="shared" si="71"/>
        <v/>
      </c>
      <c r="AK231" s="556" t="str">
        <f t="shared" si="72"/>
        <v/>
      </c>
      <c r="AM231" s="556" t="str">
        <f t="shared" si="73"/>
        <v/>
      </c>
      <c r="AO231" s="556" t="str">
        <f t="shared" si="74"/>
        <v/>
      </c>
      <c r="AQ231" s="556" t="str">
        <f t="shared" si="75"/>
        <v/>
      </c>
    </row>
    <row r="232" spans="5:43">
      <c r="E232" s="556" t="str">
        <f t="shared" si="57"/>
        <v/>
      </c>
      <c r="G232" s="556" t="str">
        <f t="shared" si="57"/>
        <v/>
      </c>
      <c r="I232" s="556" t="str">
        <f t="shared" si="58"/>
        <v/>
      </c>
      <c r="K232" s="556" t="str">
        <f t="shared" si="59"/>
        <v/>
      </c>
      <c r="M232" s="556" t="str">
        <f t="shared" si="60"/>
        <v/>
      </c>
      <c r="O232" s="556" t="str">
        <f t="shared" si="61"/>
        <v/>
      </c>
      <c r="Q232" s="556" t="str">
        <f t="shared" si="62"/>
        <v/>
      </c>
      <c r="S232" s="556" t="str">
        <f t="shared" si="63"/>
        <v/>
      </c>
      <c r="U232" s="556" t="str">
        <f t="shared" si="64"/>
        <v/>
      </c>
      <c r="W232" s="556" t="str">
        <f t="shared" si="65"/>
        <v/>
      </c>
      <c r="Y232" s="556" t="str">
        <f t="shared" si="66"/>
        <v/>
      </c>
      <c r="AA232" s="556" t="str">
        <f t="shared" si="67"/>
        <v/>
      </c>
      <c r="AC232" s="556" t="str">
        <f t="shared" si="68"/>
        <v/>
      </c>
      <c r="AE232" s="556" t="str">
        <f t="shared" si="69"/>
        <v/>
      </c>
      <c r="AG232" s="556" t="str">
        <f t="shared" si="70"/>
        <v/>
      </c>
      <c r="AI232" s="556" t="str">
        <f t="shared" si="71"/>
        <v/>
      </c>
      <c r="AK232" s="556" t="str">
        <f t="shared" si="72"/>
        <v/>
      </c>
      <c r="AM232" s="556" t="str">
        <f t="shared" si="73"/>
        <v/>
      </c>
      <c r="AO232" s="556" t="str">
        <f t="shared" si="74"/>
        <v/>
      </c>
      <c r="AQ232" s="556" t="str">
        <f t="shared" si="75"/>
        <v/>
      </c>
    </row>
    <row r="233" spans="5:43">
      <c r="E233" s="556" t="str">
        <f t="shared" si="57"/>
        <v/>
      </c>
      <c r="G233" s="556" t="str">
        <f t="shared" si="57"/>
        <v/>
      </c>
      <c r="I233" s="556" t="str">
        <f t="shared" si="58"/>
        <v/>
      </c>
      <c r="K233" s="556" t="str">
        <f t="shared" si="59"/>
        <v/>
      </c>
      <c r="M233" s="556" t="str">
        <f t="shared" si="60"/>
        <v/>
      </c>
      <c r="O233" s="556" t="str">
        <f t="shared" si="61"/>
        <v/>
      </c>
      <c r="Q233" s="556" t="str">
        <f t="shared" si="62"/>
        <v/>
      </c>
      <c r="S233" s="556" t="str">
        <f t="shared" si="63"/>
        <v/>
      </c>
      <c r="U233" s="556" t="str">
        <f t="shared" si="64"/>
        <v/>
      </c>
      <c r="W233" s="556" t="str">
        <f t="shared" si="65"/>
        <v/>
      </c>
      <c r="Y233" s="556" t="str">
        <f t="shared" si="66"/>
        <v/>
      </c>
      <c r="AA233" s="556" t="str">
        <f t="shared" si="67"/>
        <v/>
      </c>
      <c r="AC233" s="556" t="str">
        <f t="shared" si="68"/>
        <v/>
      </c>
      <c r="AE233" s="556" t="str">
        <f t="shared" si="69"/>
        <v/>
      </c>
      <c r="AG233" s="556" t="str">
        <f t="shared" si="70"/>
        <v/>
      </c>
      <c r="AI233" s="556" t="str">
        <f t="shared" si="71"/>
        <v/>
      </c>
      <c r="AK233" s="556" t="str">
        <f t="shared" si="72"/>
        <v/>
      </c>
      <c r="AM233" s="556" t="str">
        <f t="shared" si="73"/>
        <v/>
      </c>
      <c r="AO233" s="556" t="str">
        <f t="shared" si="74"/>
        <v/>
      </c>
      <c r="AQ233" s="556" t="str">
        <f t="shared" si="75"/>
        <v/>
      </c>
    </row>
    <row r="234" spans="5:43">
      <c r="E234" s="556" t="str">
        <f t="shared" si="57"/>
        <v/>
      </c>
      <c r="G234" s="556" t="str">
        <f t="shared" si="57"/>
        <v/>
      </c>
      <c r="I234" s="556" t="str">
        <f t="shared" si="58"/>
        <v/>
      </c>
      <c r="K234" s="556" t="str">
        <f t="shared" si="59"/>
        <v/>
      </c>
      <c r="M234" s="556" t="str">
        <f t="shared" si="60"/>
        <v/>
      </c>
      <c r="O234" s="556" t="str">
        <f t="shared" si="61"/>
        <v/>
      </c>
      <c r="Q234" s="556" t="str">
        <f t="shared" si="62"/>
        <v/>
      </c>
      <c r="S234" s="556" t="str">
        <f t="shared" si="63"/>
        <v/>
      </c>
      <c r="U234" s="556" t="str">
        <f t="shared" si="64"/>
        <v/>
      </c>
      <c r="W234" s="556" t="str">
        <f t="shared" si="65"/>
        <v/>
      </c>
      <c r="Y234" s="556" t="str">
        <f t="shared" si="66"/>
        <v/>
      </c>
      <c r="AA234" s="556" t="str">
        <f t="shared" si="67"/>
        <v/>
      </c>
      <c r="AC234" s="556" t="str">
        <f t="shared" si="68"/>
        <v/>
      </c>
      <c r="AE234" s="556" t="str">
        <f t="shared" si="69"/>
        <v/>
      </c>
      <c r="AG234" s="556" t="str">
        <f t="shared" si="70"/>
        <v/>
      </c>
      <c r="AI234" s="556" t="str">
        <f t="shared" si="71"/>
        <v/>
      </c>
      <c r="AK234" s="556" t="str">
        <f t="shared" si="72"/>
        <v/>
      </c>
      <c r="AM234" s="556" t="str">
        <f t="shared" si="73"/>
        <v/>
      </c>
      <c r="AO234" s="556" t="str">
        <f t="shared" si="74"/>
        <v/>
      </c>
      <c r="AQ234" s="556" t="str">
        <f t="shared" si="75"/>
        <v/>
      </c>
    </row>
    <row r="235" spans="5:43">
      <c r="E235" s="556" t="str">
        <f t="shared" si="57"/>
        <v/>
      </c>
      <c r="G235" s="556" t="str">
        <f t="shared" si="57"/>
        <v/>
      </c>
      <c r="I235" s="556" t="str">
        <f t="shared" si="58"/>
        <v/>
      </c>
      <c r="K235" s="556" t="str">
        <f t="shared" si="59"/>
        <v/>
      </c>
      <c r="M235" s="556" t="str">
        <f t="shared" si="60"/>
        <v/>
      </c>
      <c r="O235" s="556" t="str">
        <f t="shared" si="61"/>
        <v/>
      </c>
      <c r="Q235" s="556" t="str">
        <f t="shared" si="62"/>
        <v/>
      </c>
      <c r="S235" s="556" t="str">
        <f t="shared" si="63"/>
        <v/>
      </c>
      <c r="U235" s="556" t="str">
        <f t="shared" si="64"/>
        <v/>
      </c>
      <c r="W235" s="556" t="str">
        <f t="shared" si="65"/>
        <v/>
      </c>
      <c r="Y235" s="556" t="str">
        <f t="shared" si="66"/>
        <v/>
      </c>
      <c r="AA235" s="556" t="str">
        <f t="shared" si="67"/>
        <v/>
      </c>
      <c r="AC235" s="556" t="str">
        <f t="shared" si="68"/>
        <v/>
      </c>
      <c r="AE235" s="556" t="str">
        <f t="shared" si="69"/>
        <v/>
      </c>
      <c r="AG235" s="556" t="str">
        <f t="shared" si="70"/>
        <v/>
      </c>
      <c r="AI235" s="556" t="str">
        <f t="shared" si="71"/>
        <v/>
      </c>
      <c r="AK235" s="556" t="str">
        <f t="shared" si="72"/>
        <v/>
      </c>
      <c r="AM235" s="556" t="str">
        <f t="shared" si="73"/>
        <v/>
      </c>
      <c r="AO235" s="556" t="str">
        <f t="shared" si="74"/>
        <v/>
      </c>
      <c r="AQ235" s="556" t="str">
        <f t="shared" si="75"/>
        <v/>
      </c>
    </row>
    <row r="236" spans="5:43">
      <c r="E236" s="556" t="str">
        <f t="shared" si="57"/>
        <v/>
      </c>
      <c r="G236" s="556" t="str">
        <f t="shared" si="57"/>
        <v/>
      </c>
      <c r="I236" s="556" t="str">
        <f t="shared" si="58"/>
        <v/>
      </c>
      <c r="K236" s="556" t="str">
        <f t="shared" si="59"/>
        <v/>
      </c>
      <c r="M236" s="556" t="str">
        <f t="shared" si="60"/>
        <v/>
      </c>
      <c r="O236" s="556" t="str">
        <f t="shared" si="61"/>
        <v/>
      </c>
      <c r="Q236" s="556" t="str">
        <f t="shared" si="62"/>
        <v/>
      </c>
      <c r="S236" s="556" t="str">
        <f t="shared" si="63"/>
        <v/>
      </c>
      <c r="U236" s="556" t="str">
        <f t="shared" si="64"/>
        <v/>
      </c>
      <c r="W236" s="556" t="str">
        <f t="shared" si="65"/>
        <v/>
      </c>
      <c r="Y236" s="556" t="str">
        <f t="shared" si="66"/>
        <v/>
      </c>
      <c r="AA236" s="556" t="str">
        <f t="shared" si="67"/>
        <v/>
      </c>
      <c r="AC236" s="556" t="str">
        <f t="shared" si="68"/>
        <v/>
      </c>
      <c r="AE236" s="556" t="str">
        <f t="shared" si="69"/>
        <v/>
      </c>
      <c r="AG236" s="556" t="str">
        <f t="shared" si="70"/>
        <v/>
      </c>
      <c r="AI236" s="556" t="str">
        <f t="shared" si="71"/>
        <v/>
      </c>
      <c r="AK236" s="556" t="str">
        <f t="shared" si="72"/>
        <v/>
      </c>
      <c r="AM236" s="556" t="str">
        <f t="shared" si="73"/>
        <v/>
      </c>
      <c r="AO236" s="556" t="str">
        <f t="shared" si="74"/>
        <v/>
      </c>
      <c r="AQ236" s="556" t="str">
        <f t="shared" si="75"/>
        <v/>
      </c>
    </row>
    <row r="237" spans="5:43">
      <c r="E237" s="556" t="str">
        <f t="shared" si="57"/>
        <v/>
      </c>
      <c r="G237" s="556" t="str">
        <f t="shared" si="57"/>
        <v/>
      </c>
      <c r="I237" s="556" t="str">
        <f t="shared" si="58"/>
        <v/>
      </c>
      <c r="K237" s="556" t="str">
        <f t="shared" si="59"/>
        <v/>
      </c>
      <c r="M237" s="556" t="str">
        <f t="shared" si="60"/>
        <v/>
      </c>
      <c r="O237" s="556" t="str">
        <f t="shared" si="61"/>
        <v/>
      </c>
      <c r="Q237" s="556" t="str">
        <f t="shared" si="62"/>
        <v/>
      </c>
      <c r="S237" s="556" t="str">
        <f t="shared" si="63"/>
        <v/>
      </c>
      <c r="U237" s="556" t="str">
        <f t="shared" si="64"/>
        <v/>
      </c>
      <c r="W237" s="556" t="str">
        <f t="shared" si="65"/>
        <v/>
      </c>
      <c r="Y237" s="556" t="str">
        <f t="shared" si="66"/>
        <v/>
      </c>
      <c r="AA237" s="556" t="str">
        <f t="shared" si="67"/>
        <v/>
      </c>
      <c r="AC237" s="556" t="str">
        <f t="shared" si="68"/>
        <v/>
      </c>
      <c r="AE237" s="556" t="str">
        <f t="shared" si="69"/>
        <v/>
      </c>
      <c r="AG237" s="556" t="str">
        <f t="shared" si="70"/>
        <v/>
      </c>
      <c r="AI237" s="556" t="str">
        <f t="shared" si="71"/>
        <v/>
      </c>
      <c r="AK237" s="556" t="str">
        <f t="shared" si="72"/>
        <v/>
      </c>
      <c r="AM237" s="556" t="str">
        <f t="shared" si="73"/>
        <v/>
      </c>
      <c r="AO237" s="556" t="str">
        <f t="shared" si="74"/>
        <v/>
      </c>
      <c r="AQ237" s="556" t="str">
        <f t="shared" si="75"/>
        <v/>
      </c>
    </row>
    <row r="238" spans="5:43">
      <c r="E238" s="556" t="str">
        <f t="shared" si="57"/>
        <v/>
      </c>
      <c r="G238" s="556" t="str">
        <f t="shared" si="57"/>
        <v/>
      </c>
      <c r="I238" s="556" t="str">
        <f t="shared" si="58"/>
        <v/>
      </c>
      <c r="K238" s="556" t="str">
        <f t="shared" si="59"/>
        <v/>
      </c>
      <c r="M238" s="556" t="str">
        <f t="shared" si="60"/>
        <v/>
      </c>
      <c r="O238" s="556" t="str">
        <f t="shared" si="61"/>
        <v/>
      </c>
      <c r="Q238" s="556" t="str">
        <f t="shared" si="62"/>
        <v/>
      </c>
      <c r="S238" s="556" t="str">
        <f t="shared" si="63"/>
        <v/>
      </c>
      <c r="U238" s="556" t="str">
        <f t="shared" si="64"/>
        <v/>
      </c>
      <c r="W238" s="556" t="str">
        <f t="shared" si="65"/>
        <v/>
      </c>
      <c r="Y238" s="556" t="str">
        <f t="shared" si="66"/>
        <v/>
      </c>
      <c r="AA238" s="556" t="str">
        <f t="shared" si="67"/>
        <v/>
      </c>
      <c r="AC238" s="556" t="str">
        <f t="shared" si="68"/>
        <v/>
      </c>
      <c r="AE238" s="556" t="str">
        <f t="shared" si="69"/>
        <v/>
      </c>
      <c r="AG238" s="556" t="str">
        <f t="shared" si="70"/>
        <v/>
      </c>
      <c r="AI238" s="556" t="str">
        <f t="shared" si="71"/>
        <v/>
      </c>
      <c r="AK238" s="556" t="str">
        <f t="shared" si="72"/>
        <v/>
      </c>
      <c r="AM238" s="556" t="str">
        <f t="shared" si="73"/>
        <v/>
      </c>
      <c r="AO238" s="556" t="str">
        <f t="shared" si="74"/>
        <v/>
      </c>
      <c r="AQ238" s="556" t="str">
        <f t="shared" si="75"/>
        <v/>
      </c>
    </row>
    <row r="239" spans="5:43">
      <c r="E239" s="556" t="str">
        <f t="shared" si="57"/>
        <v/>
      </c>
      <c r="G239" s="556" t="str">
        <f t="shared" si="57"/>
        <v/>
      </c>
      <c r="I239" s="556" t="str">
        <f t="shared" si="58"/>
        <v/>
      </c>
      <c r="K239" s="556" t="str">
        <f t="shared" si="59"/>
        <v/>
      </c>
      <c r="M239" s="556" t="str">
        <f t="shared" si="60"/>
        <v/>
      </c>
      <c r="O239" s="556" t="str">
        <f t="shared" si="61"/>
        <v/>
      </c>
      <c r="Q239" s="556" t="str">
        <f t="shared" si="62"/>
        <v/>
      </c>
      <c r="S239" s="556" t="str">
        <f t="shared" si="63"/>
        <v/>
      </c>
      <c r="U239" s="556" t="str">
        <f t="shared" si="64"/>
        <v/>
      </c>
      <c r="W239" s="556" t="str">
        <f t="shared" si="65"/>
        <v/>
      </c>
      <c r="Y239" s="556" t="str">
        <f t="shared" si="66"/>
        <v/>
      </c>
      <c r="AA239" s="556" t="str">
        <f t="shared" si="67"/>
        <v/>
      </c>
      <c r="AC239" s="556" t="str">
        <f t="shared" si="68"/>
        <v/>
      </c>
      <c r="AE239" s="556" t="str">
        <f t="shared" si="69"/>
        <v/>
      </c>
      <c r="AG239" s="556" t="str">
        <f t="shared" si="70"/>
        <v/>
      </c>
      <c r="AI239" s="556" t="str">
        <f t="shared" si="71"/>
        <v/>
      </c>
      <c r="AK239" s="556" t="str">
        <f t="shared" si="72"/>
        <v/>
      </c>
      <c r="AM239" s="556" t="str">
        <f t="shared" si="73"/>
        <v/>
      </c>
      <c r="AO239" s="556" t="str">
        <f t="shared" si="74"/>
        <v/>
      </c>
      <c r="AQ239" s="556" t="str">
        <f t="shared" si="75"/>
        <v/>
      </c>
    </row>
    <row r="240" spans="5:43">
      <c r="E240" s="556" t="str">
        <f t="shared" si="57"/>
        <v/>
      </c>
      <c r="G240" s="556" t="str">
        <f t="shared" si="57"/>
        <v/>
      </c>
      <c r="I240" s="556" t="str">
        <f t="shared" si="58"/>
        <v/>
      </c>
      <c r="K240" s="556" t="str">
        <f t="shared" si="59"/>
        <v/>
      </c>
      <c r="M240" s="556" t="str">
        <f t="shared" si="60"/>
        <v/>
      </c>
      <c r="O240" s="556" t="str">
        <f t="shared" si="61"/>
        <v/>
      </c>
      <c r="Q240" s="556" t="str">
        <f t="shared" si="62"/>
        <v/>
      </c>
      <c r="S240" s="556" t="str">
        <f t="shared" si="63"/>
        <v/>
      </c>
      <c r="U240" s="556" t="str">
        <f t="shared" si="64"/>
        <v/>
      </c>
      <c r="W240" s="556" t="str">
        <f t="shared" si="65"/>
        <v/>
      </c>
      <c r="Y240" s="556" t="str">
        <f t="shared" si="66"/>
        <v/>
      </c>
      <c r="AA240" s="556" t="str">
        <f t="shared" si="67"/>
        <v/>
      </c>
      <c r="AC240" s="556" t="str">
        <f t="shared" si="68"/>
        <v/>
      </c>
      <c r="AE240" s="556" t="str">
        <f t="shared" si="69"/>
        <v/>
      </c>
      <c r="AG240" s="556" t="str">
        <f t="shared" si="70"/>
        <v/>
      </c>
      <c r="AI240" s="556" t="str">
        <f t="shared" si="71"/>
        <v/>
      </c>
      <c r="AK240" s="556" t="str">
        <f t="shared" si="72"/>
        <v/>
      </c>
      <c r="AM240" s="556" t="str">
        <f t="shared" si="73"/>
        <v/>
      </c>
      <c r="AO240" s="556" t="str">
        <f t="shared" si="74"/>
        <v/>
      </c>
      <c r="AQ240" s="556" t="str">
        <f t="shared" si="75"/>
        <v/>
      </c>
    </row>
    <row r="241" spans="5:43">
      <c r="E241" s="556" t="str">
        <f t="shared" si="57"/>
        <v/>
      </c>
      <c r="G241" s="556" t="str">
        <f t="shared" si="57"/>
        <v/>
      </c>
      <c r="I241" s="556" t="str">
        <f t="shared" si="58"/>
        <v/>
      </c>
      <c r="K241" s="556" t="str">
        <f t="shared" si="59"/>
        <v/>
      </c>
      <c r="M241" s="556" t="str">
        <f t="shared" si="60"/>
        <v/>
      </c>
      <c r="O241" s="556" t="str">
        <f t="shared" si="61"/>
        <v/>
      </c>
      <c r="Q241" s="556" t="str">
        <f t="shared" si="62"/>
        <v/>
      </c>
      <c r="S241" s="556" t="str">
        <f t="shared" si="63"/>
        <v/>
      </c>
      <c r="U241" s="556" t="str">
        <f t="shared" si="64"/>
        <v/>
      </c>
      <c r="W241" s="556" t="str">
        <f t="shared" si="65"/>
        <v/>
      </c>
      <c r="Y241" s="556" t="str">
        <f t="shared" si="66"/>
        <v/>
      </c>
      <c r="AA241" s="556" t="str">
        <f t="shared" si="67"/>
        <v/>
      </c>
      <c r="AC241" s="556" t="str">
        <f t="shared" si="68"/>
        <v/>
      </c>
      <c r="AE241" s="556" t="str">
        <f t="shared" si="69"/>
        <v/>
      </c>
      <c r="AG241" s="556" t="str">
        <f t="shared" si="70"/>
        <v/>
      </c>
      <c r="AI241" s="556" t="str">
        <f t="shared" si="71"/>
        <v/>
      </c>
      <c r="AK241" s="556" t="str">
        <f t="shared" si="72"/>
        <v/>
      </c>
      <c r="AM241" s="556" t="str">
        <f t="shared" si="73"/>
        <v/>
      </c>
      <c r="AO241" s="556" t="str">
        <f t="shared" si="74"/>
        <v/>
      </c>
      <c r="AQ241" s="556" t="str">
        <f t="shared" si="75"/>
        <v/>
      </c>
    </row>
    <row r="242" spans="5:43">
      <c r="E242" s="556" t="str">
        <f t="shared" si="57"/>
        <v/>
      </c>
      <c r="G242" s="556" t="str">
        <f t="shared" si="57"/>
        <v/>
      </c>
      <c r="I242" s="556" t="str">
        <f t="shared" si="58"/>
        <v/>
      </c>
      <c r="K242" s="556" t="str">
        <f t="shared" si="59"/>
        <v/>
      </c>
      <c r="M242" s="556" t="str">
        <f t="shared" si="60"/>
        <v/>
      </c>
      <c r="O242" s="556" t="str">
        <f t="shared" si="61"/>
        <v/>
      </c>
      <c r="Q242" s="556" t="str">
        <f t="shared" si="62"/>
        <v/>
      </c>
      <c r="S242" s="556" t="str">
        <f t="shared" si="63"/>
        <v/>
      </c>
      <c r="U242" s="556" t="str">
        <f t="shared" si="64"/>
        <v/>
      </c>
      <c r="W242" s="556" t="str">
        <f t="shared" si="65"/>
        <v/>
      </c>
      <c r="Y242" s="556" t="str">
        <f t="shared" si="66"/>
        <v/>
      </c>
      <c r="AA242" s="556" t="str">
        <f t="shared" si="67"/>
        <v/>
      </c>
      <c r="AC242" s="556" t="str">
        <f t="shared" si="68"/>
        <v/>
      </c>
      <c r="AE242" s="556" t="str">
        <f t="shared" si="69"/>
        <v/>
      </c>
      <c r="AG242" s="556" t="str">
        <f t="shared" si="70"/>
        <v/>
      </c>
      <c r="AI242" s="556" t="str">
        <f t="shared" si="71"/>
        <v/>
      </c>
      <c r="AK242" s="556" t="str">
        <f t="shared" si="72"/>
        <v/>
      </c>
      <c r="AM242" s="556" t="str">
        <f t="shared" si="73"/>
        <v/>
      </c>
      <c r="AO242" s="556" t="str">
        <f t="shared" si="74"/>
        <v/>
      </c>
      <c r="AQ242" s="556" t="str">
        <f t="shared" si="75"/>
        <v/>
      </c>
    </row>
    <row r="243" spans="5:43">
      <c r="E243" s="556" t="str">
        <f t="shared" si="57"/>
        <v/>
      </c>
      <c r="G243" s="556" t="str">
        <f t="shared" si="57"/>
        <v/>
      </c>
      <c r="I243" s="556" t="str">
        <f t="shared" si="58"/>
        <v/>
      </c>
      <c r="K243" s="556" t="str">
        <f t="shared" si="59"/>
        <v/>
      </c>
      <c r="M243" s="556" t="str">
        <f t="shared" si="60"/>
        <v/>
      </c>
      <c r="O243" s="556" t="str">
        <f t="shared" si="61"/>
        <v/>
      </c>
      <c r="Q243" s="556" t="str">
        <f t="shared" si="62"/>
        <v/>
      </c>
      <c r="S243" s="556" t="str">
        <f t="shared" si="63"/>
        <v/>
      </c>
      <c r="U243" s="556" t="str">
        <f t="shared" si="64"/>
        <v/>
      </c>
      <c r="W243" s="556" t="str">
        <f t="shared" si="65"/>
        <v/>
      </c>
      <c r="Y243" s="556" t="str">
        <f t="shared" si="66"/>
        <v/>
      </c>
      <c r="AA243" s="556" t="str">
        <f t="shared" si="67"/>
        <v/>
      </c>
      <c r="AC243" s="556" t="str">
        <f t="shared" si="68"/>
        <v/>
      </c>
      <c r="AE243" s="556" t="str">
        <f t="shared" si="69"/>
        <v/>
      </c>
      <c r="AG243" s="556" t="str">
        <f t="shared" si="70"/>
        <v/>
      </c>
      <c r="AI243" s="556" t="str">
        <f t="shared" si="71"/>
        <v/>
      </c>
      <c r="AK243" s="556" t="str">
        <f t="shared" si="72"/>
        <v/>
      </c>
      <c r="AM243" s="556" t="str">
        <f t="shared" si="73"/>
        <v/>
      </c>
      <c r="AO243" s="556" t="str">
        <f t="shared" si="74"/>
        <v/>
      </c>
      <c r="AQ243" s="556" t="str">
        <f t="shared" si="75"/>
        <v/>
      </c>
    </row>
    <row r="244" spans="5:43">
      <c r="E244" s="556" t="str">
        <f t="shared" si="57"/>
        <v/>
      </c>
      <c r="G244" s="556" t="str">
        <f t="shared" si="57"/>
        <v/>
      </c>
      <c r="I244" s="556" t="str">
        <f t="shared" si="58"/>
        <v/>
      </c>
      <c r="K244" s="556" t="str">
        <f t="shared" si="59"/>
        <v/>
      </c>
      <c r="M244" s="556" t="str">
        <f t="shared" si="60"/>
        <v/>
      </c>
      <c r="O244" s="556" t="str">
        <f t="shared" si="61"/>
        <v/>
      </c>
      <c r="Q244" s="556" t="str">
        <f t="shared" si="62"/>
        <v/>
      </c>
      <c r="S244" s="556" t="str">
        <f t="shared" si="63"/>
        <v/>
      </c>
      <c r="U244" s="556" t="str">
        <f t="shared" si="64"/>
        <v/>
      </c>
      <c r="W244" s="556" t="str">
        <f t="shared" si="65"/>
        <v/>
      </c>
      <c r="Y244" s="556" t="str">
        <f t="shared" si="66"/>
        <v/>
      </c>
      <c r="AA244" s="556" t="str">
        <f t="shared" si="67"/>
        <v/>
      </c>
      <c r="AC244" s="556" t="str">
        <f t="shared" si="68"/>
        <v/>
      </c>
      <c r="AE244" s="556" t="str">
        <f t="shared" si="69"/>
        <v/>
      </c>
      <c r="AG244" s="556" t="str">
        <f t="shared" si="70"/>
        <v/>
      </c>
      <c r="AI244" s="556" t="str">
        <f t="shared" si="71"/>
        <v/>
      </c>
      <c r="AK244" s="556" t="str">
        <f t="shared" si="72"/>
        <v/>
      </c>
      <c r="AM244" s="556" t="str">
        <f t="shared" si="73"/>
        <v/>
      </c>
      <c r="AO244" s="556" t="str">
        <f t="shared" si="74"/>
        <v/>
      </c>
      <c r="AQ244" s="556" t="str">
        <f t="shared" si="75"/>
        <v/>
      </c>
    </row>
    <row r="245" spans="5:43">
      <c r="E245" s="556" t="str">
        <f t="shared" si="57"/>
        <v/>
      </c>
      <c r="G245" s="556" t="str">
        <f t="shared" si="57"/>
        <v/>
      </c>
      <c r="I245" s="556" t="str">
        <f t="shared" si="58"/>
        <v/>
      </c>
      <c r="K245" s="556" t="str">
        <f t="shared" si="59"/>
        <v/>
      </c>
      <c r="M245" s="556" t="str">
        <f t="shared" si="60"/>
        <v/>
      </c>
      <c r="O245" s="556" t="str">
        <f t="shared" si="61"/>
        <v/>
      </c>
      <c r="Q245" s="556" t="str">
        <f t="shared" si="62"/>
        <v/>
      </c>
      <c r="S245" s="556" t="str">
        <f t="shared" si="63"/>
        <v/>
      </c>
      <c r="U245" s="556" t="str">
        <f t="shared" si="64"/>
        <v/>
      </c>
      <c r="W245" s="556" t="str">
        <f t="shared" si="65"/>
        <v/>
      </c>
      <c r="Y245" s="556" t="str">
        <f t="shared" si="66"/>
        <v/>
      </c>
      <c r="AA245" s="556" t="str">
        <f t="shared" si="67"/>
        <v/>
      </c>
      <c r="AC245" s="556" t="str">
        <f t="shared" si="68"/>
        <v/>
      </c>
      <c r="AE245" s="556" t="str">
        <f t="shared" si="69"/>
        <v/>
      </c>
      <c r="AG245" s="556" t="str">
        <f t="shared" si="70"/>
        <v/>
      </c>
      <c r="AI245" s="556" t="str">
        <f t="shared" si="71"/>
        <v/>
      </c>
      <c r="AK245" s="556" t="str">
        <f t="shared" si="72"/>
        <v/>
      </c>
      <c r="AM245" s="556" t="str">
        <f t="shared" si="73"/>
        <v/>
      </c>
      <c r="AO245" s="556" t="str">
        <f t="shared" si="74"/>
        <v/>
      </c>
      <c r="AQ245" s="556" t="str">
        <f t="shared" si="75"/>
        <v/>
      </c>
    </row>
    <row r="246" spans="5:43">
      <c r="E246" s="556" t="str">
        <f t="shared" si="57"/>
        <v/>
      </c>
      <c r="G246" s="556" t="str">
        <f t="shared" si="57"/>
        <v/>
      </c>
      <c r="I246" s="556" t="str">
        <f t="shared" si="58"/>
        <v/>
      </c>
      <c r="K246" s="556" t="str">
        <f t="shared" si="59"/>
        <v/>
      </c>
      <c r="M246" s="556" t="str">
        <f t="shared" si="60"/>
        <v/>
      </c>
      <c r="O246" s="556" t="str">
        <f t="shared" si="61"/>
        <v/>
      </c>
      <c r="Q246" s="556" t="str">
        <f t="shared" si="62"/>
        <v/>
      </c>
      <c r="S246" s="556" t="str">
        <f t="shared" si="63"/>
        <v/>
      </c>
      <c r="U246" s="556" t="str">
        <f t="shared" si="64"/>
        <v/>
      </c>
      <c r="W246" s="556" t="str">
        <f t="shared" si="65"/>
        <v/>
      </c>
      <c r="Y246" s="556" t="str">
        <f t="shared" si="66"/>
        <v/>
      </c>
      <c r="AA246" s="556" t="str">
        <f t="shared" si="67"/>
        <v/>
      </c>
      <c r="AC246" s="556" t="str">
        <f t="shared" si="68"/>
        <v/>
      </c>
      <c r="AE246" s="556" t="str">
        <f t="shared" si="69"/>
        <v/>
      </c>
      <c r="AG246" s="556" t="str">
        <f t="shared" si="70"/>
        <v/>
      </c>
      <c r="AI246" s="556" t="str">
        <f t="shared" si="71"/>
        <v/>
      </c>
      <c r="AK246" s="556" t="str">
        <f t="shared" si="72"/>
        <v/>
      </c>
      <c r="AM246" s="556" t="str">
        <f t="shared" si="73"/>
        <v/>
      </c>
      <c r="AO246" s="556" t="str">
        <f t="shared" si="74"/>
        <v/>
      </c>
      <c r="AQ246" s="556" t="str">
        <f t="shared" si="75"/>
        <v/>
      </c>
    </row>
    <row r="247" spans="5:43">
      <c r="E247" s="556" t="str">
        <f t="shared" si="57"/>
        <v/>
      </c>
      <c r="G247" s="556" t="str">
        <f t="shared" si="57"/>
        <v/>
      </c>
      <c r="I247" s="556" t="str">
        <f t="shared" si="58"/>
        <v/>
      </c>
      <c r="K247" s="556" t="str">
        <f t="shared" si="59"/>
        <v/>
      </c>
      <c r="M247" s="556" t="str">
        <f t="shared" si="60"/>
        <v/>
      </c>
      <c r="O247" s="556" t="str">
        <f t="shared" si="61"/>
        <v/>
      </c>
      <c r="Q247" s="556" t="str">
        <f t="shared" si="62"/>
        <v/>
      </c>
      <c r="S247" s="556" t="str">
        <f t="shared" si="63"/>
        <v/>
      </c>
      <c r="U247" s="556" t="str">
        <f t="shared" si="64"/>
        <v/>
      </c>
      <c r="W247" s="556" t="str">
        <f t="shared" si="65"/>
        <v/>
      </c>
      <c r="Y247" s="556" t="str">
        <f t="shared" si="66"/>
        <v/>
      </c>
      <c r="AA247" s="556" t="str">
        <f t="shared" si="67"/>
        <v/>
      </c>
      <c r="AC247" s="556" t="str">
        <f t="shared" si="68"/>
        <v/>
      </c>
      <c r="AE247" s="556" t="str">
        <f t="shared" si="69"/>
        <v/>
      </c>
      <c r="AG247" s="556" t="str">
        <f t="shared" si="70"/>
        <v/>
      </c>
      <c r="AI247" s="556" t="str">
        <f t="shared" si="71"/>
        <v/>
      </c>
      <c r="AK247" s="556" t="str">
        <f t="shared" si="72"/>
        <v/>
      </c>
      <c r="AM247" s="556" t="str">
        <f t="shared" si="73"/>
        <v/>
      </c>
      <c r="AO247" s="556" t="str">
        <f t="shared" si="74"/>
        <v/>
      </c>
      <c r="AQ247" s="556" t="str">
        <f t="shared" si="75"/>
        <v/>
      </c>
    </row>
    <row r="248" spans="5:43">
      <c r="E248" s="556" t="str">
        <f t="shared" si="57"/>
        <v/>
      </c>
      <c r="G248" s="556" t="str">
        <f t="shared" si="57"/>
        <v/>
      </c>
      <c r="I248" s="556" t="str">
        <f t="shared" si="58"/>
        <v/>
      </c>
      <c r="K248" s="556" t="str">
        <f t="shared" si="59"/>
        <v/>
      </c>
      <c r="M248" s="556" t="str">
        <f t="shared" si="60"/>
        <v/>
      </c>
      <c r="O248" s="556" t="str">
        <f t="shared" si="61"/>
        <v/>
      </c>
      <c r="Q248" s="556" t="str">
        <f t="shared" si="62"/>
        <v/>
      </c>
      <c r="S248" s="556" t="str">
        <f t="shared" si="63"/>
        <v/>
      </c>
      <c r="U248" s="556" t="str">
        <f t="shared" si="64"/>
        <v/>
      </c>
      <c r="W248" s="556" t="str">
        <f t="shared" si="65"/>
        <v/>
      </c>
      <c r="Y248" s="556" t="str">
        <f t="shared" si="66"/>
        <v/>
      </c>
      <c r="AA248" s="556" t="str">
        <f t="shared" si="67"/>
        <v/>
      </c>
      <c r="AC248" s="556" t="str">
        <f t="shared" si="68"/>
        <v/>
      </c>
      <c r="AE248" s="556" t="str">
        <f t="shared" si="69"/>
        <v/>
      </c>
      <c r="AG248" s="556" t="str">
        <f t="shared" si="70"/>
        <v/>
      </c>
      <c r="AI248" s="556" t="str">
        <f t="shared" si="71"/>
        <v/>
      </c>
      <c r="AK248" s="556" t="str">
        <f t="shared" si="72"/>
        <v/>
      </c>
      <c r="AM248" s="556" t="str">
        <f t="shared" si="73"/>
        <v/>
      </c>
      <c r="AO248" s="556" t="str">
        <f t="shared" si="74"/>
        <v/>
      </c>
      <c r="AQ248" s="556" t="str">
        <f t="shared" si="75"/>
        <v/>
      </c>
    </row>
    <row r="249" spans="5:43">
      <c r="E249" s="556" t="str">
        <f t="shared" si="57"/>
        <v/>
      </c>
      <c r="G249" s="556" t="str">
        <f t="shared" si="57"/>
        <v/>
      </c>
      <c r="I249" s="556" t="str">
        <f t="shared" si="58"/>
        <v/>
      </c>
      <c r="K249" s="556" t="str">
        <f t="shared" si="59"/>
        <v/>
      </c>
      <c r="M249" s="556" t="str">
        <f t="shared" si="60"/>
        <v/>
      </c>
      <c r="O249" s="556" t="str">
        <f t="shared" si="61"/>
        <v/>
      </c>
      <c r="Q249" s="556" t="str">
        <f t="shared" si="62"/>
        <v/>
      </c>
      <c r="S249" s="556" t="str">
        <f t="shared" si="63"/>
        <v/>
      </c>
      <c r="U249" s="556" t="str">
        <f t="shared" si="64"/>
        <v/>
      </c>
      <c r="W249" s="556" t="str">
        <f t="shared" si="65"/>
        <v/>
      </c>
      <c r="Y249" s="556" t="str">
        <f t="shared" si="66"/>
        <v/>
      </c>
      <c r="AA249" s="556" t="str">
        <f t="shared" si="67"/>
        <v/>
      </c>
      <c r="AC249" s="556" t="str">
        <f t="shared" si="68"/>
        <v/>
      </c>
      <c r="AE249" s="556" t="str">
        <f t="shared" si="69"/>
        <v/>
      </c>
      <c r="AG249" s="556" t="str">
        <f t="shared" si="70"/>
        <v/>
      </c>
      <c r="AI249" s="556" t="str">
        <f t="shared" si="71"/>
        <v/>
      </c>
      <c r="AK249" s="556" t="str">
        <f t="shared" si="72"/>
        <v/>
      </c>
      <c r="AM249" s="556" t="str">
        <f t="shared" si="73"/>
        <v/>
      </c>
      <c r="AO249" s="556" t="str">
        <f t="shared" si="74"/>
        <v/>
      </c>
      <c r="AQ249" s="556" t="str">
        <f t="shared" si="75"/>
        <v/>
      </c>
    </row>
    <row r="250" spans="5:43">
      <c r="E250" s="556" t="str">
        <f t="shared" si="57"/>
        <v/>
      </c>
      <c r="G250" s="556" t="str">
        <f t="shared" si="57"/>
        <v/>
      </c>
      <c r="I250" s="556" t="str">
        <f t="shared" si="58"/>
        <v/>
      </c>
      <c r="K250" s="556" t="str">
        <f t="shared" si="59"/>
        <v/>
      </c>
      <c r="M250" s="556" t="str">
        <f t="shared" si="60"/>
        <v/>
      </c>
      <c r="O250" s="556" t="str">
        <f t="shared" si="61"/>
        <v/>
      </c>
      <c r="Q250" s="556" t="str">
        <f t="shared" si="62"/>
        <v/>
      </c>
      <c r="S250" s="556" t="str">
        <f t="shared" si="63"/>
        <v/>
      </c>
      <c r="U250" s="556" t="str">
        <f t="shared" si="64"/>
        <v/>
      </c>
      <c r="W250" s="556" t="str">
        <f t="shared" si="65"/>
        <v/>
      </c>
      <c r="Y250" s="556" t="str">
        <f t="shared" si="66"/>
        <v/>
      </c>
      <c r="AA250" s="556" t="str">
        <f t="shared" si="67"/>
        <v/>
      </c>
      <c r="AC250" s="556" t="str">
        <f t="shared" si="68"/>
        <v/>
      </c>
      <c r="AE250" s="556" t="str">
        <f t="shared" si="69"/>
        <v/>
      </c>
      <c r="AG250" s="556" t="str">
        <f t="shared" si="70"/>
        <v/>
      </c>
      <c r="AI250" s="556" t="str">
        <f t="shared" si="71"/>
        <v/>
      </c>
      <c r="AK250" s="556" t="str">
        <f t="shared" si="72"/>
        <v/>
      </c>
      <c r="AM250" s="556" t="str">
        <f t="shared" si="73"/>
        <v/>
      </c>
      <c r="AO250" s="556" t="str">
        <f t="shared" si="74"/>
        <v/>
      </c>
      <c r="AQ250" s="556" t="str">
        <f t="shared" si="75"/>
        <v/>
      </c>
    </row>
    <row r="251" spans="5:43">
      <c r="E251" s="556" t="str">
        <f t="shared" si="57"/>
        <v/>
      </c>
      <c r="G251" s="556" t="str">
        <f t="shared" si="57"/>
        <v/>
      </c>
      <c r="I251" s="556" t="str">
        <f t="shared" si="58"/>
        <v/>
      </c>
      <c r="K251" s="556" t="str">
        <f t="shared" si="59"/>
        <v/>
      </c>
      <c r="M251" s="556" t="str">
        <f t="shared" si="60"/>
        <v/>
      </c>
      <c r="O251" s="556" t="str">
        <f t="shared" si="61"/>
        <v/>
      </c>
      <c r="Q251" s="556" t="str">
        <f t="shared" si="62"/>
        <v/>
      </c>
      <c r="S251" s="556" t="str">
        <f t="shared" si="63"/>
        <v/>
      </c>
      <c r="U251" s="556" t="str">
        <f t="shared" si="64"/>
        <v/>
      </c>
      <c r="W251" s="556" t="str">
        <f t="shared" si="65"/>
        <v/>
      </c>
      <c r="Y251" s="556" t="str">
        <f t="shared" si="66"/>
        <v/>
      </c>
      <c r="AA251" s="556" t="str">
        <f t="shared" si="67"/>
        <v/>
      </c>
      <c r="AC251" s="556" t="str">
        <f t="shared" si="68"/>
        <v/>
      </c>
      <c r="AE251" s="556" t="str">
        <f t="shared" si="69"/>
        <v/>
      </c>
      <c r="AG251" s="556" t="str">
        <f t="shared" si="70"/>
        <v/>
      </c>
      <c r="AI251" s="556" t="str">
        <f t="shared" si="71"/>
        <v/>
      </c>
      <c r="AK251" s="556" t="str">
        <f t="shared" si="72"/>
        <v/>
      </c>
      <c r="AM251" s="556" t="str">
        <f t="shared" si="73"/>
        <v/>
      </c>
      <c r="AO251" s="556" t="str">
        <f t="shared" si="74"/>
        <v/>
      </c>
      <c r="AQ251" s="556" t="str">
        <f t="shared" si="75"/>
        <v/>
      </c>
    </row>
    <row r="252" spans="5:43">
      <c r="E252" s="556" t="str">
        <f t="shared" si="57"/>
        <v/>
      </c>
      <c r="G252" s="556" t="str">
        <f t="shared" si="57"/>
        <v/>
      </c>
      <c r="I252" s="556" t="str">
        <f t="shared" si="58"/>
        <v/>
      </c>
      <c r="K252" s="556" t="str">
        <f t="shared" si="59"/>
        <v/>
      </c>
      <c r="M252" s="556" t="str">
        <f t="shared" si="60"/>
        <v/>
      </c>
      <c r="O252" s="556" t="str">
        <f t="shared" si="61"/>
        <v/>
      </c>
      <c r="Q252" s="556" t="str">
        <f t="shared" si="62"/>
        <v/>
      </c>
      <c r="S252" s="556" t="str">
        <f t="shared" si="63"/>
        <v/>
      </c>
      <c r="U252" s="556" t="str">
        <f t="shared" si="64"/>
        <v/>
      </c>
      <c r="W252" s="556" t="str">
        <f t="shared" si="65"/>
        <v/>
      </c>
      <c r="Y252" s="556" t="str">
        <f t="shared" si="66"/>
        <v/>
      </c>
      <c r="AA252" s="556" t="str">
        <f t="shared" si="67"/>
        <v/>
      </c>
      <c r="AC252" s="556" t="str">
        <f t="shared" si="68"/>
        <v/>
      </c>
      <c r="AE252" s="556" t="str">
        <f t="shared" si="69"/>
        <v/>
      </c>
      <c r="AG252" s="556" t="str">
        <f t="shared" si="70"/>
        <v/>
      </c>
      <c r="AI252" s="556" t="str">
        <f t="shared" si="71"/>
        <v/>
      </c>
      <c r="AK252" s="556" t="str">
        <f t="shared" si="72"/>
        <v/>
      </c>
      <c r="AM252" s="556" t="str">
        <f t="shared" si="73"/>
        <v/>
      </c>
      <c r="AO252" s="556" t="str">
        <f t="shared" si="74"/>
        <v/>
      </c>
      <c r="AQ252" s="556" t="str">
        <f t="shared" si="75"/>
        <v/>
      </c>
    </row>
    <row r="253" spans="5:43">
      <c r="E253" s="556" t="str">
        <f t="shared" si="57"/>
        <v/>
      </c>
      <c r="G253" s="556" t="str">
        <f t="shared" si="57"/>
        <v/>
      </c>
      <c r="I253" s="556" t="str">
        <f t="shared" si="58"/>
        <v/>
      </c>
      <c r="K253" s="556" t="str">
        <f t="shared" si="59"/>
        <v/>
      </c>
      <c r="M253" s="556" t="str">
        <f t="shared" si="60"/>
        <v/>
      </c>
      <c r="O253" s="556" t="str">
        <f t="shared" si="61"/>
        <v/>
      </c>
      <c r="Q253" s="556" t="str">
        <f t="shared" si="62"/>
        <v/>
      </c>
      <c r="S253" s="556" t="str">
        <f t="shared" si="63"/>
        <v/>
      </c>
      <c r="U253" s="556" t="str">
        <f t="shared" si="64"/>
        <v/>
      </c>
      <c r="W253" s="556" t="str">
        <f t="shared" si="65"/>
        <v/>
      </c>
      <c r="Y253" s="556" t="str">
        <f t="shared" si="66"/>
        <v/>
      </c>
      <c r="AA253" s="556" t="str">
        <f t="shared" si="67"/>
        <v/>
      </c>
      <c r="AC253" s="556" t="str">
        <f t="shared" si="68"/>
        <v/>
      </c>
      <c r="AE253" s="556" t="str">
        <f t="shared" si="69"/>
        <v/>
      </c>
      <c r="AG253" s="556" t="str">
        <f t="shared" si="70"/>
        <v/>
      </c>
      <c r="AI253" s="556" t="str">
        <f t="shared" si="71"/>
        <v/>
      </c>
      <c r="AK253" s="556" t="str">
        <f t="shared" si="72"/>
        <v/>
      </c>
      <c r="AM253" s="556" t="str">
        <f t="shared" si="73"/>
        <v/>
      </c>
      <c r="AO253" s="556" t="str">
        <f t="shared" si="74"/>
        <v/>
      </c>
      <c r="AQ253" s="556" t="str">
        <f t="shared" si="75"/>
        <v/>
      </c>
    </row>
    <row r="254" spans="5:43">
      <c r="E254" s="556" t="str">
        <f t="shared" si="57"/>
        <v/>
      </c>
      <c r="G254" s="556" t="str">
        <f t="shared" si="57"/>
        <v/>
      </c>
      <c r="I254" s="556" t="str">
        <f t="shared" si="58"/>
        <v/>
      </c>
      <c r="K254" s="556" t="str">
        <f t="shared" si="59"/>
        <v/>
      </c>
      <c r="M254" s="556" t="str">
        <f t="shared" si="60"/>
        <v/>
      </c>
      <c r="O254" s="556" t="str">
        <f t="shared" si="61"/>
        <v/>
      </c>
      <c r="Q254" s="556" t="str">
        <f t="shared" si="62"/>
        <v/>
      </c>
      <c r="S254" s="556" t="str">
        <f t="shared" si="63"/>
        <v/>
      </c>
      <c r="U254" s="556" t="str">
        <f t="shared" si="64"/>
        <v/>
      </c>
      <c r="W254" s="556" t="str">
        <f t="shared" si="65"/>
        <v/>
      </c>
      <c r="Y254" s="556" t="str">
        <f t="shared" si="66"/>
        <v/>
      </c>
      <c r="AA254" s="556" t="str">
        <f t="shared" si="67"/>
        <v/>
      </c>
      <c r="AC254" s="556" t="str">
        <f t="shared" si="68"/>
        <v/>
      </c>
      <c r="AE254" s="556" t="str">
        <f t="shared" si="69"/>
        <v/>
      </c>
      <c r="AG254" s="556" t="str">
        <f t="shared" si="70"/>
        <v/>
      </c>
      <c r="AI254" s="556" t="str">
        <f t="shared" si="71"/>
        <v/>
      </c>
      <c r="AK254" s="556" t="str">
        <f t="shared" si="72"/>
        <v/>
      </c>
      <c r="AM254" s="556" t="str">
        <f t="shared" si="73"/>
        <v/>
      </c>
      <c r="AO254" s="556" t="str">
        <f t="shared" si="74"/>
        <v/>
      </c>
      <c r="AQ254" s="556" t="str">
        <f t="shared" si="75"/>
        <v/>
      </c>
    </row>
    <row r="255" spans="5:43">
      <c r="E255" s="556" t="str">
        <f t="shared" si="57"/>
        <v/>
      </c>
      <c r="G255" s="556" t="str">
        <f t="shared" si="57"/>
        <v/>
      </c>
      <c r="I255" s="556" t="str">
        <f t="shared" si="58"/>
        <v/>
      </c>
      <c r="K255" s="556" t="str">
        <f t="shared" si="59"/>
        <v/>
      </c>
      <c r="M255" s="556" t="str">
        <f t="shared" si="60"/>
        <v/>
      </c>
      <c r="O255" s="556" t="str">
        <f t="shared" si="61"/>
        <v/>
      </c>
      <c r="Q255" s="556" t="str">
        <f t="shared" si="62"/>
        <v/>
      </c>
      <c r="S255" s="556" t="str">
        <f t="shared" si="63"/>
        <v/>
      </c>
      <c r="U255" s="556" t="str">
        <f t="shared" si="64"/>
        <v/>
      </c>
      <c r="W255" s="556" t="str">
        <f t="shared" si="65"/>
        <v/>
      </c>
      <c r="Y255" s="556" t="str">
        <f t="shared" si="66"/>
        <v/>
      </c>
      <c r="AA255" s="556" t="str">
        <f t="shared" si="67"/>
        <v/>
      </c>
      <c r="AC255" s="556" t="str">
        <f t="shared" si="68"/>
        <v/>
      </c>
      <c r="AE255" s="556" t="str">
        <f t="shared" si="69"/>
        <v/>
      </c>
      <c r="AG255" s="556" t="str">
        <f t="shared" si="70"/>
        <v/>
      </c>
      <c r="AI255" s="556" t="str">
        <f t="shared" si="71"/>
        <v/>
      </c>
      <c r="AK255" s="556" t="str">
        <f t="shared" si="72"/>
        <v/>
      </c>
      <c r="AM255" s="556" t="str">
        <f t="shared" si="73"/>
        <v/>
      </c>
      <c r="AO255" s="556" t="str">
        <f t="shared" si="74"/>
        <v/>
      </c>
      <c r="AQ255" s="556" t="str">
        <f t="shared" si="75"/>
        <v/>
      </c>
    </row>
    <row r="256" spans="5:43">
      <c r="E256" s="556" t="str">
        <f t="shared" si="57"/>
        <v/>
      </c>
      <c r="G256" s="556" t="str">
        <f t="shared" si="57"/>
        <v/>
      </c>
      <c r="I256" s="556" t="str">
        <f t="shared" si="58"/>
        <v/>
      </c>
      <c r="K256" s="556" t="str">
        <f t="shared" si="59"/>
        <v/>
      </c>
      <c r="M256" s="556" t="str">
        <f t="shared" si="60"/>
        <v/>
      </c>
      <c r="O256" s="556" t="str">
        <f t="shared" si="61"/>
        <v/>
      </c>
      <c r="Q256" s="556" t="str">
        <f t="shared" si="62"/>
        <v/>
      </c>
      <c r="S256" s="556" t="str">
        <f t="shared" si="63"/>
        <v/>
      </c>
      <c r="U256" s="556" t="str">
        <f t="shared" si="64"/>
        <v/>
      </c>
      <c r="W256" s="556" t="str">
        <f t="shared" si="65"/>
        <v/>
      </c>
      <c r="Y256" s="556" t="str">
        <f t="shared" si="66"/>
        <v/>
      </c>
      <c r="AA256" s="556" t="str">
        <f t="shared" si="67"/>
        <v/>
      </c>
      <c r="AC256" s="556" t="str">
        <f t="shared" si="68"/>
        <v/>
      </c>
      <c r="AE256" s="556" t="str">
        <f t="shared" si="69"/>
        <v/>
      </c>
      <c r="AG256" s="556" t="str">
        <f t="shared" si="70"/>
        <v/>
      </c>
      <c r="AI256" s="556" t="str">
        <f t="shared" si="71"/>
        <v/>
      </c>
      <c r="AK256" s="556" t="str">
        <f t="shared" si="72"/>
        <v/>
      </c>
      <c r="AM256" s="556" t="str">
        <f t="shared" si="73"/>
        <v/>
      </c>
      <c r="AO256" s="556" t="str">
        <f t="shared" si="74"/>
        <v/>
      </c>
      <c r="AQ256" s="556" t="str">
        <f t="shared" si="75"/>
        <v/>
      </c>
    </row>
    <row r="257" spans="5:43">
      <c r="E257" s="556" t="str">
        <f t="shared" si="57"/>
        <v/>
      </c>
      <c r="G257" s="556" t="str">
        <f t="shared" si="57"/>
        <v/>
      </c>
      <c r="I257" s="556" t="str">
        <f t="shared" si="58"/>
        <v/>
      </c>
      <c r="K257" s="556" t="str">
        <f t="shared" si="59"/>
        <v/>
      </c>
      <c r="M257" s="556" t="str">
        <f t="shared" si="60"/>
        <v/>
      </c>
      <c r="O257" s="556" t="str">
        <f t="shared" si="61"/>
        <v/>
      </c>
      <c r="Q257" s="556" t="str">
        <f t="shared" si="62"/>
        <v/>
      </c>
      <c r="S257" s="556" t="str">
        <f t="shared" si="63"/>
        <v/>
      </c>
      <c r="U257" s="556" t="str">
        <f t="shared" si="64"/>
        <v/>
      </c>
      <c r="W257" s="556" t="str">
        <f t="shared" si="65"/>
        <v/>
      </c>
      <c r="Y257" s="556" t="str">
        <f t="shared" si="66"/>
        <v/>
      </c>
      <c r="AA257" s="556" t="str">
        <f t="shared" si="67"/>
        <v/>
      </c>
      <c r="AC257" s="556" t="str">
        <f t="shared" si="68"/>
        <v/>
      </c>
      <c r="AE257" s="556" t="str">
        <f t="shared" si="69"/>
        <v/>
      </c>
      <c r="AG257" s="556" t="str">
        <f t="shared" si="70"/>
        <v/>
      </c>
      <c r="AI257" s="556" t="str">
        <f t="shared" si="71"/>
        <v/>
      </c>
      <c r="AK257" s="556" t="str">
        <f t="shared" si="72"/>
        <v/>
      </c>
      <c r="AM257" s="556" t="str">
        <f t="shared" si="73"/>
        <v/>
      </c>
      <c r="AO257" s="556" t="str">
        <f t="shared" si="74"/>
        <v/>
      </c>
      <c r="AQ257" s="556" t="str">
        <f t="shared" si="75"/>
        <v/>
      </c>
    </row>
    <row r="258" spans="5:43">
      <c r="E258" s="556" t="str">
        <f t="shared" si="57"/>
        <v/>
      </c>
      <c r="G258" s="556" t="str">
        <f t="shared" si="57"/>
        <v/>
      </c>
      <c r="I258" s="556" t="str">
        <f t="shared" si="58"/>
        <v/>
      </c>
      <c r="K258" s="556" t="str">
        <f t="shared" si="59"/>
        <v/>
      </c>
      <c r="M258" s="556" t="str">
        <f t="shared" si="60"/>
        <v/>
      </c>
      <c r="O258" s="556" t="str">
        <f t="shared" si="61"/>
        <v/>
      </c>
      <c r="Q258" s="556" t="str">
        <f t="shared" si="62"/>
        <v/>
      </c>
      <c r="S258" s="556" t="str">
        <f t="shared" si="63"/>
        <v/>
      </c>
      <c r="U258" s="556" t="str">
        <f t="shared" si="64"/>
        <v/>
      </c>
      <c r="W258" s="556" t="str">
        <f t="shared" si="65"/>
        <v/>
      </c>
      <c r="Y258" s="556" t="str">
        <f t="shared" si="66"/>
        <v/>
      </c>
      <c r="AA258" s="556" t="str">
        <f t="shared" si="67"/>
        <v/>
      </c>
      <c r="AC258" s="556" t="str">
        <f t="shared" si="68"/>
        <v/>
      </c>
      <c r="AE258" s="556" t="str">
        <f t="shared" si="69"/>
        <v/>
      </c>
      <c r="AG258" s="556" t="str">
        <f t="shared" si="70"/>
        <v/>
      </c>
      <c r="AI258" s="556" t="str">
        <f t="shared" si="71"/>
        <v/>
      </c>
      <c r="AK258" s="556" t="str">
        <f t="shared" si="72"/>
        <v/>
      </c>
      <c r="AM258" s="556" t="str">
        <f t="shared" si="73"/>
        <v/>
      </c>
      <c r="AO258" s="556" t="str">
        <f t="shared" si="74"/>
        <v/>
      </c>
      <c r="AQ258" s="556" t="str">
        <f t="shared" si="75"/>
        <v/>
      </c>
    </row>
    <row r="259" spans="5:43">
      <c r="E259" s="556" t="str">
        <f t="shared" si="57"/>
        <v/>
      </c>
      <c r="G259" s="556" t="str">
        <f t="shared" si="57"/>
        <v/>
      </c>
      <c r="I259" s="556" t="str">
        <f t="shared" si="58"/>
        <v/>
      </c>
      <c r="K259" s="556" t="str">
        <f t="shared" si="59"/>
        <v/>
      </c>
      <c r="M259" s="556" t="str">
        <f t="shared" si="60"/>
        <v/>
      </c>
      <c r="O259" s="556" t="str">
        <f t="shared" si="61"/>
        <v/>
      </c>
      <c r="Q259" s="556" t="str">
        <f t="shared" si="62"/>
        <v/>
      </c>
      <c r="S259" s="556" t="str">
        <f t="shared" si="63"/>
        <v/>
      </c>
      <c r="U259" s="556" t="str">
        <f t="shared" si="64"/>
        <v/>
      </c>
      <c r="W259" s="556" t="str">
        <f t="shared" si="65"/>
        <v/>
      </c>
      <c r="Y259" s="556" t="str">
        <f t="shared" si="66"/>
        <v/>
      </c>
      <c r="AA259" s="556" t="str">
        <f t="shared" si="67"/>
        <v/>
      </c>
      <c r="AC259" s="556" t="str">
        <f t="shared" si="68"/>
        <v/>
      </c>
      <c r="AE259" s="556" t="str">
        <f t="shared" si="69"/>
        <v/>
      </c>
      <c r="AG259" s="556" t="str">
        <f t="shared" si="70"/>
        <v/>
      </c>
      <c r="AI259" s="556" t="str">
        <f t="shared" si="71"/>
        <v/>
      </c>
      <c r="AK259" s="556" t="str">
        <f t="shared" si="72"/>
        <v/>
      </c>
      <c r="AM259" s="556" t="str">
        <f t="shared" si="73"/>
        <v/>
      </c>
      <c r="AO259" s="556" t="str">
        <f t="shared" si="74"/>
        <v/>
      </c>
      <c r="AQ259" s="556" t="str">
        <f t="shared" si="75"/>
        <v/>
      </c>
    </row>
    <row r="260" spans="5:43">
      <c r="E260" s="556" t="str">
        <f t="shared" si="57"/>
        <v/>
      </c>
      <c r="G260" s="556" t="str">
        <f t="shared" si="57"/>
        <v/>
      </c>
      <c r="I260" s="556" t="str">
        <f t="shared" si="58"/>
        <v/>
      </c>
      <c r="K260" s="556" t="str">
        <f t="shared" si="59"/>
        <v/>
      </c>
      <c r="M260" s="556" t="str">
        <f t="shared" si="60"/>
        <v/>
      </c>
      <c r="O260" s="556" t="str">
        <f t="shared" si="61"/>
        <v/>
      </c>
      <c r="Q260" s="556" t="str">
        <f t="shared" si="62"/>
        <v/>
      </c>
      <c r="S260" s="556" t="str">
        <f t="shared" si="63"/>
        <v/>
      </c>
      <c r="U260" s="556" t="str">
        <f t="shared" si="64"/>
        <v/>
      </c>
      <c r="W260" s="556" t="str">
        <f t="shared" si="65"/>
        <v/>
      </c>
      <c r="Y260" s="556" t="str">
        <f t="shared" si="66"/>
        <v/>
      </c>
      <c r="AA260" s="556" t="str">
        <f t="shared" si="67"/>
        <v/>
      </c>
      <c r="AC260" s="556" t="str">
        <f t="shared" si="68"/>
        <v/>
      </c>
      <c r="AE260" s="556" t="str">
        <f t="shared" si="69"/>
        <v/>
      </c>
      <c r="AG260" s="556" t="str">
        <f t="shared" si="70"/>
        <v/>
      </c>
      <c r="AI260" s="556" t="str">
        <f t="shared" si="71"/>
        <v/>
      </c>
      <c r="AK260" s="556" t="str">
        <f t="shared" si="72"/>
        <v/>
      </c>
      <c r="AM260" s="556" t="str">
        <f t="shared" si="73"/>
        <v/>
      </c>
      <c r="AO260" s="556" t="str">
        <f t="shared" si="74"/>
        <v/>
      </c>
      <c r="AQ260" s="556" t="str">
        <f t="shared" si="75"/>
        <v/>
      </c>
    </row>
    <row r="261" spans="5:43">
      <c r="E261" s="556" t="str">
        <f t="shared" si="57"/>
        <v/>
      </c>
      <c r="G261" s="556" t="str">
        <f t="shared" si="57"/>
        <v/>
      </c>
      <c r="I261" s="556" t="str">
        <f t="shared" si="58"/>
        <v/>
      </c>
      <c r="K261" s="556" t="str">
        <f t="shared" si="59"/>
        <v/>
      </c>
      <c r="M261" s="556" t="str">
        <f t="shared" si="60"/>
        <v/>
      </c>
      <c r="O261" s="556" t="str">
        <f t="shared" si="61"/>
        <v/>
      </c>
      <c r="Q261" s="556" t="str">
        <f t="shared" si="62"/>
        <v/>
      </c>
      <c r="S261" s="556" t="str">
        <f t="shared" si="63"/>
        <v/>
      </c>
      <c r="U261" s="556" t="str">
        <f t="shared" si="64"/>
        <v/>
      </c>
      <c r="W261" s="556" t="str">
        <f t="shared" si="65"/>
        <v/>
      </c>
      <c r="Y261" s="556" t="str">
        <f t="shared" si="66"/>
        <v/>
      </c>
      <c r="AA261" s="556" t="str">
        <f t="shared" si="67"/>
        <v/>
      </c>
      <c r="AC261" s="556" t="str">
        <f t="shared" si="68"/>
        <v/>
      </c>
      <c r="AE261" s="556" t="str">
        <f t="shared" si="69"/>
        <v/>
      </c>
      <c r="AG261" s="556" t="str">
        <f t="shared" si="70"/>
        <v/>
      </c>
      <c r="AI261" s="556" t="str">
        <f t="shared" si="71"/>
        <v/>
      </c>
      <c r="AK261" s="556" t="str">
        <f t="shared" si="72"/>
        <v/>
      </c>
      <c r="AM261" s="556" t="str">
        <f t="shared" si="73"/>
        <v/>
      </c>
      <c r="AO261" s="556" t="str">
        <f t="shared" si="74"/>
        <v/>
      </c>
      <c r="AQ261" s="556" t="str">
        <f t="shared" si="75"/>
        <v/>
      </c>
    </row>
    <row r="262" spans="5:43">
      <c r="E262" s="556" t="str">
        <f t="shared" si="57"/>
        <v/>
      </c>
      <c r="G262" s="556" t="str">
        <f t="shared" si="57"/>
        <v/>
      </c>
      <c r="I262" s="556" t="str">
        <f t="shared" si="58"/>
        <v/>
      </c>
      <c r="K262" s="556" t="str">
        <f t="shared" si="59"/>
        <v/>
      </c>
      <c r="M262" s="556" t="str">
        <f t="shared" si="60"/>
        <v/>
      </c>
      <c r="O262" s="556" t="str">
        <f t="shared" si="61"/>
        <v/>
      </c>
      <c r="Q262" s="556" t="str">
        <f t="shared" si="62"/>
        <v/>
      </c>
      <c r="S262" s="556" t="str">
        <f t="shared" si="63"/>
        <v/>
      </c>
      <c r="U262" s="556" t="str">
        <f t="shared" si="64"/>
        <v/>
      </c>
      <c r="W262" s="556" t="str">
        <f t="shared" si="65"/>
        <v/>
      </c>
      <c r="Y262" s="556" t="str">
        <f t="shared" si="66"/>
        <v/>
      </c>
      <c r="AA262" s="556" t="str">
        <f t="shared" si="67"/>
        <v/>
      </c>
      <c r="AC262" s="556" t="str">
        <f t="shared" si="68"/>
        <v/>
      </c>
      <c r="AE262" s="556" t="str">
        <f t="shared" si="69"/>
        <v/>
      </c>
      <c r="AG262" s="556" t="str">
        <f t="shared" si="70"/>
        <v/>
      </c>
      <c r="AI262" s="556" t="str">
        <f t="shared" si="71"/>
        <v/>
      </c>
      <c r="AK262" s="556" t="str">
        <f t="shared" si="72"/>
        <v/>
      </c>
      <c r="AM262" s="556" t="str">
        <f t="shared" si="73"/>
        <v/>
      </c>
      <c r="AO262" s="556" t="str">
        <f t="shared" si="74"/>
        <v/>
      </c>
      <c r="AQ262" s="556" t="str">
        <f t="shared" si="75"/>
        <v/>
      </c>
    </row>
    <row r="263" spans="5:43">
      <c r="E263" s="556" t="str">
        <f t="shared" si="57"/>
        <v/>
      </c>
      <c r="G263" s="556" t="str">
        <f t="shared" si="57"/>
        <v/>
      </c>
      <c r="I263" s="556" t="str">
        <f t="shared" si="58"/>
        <v/>
      </c>
      <c r="K263" s="556" t="str">
        <f t="shared" si="59"/>
        <v/>
      </c>
      <c r="M263" s="556" t="str">
        <f t="shared" si="60"/>
        <v/>
      </c>
      <c r="O263" s="556" t="str">
        <f t="shared" si="61"/>
        <v/>
      </c>
      <c r="Q263" s="556" t="str">
        <f t="shared" si="62"/>
        <v/>
      </c>
      <c r="S263" s="556" t="str">
        <f t="shared" si="63"/>
        <v/>
      </c>
      <c r="U263" s="556" t="str">
        <f t="shared" si="64"/>
        <v/>
      </c>
      <c r="W263" s="556" t="str">
        <f t="shared" si="65"/>
        <v/>
      </c>
      <c r="Y263" s="556" t="str">
        <f t="shared" si="66"/>
        <v/>
      </c>
      <c r="AA263" s="556" t="str">
        <f t="shared" si="67"/>
        <v/>
      </c>
      <c r="AC263" s="556" t="str">
        <f t="shared" si="68"/>
        <v/>
      </c>
      <c r="AE263" s="556" t="str">
        <f t="shared" si="69"/>
        <v/>
      </c>
      <c r="AG263" s="556" t="str">
        <f t="shared" si="70"/>
        <v/>
      </c>
      <c r="AI263" s="556" t="str">
        <f t="shared" si="71"/>
        <v/>
      </c>
      <c r="AK263" s="556" t="str">
        <f t="shared" si="72"/>
        <v/>
      </c>
      <c r="AM263" s="556" t="str">
        <f t="shared" si="73"/>
        <v/>
      </c>
      <c r="AO263" s="556" t="str">
        <f t="shared" si="74"/>
        <v/>
      </c>
      <c r="AQ263" s="556" t="str">
        <f t="shared" si="75"/>
        <v/>
      </c>
    </row>
    <row r="264" spans="5:43">
      <c r="E264" s="556" t="str">
        <f t="shared" si="57"/>
        <v/>
      </c>
      <c r="G264" s="556" t="str">
        <f t="shared" si="57"/>
        <v/>
      </c>
      <c r="I264" s="556" t="str">
        <f t="shared" si="58"/>
        <v/>
      </c>
      <c r="K264" s="556" t="str">
        <f t="shared" si="59"/>
        <v/>
      </c>
      <c r="M264" s="556" t="str">
        <f t="shared" si="60"/>
        <v/>
      </c>
      <c r="O264" s="556" t="str">
        <f t="shared" si="61"/>
        <v/>
      </c>
      <c r="Q264" s="556" t="str">
        <f t="shared" si="62"/>
        <v/>
      </c>
      <c r="S264" s="556" t="str">
        <f t="shared" si="63"/>
        <v/>
      </c>
      <c r="U264" s="556" t="str">
        <f t="shared" si="64"/>
        <v/>
      </c>
      <c r="W264" s="556" t="str">
        <f t="shared" si="65"/>
        <v/>
      </c>
      <c r="Y264" s="556" t="str">
        <f t="shared" si="66"/>
        <v/>
      </c>
      <c r="AA264" s="556" t="str">
        <f t="shared" si="67"/>
        <v/>
      </c>
      <c r="AC264" s="556" t="str">
        <f t="shared" si="68"/>
        <v/>
      </c>
      <c r="AE264" s="556" t="str">
        <f t="shared" si="69"/>
        <v/>
      </c>
      <c r="AG264" s="556" t="str">
        <f t="shared" si="70"/>
        <v/>
      </c>
      <c r="AI264" s="556" t="str">
        <f t="shared" si="71"/>
        <v/>
      </c>
      <c r="AK264" s="556" t="str">
        <f t="shared" si="72"/>
        <v/>
      </c>
      <c r="AM264" s="556" t="str">
        <f t="shared" si="73"/>
        <v/>
      </c>
      <c r="AO264" s="556" t="str">
        <f t="shared" si="74"/>
        <v/>
      </c>
      <c r="AQ264" s="556" t="str">
        <f t="shared" si="75"/>
        <v/>
      </c>
    </row>
    <row r="265" spans="5:43">
      <c r="E265" s="556" t="str">
        <f t="shared" si="57"/>
        <v/>
      </c>
      <c r="G265" s="556" t="str">
        <f t="shared" si="57"/>
        <v/>
      </c>
      <c r="I265" s="556" t="str">
        <f t="shared" si="58"/>
        <v/>
      </c>
      <c r="K265" s="556" t="str">
        <f t="shared" si="59"/>
        <v/>
      </c>
      <c r="M265" s="556" t="str">
        <f t="shared" si="60"/>
        <v/>
      </c>
      <c r="O265" s="556" t="str">
        <f t="shared" si="61"/>
        <v/>
      </c>
      <c r="Q265" s="556" t="str">
        <f t="shared" si="62"/>
        <v/>
      </c>
      <c r="S265" s="556" t="str">
        <f t="shared" si="63"/>
        <v/>
      </c>
      <c r="U265" s="556" t="str">
        <f t="shared" si="64"/>
        <v/>
      </c>
      <c r="W265" s="556" t="str">
        <f t="shared" si="65"/>
        <v/>
      </c>
      <c r="Y265" s="556" t="str">
        <f t="shared" si="66"/>
        <v/>
      </c>
      <c r="AA265" s="556" t="str">
        <f t="shared" si="67"/>
        <v/>
      </c>
      <c r="AC265" s="556" t="str">
        <f t="shared" si="68"/>
        <v/>
      </c>
      <c r="AE265" s="556" t="str">
        <f t="shared" si="69"/>
        <v/>
      </c>
      <c r="AG265" s="556" t="str">
        <f t="shared" si="70"/>
        <v/>
      </c>
      <c r="AI265" s="556" t="str">
        <f t="shared" si="71"/>
        <v/>
      </c>
      <c r="AK265" s="556" t="str">
        <f t="shared" si="72"/>
        <v/>
      </c>
      <c r="AM265" s="556" t="str">
        <f t="shared" si="73"/>
        <v/>
      </c>
      <c r="AO265" s="556" t="str">
        <f t="shared" si="74"/>
        <v/>
      </c>
      <c r="AQ265" s="556" t="str">
        <f t="shared" si="75"/>
        <v/>
      </c>
    </row>
    <row r="266" spans="5:43">
      <c r="E266" s="556" t="str">
        <f t="shared" si="57"/>
        <v/>
      </c>
      <c r="G266" s="556" t="str">
        <f t="shared" si="57"/>
        <v/>
      </c>
      <c r="I266" s="556" t="str">
        <f t="shared" si="58"/>
        <v/>
      </c>
      <c r="K266" s="556" t="str">
        <f t="shared" si="59"/>
        <v/>
      </c>
      <c r="M266" s="556" t="str">
        <f t="shared" si="60"/>
        <v/>
      </c>
      <c r="O266" s="556" t="str">
        <f t="shared" si="61"/>
        <v/>
      </c>
      <c r="Q266" s="556" t="str">
        <f t="shared" si="62"/>
        <v/>
      </c>
      <c r="S266" s="556" t="str">
        <f t="shared" si="63"/>
        <v/>
      </c>
      <c r="U266" s="556" t="str">
        <f t="shared" si="64"/>
        <v/>
      </c>
      <c r="W266" s="556" t="str">
        <f t="shared" si="65"/>
        <v/>
      </c>
      <c r="Y266" s="556" t="str">
        <f t="shared" si="66"/>
        <v/>
      </c>
      <c r="AA266" s="556" t="str">
        <f t="shared" si="67"/>
        <v/>
      </c>
      <c r="AC266" s="556" t="str">
        <f t="shared" si="68"/>
        <v/>
      </c>
      <c r="AE266" s="556" t="str">
        <f t="shared" si="69"/>
        <v/>
      </c>
      <c r="AG266" s="556" t="str">
        <f t="shared" si="70"/>
        <v/>
      </c>
      <c r="AI266" s="556" t="str">
        <f t="shared" si="71"/>
        <v/>
      </c>
      <c r="AK266" s="556" t="str">
        <f t="shared" si="72"/>
        <v/>
      </c>
      <c r="AM266" s="556" t="str">
        <f t="shared" si="73"/>
        <v/>
      </c>
      <c r="AO266" s="556" t="str">
        <f t="shared" si="74"/>
        <v/>
      </c>
      <c r="AQ266" s="556" t="str">
        <f t="shared" si="75"/>
        <v/>
      </c>
    </row>
    <row r="267" spans="5:43">
      <c r="E267" s="556" t="str">
        <f t="shared" si="57"/>
        <v/>
      </c>
      <c r="G267" s="556" t="str">
        <f t="shared" si="57"/>
        <v/>
      </c>
      <c r="I267" s="556" t="str">
        <f t="shared" si="58"/>
        <v/>
      </c>
      <c r="K267" s="556" t="str">
        <f t="shared" si="59"/>
        <v/>
      </c>
      <c r="M267" s="556" t="str">
        <f t="shared" si="60"/>
        <v/>
      </c>
      <c r="O267" s="556" t="str">
        <f t="shared" si="61"/>
        <v/>
      </c>
      <c r="Q267" s="556" t="str">
        <f t="shared" si="62"/>
        <v/>
      </c>
      <c r="S267" s="556" t="str">
        <f t="shared" si="63"/>
        <v/>
      </c>
      <c r="U267" s="556" t="str">
        <f t="shared" si="64"/>
        <v/>
      </c>
      <c r="W267" s="556" t="str">
        <f t="shared" si="65"/>
        <v/>
      </c>
      <c r="Y267" s="556" t="str">
        <f t="shared" si="66"/>
        <v/>
      </c>
      <c r="AA267" s="556" t="str">
        <f t="shared" si="67"/>
        <v/>
      </c>
      <c r="AC267" s="556" t="str">
        <f t="shared" si="68"/>
        <v/>
      </c>
      <c r="AE267" s="556" t="str">
        <f t="shared" si="69"/>
        <v/>
      </c>
      <c r="AG267" s="556" t="str">
        <f t="shared" si="70"/>
        <v/>
      </c>
      <c r="AI267" s="556" t="str">
        <f t="shared" si="71"/>
        <v/>
      </c>
      <c r="AK267" s="556" t="str">
        <f t="shared" si="72"/>
        <v/>
      </c>
      <c r="AM267" s="556" t="str">
        <f t="shared" si="73"/>
        <v/>
      </c>
      <c r="AO267" s="556" t="str">
        <f t="shared" si="74"/>
        <v/>
      </c>
      <c r="AQ267" s="556" t="str">
        <f t="shared" si="75"/>
        <v/>
      </c>
    </row>
    <row r="268" spans="5:43">
      <c r="E268" s="556" t="str">
        <f t="shared" si="57"/>
        <v/>
      </c>
      <c r="G268" s="556" t="str">
        <f t="shared" si="57"/>
        <v/>
      </c>
      <c r="I268" s="556" t="str">
        <f t="shared" si="58"/>
        <v/>
      </c>
      <c r="K268" s="556" t="str">
        <f t="shared" si="59"/>
        <v/>
      </c>
      <c r="M268" s="556" t="str">
        <f t="shared" si="60"/>
        <v/>
      </c>
      <c r="O268" s="556" t="str">
        <f t="shared" si="61"/>
        <v/>
      </c>
      <c r="Q268" s="556" t="str">
        <f t="shared" si="62"/>
        <v/>
      </c>
      <c r="S268" s="556" t="str">
        <f t="shared" si="63"/>
        <v/>
      </c>
      <c r="U268" s="556" t="str">
        <f t="shared" si="64"/>
        <v/>
      </c>
      <c r="W268" s="556" t="str">
        <f t="shared" si="65"/>
        <v/>
      </c>
      <c r="Y268" s="556" t="str">
        <f t="shared" si="66"/>
        <v/>
      </c>
      <c r="AA268" s="556" t="str">
        <f t="shared" si="67"/>
        <v/>
      </c>
      <c r="AC268" s="556" t="str">
        <f t="shared" si="68"/>
        <v/>
      </c>
      <c r="AE268" s="556" t="str">
        <f t="shared" si="69"/>
        <v/>
      </c>
      <c r="AG268" s="556" t="str">
        <f t="shared" si="70"/>
        <v/>
      </c>
      <c r="AI268" s="556" t="str">
        <f t="shared" si="71"/>
        <v/>
      </c>
      <c r="AK268" s="556" t="str">
        <f t="shared" si="72"/>
        <v/>
      </c>
      <c r="AM268" s="556" t="str">
        <f t="shared" si="73"/>
        <v/>
      </c>
      <c r="AO268" s="556" t="str">
        <f t="shared" si="74"/>
        <v/>
      </c>
      <c r="AQ268" s="556" t="str">
        <f t="shared" si="75"/>
        <v/>
      </c>
    </row>
    <row r="269" spans="5:43">
      <c r="E269" s="556" t="str">
        <f t="shared" ref="E269:G300" si="76">IF(OR($B269=0,D269=0),"",D269/$B269)</f>
        <v/>
      </c>
      <c r="G269" s="556" t="str">
        <f t="shared" si="76"/>
        <v/>
      </c>
      <c r="I269" s="556" t="str">
        <f t="shared" ref="I269:I300" si="77">IF(OR($B269=0,H269=0),"",H269/$B269)</f>
        <v/>
      </c>
      <c r="K269" s="556" t="str">
        <f t="shared" ref="K269:K300" si="78">IF(OR($B269=0,J269=0),"",J269/$B269)</f>
        <v/>
      </c>
      <c r="M269" s="556" t="str">
        <f t="shared" ref="M269:M300" si="79">IF(OR($B269=0,L269=0),"",L269/$B269)</f>
        <v/>
      </c>
      <c r="O269" s="556" t="str">
        <f t="shared" ref="O269:O300" si="80">IF(OR($B269=0,N269=0),"",N269/$B269)</f>
        <v/>
      </c>
      <c r="Q269" s="556" t="str">
        <f t="shared" ref="Q269:Q300" si="81">IF(OR($B269=0,P269=0),"",P269/$B269)</f>
        <v/>
      </c>
      <c r="S269" s="556" t="str">
        <f t="shared" ref="S269:S300" si="82">IF(OR($B269=0,R269=0),"",R269/$B269)</f>
        <v/>
      </c>
      <c r="U269" s="556" t="str">
        <f t="shared" ref="U269:U300" si="83">IF(OR($B269=0,T269=0),"",T269/$B269)</f>
        <v/>
      </c>
      <c r="W269" s="556" t="str">
        <f t="shared" ref="W269:W300" si="84">IF(OR($B269=0,V269=0),"",V269/$B269)</f>
        <v/>
      </c>
      <c r="Y269" s="556" t="str">
        <f t="shared" ref="Y269:Y300" si="85">IF(OR($B269=0,X269=0),"",X269/$B269)</f>
        <v/>
      </c>
      <c r="AA269" s="556" t="str">
        <f t="shared" ref="AA269:AA300" si="86">IF(OR($B269=0,Z269=0),"",Z269/$B269)</f>
        <v/>
      </c>
      <c r="AC269" s="556" t="str">
        <f t="shared" ref="AC269:AC300" si="87">IF(OR($B269=0,AB269=0),"",AB269/$B269)</f>
        <v/>
      </c>
      <c r="AE269" s="556" t="str">
        <f t="shared" ref="AE269:AE300" si="88">IF(OR($B269=0,AD269=0),"",AD269/$B269)</f>
        <v/>
      </c>
      <c r="AG269" s="556" t="str">
        <f t="shared" ref="AG269:AG300" si="89">IF(OR($B269=0,AF269=0),"",AF269/$B269)</f>
        <v/>
      </c>
      <c r="AI269" s="556" t="str">
        <f t="shared" ref="AI269:AI300" si="90">IF(OR($B269=0,AH269=0),"",AH269/$B269)</f>
        <v/>
      </c>
      <c r="AK269" s="556" t="str">
        <f t="shared" ref="AK269:AK300" si="91">IF(OR($B269=0,AJ269=0),"",AJ269/$B269)</f>
        <v/>
      </c>
      <c r="AM269" s="556" t="str">
        <f t="shared" ref="AM269:AM300" si="92">IF(OR($B269=0,AL269=0),"",AL269/$B269)</f>
        <v/>
      </c>
      <c r="AO269" s="556" t="str">
        <f t="shared" ref="AO269:AO300" si="93">IF(OR($B269=0,AN269=0),"",AN269/$B269)</f>
        <v/>
      </c>
      <c r="AQ269" s="556" t="str">
        <f t="shared" ref="AQ269:AQ300" si="94">IF(OR($B269=0,AP269=0),"",AP269/$B269)</f>
        <v/>
      </c>
    </row>
    <row r="270" spans="5:43">
      <c r="E270" s="556" t="str">
        <f t="shared" si="76"/>
        <v/>
      </c>
      <c r="G270" s="556" t="str">
        <f t="shared" si="76"/>
        <v/>
      </c>
      <c r="I270" s="556" t="str">
        <f t="shared" si="77"/>
        <v/>
      </c>
      <c r="K270" s="556" t="str">
        <f t="shared" si="78"/>
        <v/>
      </c>
      <c r="M270" s="556" t="str">
        <f t="shared" si="79"/>
        <v/>
      </c>
      <c r="O270" s="556" t="str">
        <f t="shared" si="80"/>
        <v/>
      </c>
      <c r="Q270" s="556" t="str">
        <f t="shared" si="81"/>
        <v/>
      </c>
      <c r="S270" s="556" t="str">
        <f t="shared" si="82"/>
        <v/>
      </c>
      <c r="U270" s="556" t="str">
        <f t="shared" si="83"/>
        <v/>
      </c>
      <c r="W270" s="556" t="str">
        <f t="shared" si="84"/>
        <v/>
      </c>
      <c r="Y270" s="556" t="str">
        <f t="shared" si="85"/>
        <v/>
      </c>
      <c r="AA270" s="556" t="str">
        <f t="shared" si="86"/>
        <v/>
      </c>
      <c r="AC270" s="556" t="str">
        <f t="shared" si="87"/>
        <v/>
      </c>
      <c r="AE270" s="556" t="str">
        <f t="shared" si="88"/>
        <v/>
      </c>
      <c r="AG270" s="556" t="str">
        <f t="shared" si="89"/>
        <v/>
      </c>
      <c r="AI270" s="556" t="str">
        <f t="shared" si="90"/>
        <v/>
      </c>
      <c r="AK270" s="556" t="str">
        <f t="shared" si="91"/>
        <v/>
      </c>
      <c r="AM270" s="556" t="str">
        <f t="shared" si="92"/>
        <v/>
      </c>
      <c r="AO270" s="556" t="str">
        <f t="shared" si="93"/>
        <v/>
      </c>
      <c r="AQ270" s="556" t="str">
        <f t="shared" si="94"/>
        <v/>
      </c>
    </row>
    <row r="271" spans="5:43">
      <c r="E271" s="556" t="str">
        <f t="shared" si="76"/>
        <v/>
      </c>
      <c r="G271" s="556" t="str">
        <f t="shared" si="76"/>
        <v/>
      </c>
      <c r="I271" s="556" t="str">
        <f t="shared" si="77"/>
        <v/>
      </c>
      <c r="K271" s="556" t="str">
        <f t="shared" si="78"/>
        <v/>
      </c>
      <c r="M271" s="556" t="str">
        <f t="shared" si="79"/>
        <v/>
      </c>
      <c r="O271" s="556" t="str">
        <f t="shared" si="80"/>
        <v/>
      </c>
      <c r="Q271" s="556" t="str">
        <f t="shared" si="81"/>
        <v/>
      </c>
      <c r="S271" s="556" t="str">
        <f t="shared" si="82"/>
        <v/>
      </c>
      <c r="U271" s="556" t="str">
        <f t="shared" si="83"/>
        <v/>
      </c>
      <c r="W271" s="556" t="str">
        <f t="shared" si="84"/>
        <v/>
      </c>
      <c r="Y271" s="556" t="str">
        <f t="shared" si="85"/>
        <v/>
      </c>
      <c r="AA271" s="556" t="str">
        <f t="shared" si="86"/>
        <v/>
      </c>
      <c r="AC271" s="556" t="str">
        <f t="shared" si="87"/>
        <v/>
      </c>
      <c r="AE271" s="556" t="str">
        <f t="shared" si="88"/>
        <v/>
      </c>
      <c r="AG271" s="556" t="str">
        <f t="shared" si="89"/>
        <v/>
      </c>
      <c r="AI271" s="556" t="str">
        <f t="shared" si="90"/>
        <v/>
      </c>
      <c r="AK271" s="556" t="str">
        <f t="shared" si="91"/>
        <v/>
      </c>
      <c r="AM271" s="556" t="str">
        <f t="shared" si="92"/>
        <v/>
      </c>
      <c r="AO271" s="556" t="str">
        <f t="shared" si="93"/>
        <v/>
      </c>
      <c r="AQ271" s="556" t="str">
        <f t="shared" si="94"/>
        <v/>
      </c>
    </row>
    <row r="272" spans="5:43">
      <c r="E272" s="556" t="str">
        <f t="shared" si="76"/>
        <v/>
      </c>
      <c r="G272" s="556" t="str">
        <f t="shared" si="76"/>
        <v/>
      </c>
      <c r="I272" s="556" t="str">
        <f t="shared" si="77"/>
        <v/>
      </c>
      <c r="K272" s="556" t="str">
        <f t="shared" si="78"/>
        <v/>
      </c>
      <c r="M272" s="556" t="str">
        <f t="shared" si="79"/>
        <v/>
      </c>
      <c r="O272" s="556" t="str">
        <f t="shared" si="80"/>
        <v/>
      </c>
      <c r="Q272" s="556" t="str">
        <f t="shared" si="81"/>
        <v/>
      </c>
      <c r="S272" s="556" t="str">
        <f t="shared" si="82"/>
        <v/>
      </c>
      <c r="U272" s="556" t="str">
        <f t="shared" si="83"/>
        <v/>
      </c>
      <c r="W272" s="556" t="str">
        <f t="shared" si="84"/>
        <v/>
      </c>
      <c r="Y272" s="556" t="str">
        <f t="shared" si="85"/>
        <v/>
      </c>
      <c r="AA272" s="556" t="str">
        <f t="shared" si="86"/>
        <v/>
      </c>
      <c r="AC272" s="556" t="str">
        <f t="shared" si="87"/>
        <v/>
      </c>
      <c r="AE272" s="556" t="str">
        <f t="shared" si="88"/>
        <v/>
      </c>
      <c r="AG272" s="556" t="str">
        <f t="shared" si="89"/>
        <v/>
      </c>
      <c r="AI272" s="556" t="str">
        <f t="shared" si="90"/>
        <v/>
      </c>
      <c r="AK272" s="556" t="str">
        <f t="shared" si="91"/>
        <v/>
      </c>
      <c r="AM272" s="556" t="str">
        <f t="shared" si="92"/>
        <v/>
      </c>
      <c r="AO272" s="556" t="str">
        <f t="shared" si="93"/>
        <v/>
      </c>
      <c r="AQ272" s="556" t="str">
        <f t="shared" si="94"/>
        <v/>
      </c>
    </row>
    <row r="273" spans="5:43">
      <c r="E273" s="556" t="str">
        <f t="shared" si="76"/>
        <v/>
      </c>
      <c r="G273" s="556" t="str">
        <f t="shared" si="76"/>
        <v/>
      </c>
      <c r="I273" s="556" t="str">
        <f t="shared" si="77"/>
        <v/>
      </c>
      <c r="K273" s="556" t="str">
        <f t="shared" si="78"/>
        <v/>
      </c>
      <c r="M273" s="556" t="str">
        <f t="shared" si="79"/>
        <v/>
      </c>
      <c r="O273" s="556" t="str">
        <f t="shared" si="80"/>
        <v/>
      </c>
      <c r="Q273" s="556" t="str">
        <f t="shared" si="81"/>
        <v/>
      </c>
      <c r="S273" s="556" t="str">
        <f t="shared" si="82"/>
        <v/>
      </c>
      <c r="U273" s="556" t="str">
        <f t="shared" si="83"/>
        <v/>
      </c>
      <c r="W273" s="556" t="str">
        <f t="shared" si="84"/>
        <v/>
      </c>
      <c r="Y273" s="556" t="str">
        <f t="shared" si="85"/>
        <v/>
      </c>
      <c r="AA273" s="556" t="str">
        <f t="shared" si="86"/>
        <v/>
      </c>
      <c r="AC273" s="556" t="str">
        <f t="shared" si="87"/>
        <v/>
      </c>
      <c r="AE273" s="556" t="str">
        <f t="shared" si="88"/>
        <v/>
      </c>
      <c r="AG273" s="556" t="str">
        <f t="shared" si="89"/>
        <v/>
      </c>
      <c r="AI273" s="556" t="str">
        <f t="shared" si="90"/>
        <v/>
      </c>
      <c r="AK273" s="556" t="str">
        <f t="shared" si="91"/>
        <v/>
      </c>
      <c r="AM273" s="556" t="str">
        <f t="shared" si="92"/>
        <v/>
      </c>
      <c r="AO273" s="556" t="str">
        <f t="shared" si="93"/>
        <v/>
      </c>
      <c r="AQ273" s="556" t="str">
        <f t="shared" si="94"/>
        <v/>
      </c>
    </row>
    <row r="274" spans="5:43">
      <c r="E274" s="556" t="str">
        <f t="shared" si="76"/>
        <v/>
      </c>
      <c r="G274" s="556" t="str">
        <f t="shared" si="76"/>
        <v/>
      </c>
      <c r="I274" s="556" t="str">
        <f t="shared" si="77"/>
        <v/>
      </c>
      <c r="K274" s="556" t="str">
        <f t="shared" si="78"/>
        <v/>
      </c>
      <c r="M274" s="556" t="str">
        <f t="shared" si="79"/>
        <v/>
      </c>
      <c r="O274" s="556" t="str">
        <f t="shared" si="80"/>
        <v/>
      </c>
      <c r="Q274" s="556" t="str">
        <f t="shared" si="81"/>
        <v/>
      </c>
      <c r="S274" s="556" t="str">
        <f t="shared" si="82"/>
        <v/>
      </c>
      <c r="U274" s="556" t="str">
        <f t="shared" si="83"/>
        <v/>
      </c>
      <c r="W274" s="556" t="str">
        <f t="shared" si="84"/>
        <v/>
      </c>
      <c r="Y274" s="556" t="str">
        <f t="shared" si="85"/>
        <v/>
      </c>
      <c r="AA274" s="556" t="str">
        <f t="shared" si="86"/>
        <v/>
      </c>
      <c r="AC274" s="556" t="str">
        <f t="shared" si="87"/>
        <v/>
      </c>
      <c r="AE274" s="556" t="str">
        <f t="shared" si="88"/>
        <v/>
      </c>
      <c r="AG274" s="556" t="str">
        <f t="shared" si="89"/>
        <v/>
      </c>
      <c r="AI274" s="556" t="str">
        <f t="shared" si="90"/>
        <v/>
      </c>
      <c r="AK274" s="556" t="str">
        <f t="shared" si="91"/>
        <v/>
      </c>
      <c r="AM274" s="556" t="str">
        <f t="shared" si="92"/>
        <v/>
      </c>
      <c r="AO274" s="556" t="str">
        <f t="shared" si="93"/>
        <v/>
      </c>
      <c r="AQ274" s="556" t="str">
        <f t="shared" si="94"/>
        <v/>
      </c>
    </row>
    <row r="275" spans="5:43">
      <c r="E275" s="556" t="str">
        <f t="shared" si="76"/>
        <v/>
      </c>
      <c r="G275" s="556" t="str">
        <f t="shared" si="76"/>
        <v/>
      </c>
      <c r="I275" s="556" t="str">
        <f t="shared" si="77"/>
        <v/>
      </c>
      <c r="K275" s="556" t="str">
        <f t="shared" si="78"/>
        <v/>
      </c>
      <c r="M275" s="556" t="str">
        <f t="shared" si="79"/>
        <v/>
      </c>
      <c r="O275" s="556" t="str">
        <f t="shared" si="80"/>
        <v/>
      </c>
      <c r="Q275" s="556" t="str">
        <f t="shared" si="81"/>
        <v/>
      </c>
      <c r="S275" s="556" t="str">
        <f t="shared" si="82"/>
        <v/>
      </c>
      <c r="U275" s="556" t="str">
        <f t="shared" si="83"/>
        <v/>
      </c>
      <c r="W275" s="556" t="str">
        <f t="shared" si="84"/>
        <v/>
      </c>
      <c r="Y275" s="556" t="str">
        <f t="shared" si="85"/>
        <v/>
      </c>
      <c r="AA275" s="556" t="str">
        <f t="shared" si="86"/>
        <v/>
      </c>
      <c r="AC275" s="556" t="str">
        <f t="shared" si="87"/>
        <v/>
      </c>
      <c r="AE275" s="556" t="str">
        <f t="shared" si="88"/>
        <v/>
      </c>
      <c r="AG275" s="556" t="str">
        <f t="shared" si="89"/>
        <v/>
      </c>
      <c r="AI275" s="556" t="str">
        <f t="shared" si="90"/>
        <v/>
      </c>
      <c r="AK275" s="556" t="str">
        <f t="shared" si="91"/>
        <v/>
      </c>
      <c r="AM275" s="556" t="str">
        <f t="shared" si="92"/>
        <v/>
      </c>
      <c r="AO275" s="556" t="str">
        <f t="shared" si="93"/>
        <v/>
      </c>
      <c r="AQ275" s="556" t="str">
        <f t="shared" si="94"/>
        <v/>
      </c>
    </row>
    <row r="276" spans="5:43">
      <c r="E276" s="556" t="str">
        <f t="shared" si="76"/>
        <v/>
      </c>
      <c r="G276" s="556" t="str">
        <f t="shared" si="76"/>
        <v/>
      </c>
      <c r="I276" s="556" t="str">
        <f t="shared" si="77"/>
        <v/>
      </c>
      <c r="K276" s="556" t="str">
        <f t="shared" si="78"/>
        <v/>
      </c>
      <c r="M276" s="556" t="str">
        <f t="shared" si="79"/>
        <v/>
      </c>
      <c r="O276" s="556" t="str">
        <f t="shared" si="80"/>
        <v/>
      </c>
      <c r="Q276" s="556" t="str">
        <f t="shared" si="81"/>
        <v/>
      </c>
      <c r="S276" s="556" t="str">
        <f t="shared" si="82"/>
        <v/>
      </c>
      <c r="U276" s="556" t="str">
        <f t="shared" si="83"/>
        <v/>
      </c>
      <c r="W276" s="556" t="str">
        <f t="shared" si="84"/>
        <v/>
      </c>
      <c r="Y276" s="556" t="str">
        <f t="shared" si="85"/>
        <v/>
      </c>
      <c r="AA276" s="556" t="str">
        <f t="shared" si="86"/>
        <v/>
      </c>
      <c r="AC276" s="556" t="str">
        <f t="shared" si="87"/>
        <v/>
      </c>
      <c r="AE276" s="556" t="str">
        <f t="shared" si="88"/>
        <v/>
      </c>
      <c r="AG276" s="556" t="str">
        <f t="shared" si="89"/>
        <v/>
      </c>
      <c r="AI276" s="556" t="str">
        <f t="shared" si="90"/>
        <v/>
      </c>
      <c r="AK276" s="556" t="str">
        <f t="shared" si="91"/>
        <v/>
      </c>
      <c r="AM276" s="556" t="str">
        <f t="shared" si="92"/>
        <v/>
      </c>
      <c r="AO276" s="556" t="str">
        <f t="shared" si="93"/>
        <v/>
      </c>
      <c r="AQ276" s="556" t="str">
        <f t="shared" si="94"/>
        <v/>
      </c>
    </row>
    <row r="277" spans="5:43">
      <c r="E277" s="556" t="str">
        <f t="shared" si="76"/>
        <v/>
      </c>
      <c r="G277" s="556" t="str">
        <f t="shared" si="76"/>
        <v/>
      </c>
      <c r="I277" s="556" t="str">
        <f t="shared" si="77"/>
        <v/>
      </c>
      <c r="K277" s="556" t="str">
        <f t="shared" si="78"/>
        <v/>
      </c>
      <c r="M277" s="556" t="str">
        <f t="shared" si="79"/>
        <v/>
      </c>
      <c r="O277" s="556" t="str">
        <f t="shared" si="80"/>
        <v/>
      </c>
      <c r="Q277" s="556" t="str">
        <f t="shared" si="81"/>
        <v/>
      </c>
      <c r="S277" s="556" t="str">
        <f t="shared" si="82"/>
        <v/>
      </c>
      <c r="U277" s="556" t="str">
        <f t="shared" si="83"/>
        <v/>
      </c>
      <c r="W277" s="556" t="str">
        <f t="shared" si="84"/>
        <v/>
      </c>
      <c r="Y277" s="556" t="str">
        <f t="shared" si="85"/>
        <v/>
      </c>
      <c r="AA277" s="556" t="str">
        <f t="shared" si="86"/>
        <v/>
      </c>
      <c r="AC277" s="556" t="str">
        <f t="shared" si="87"/>
        <v/>
      </c>
      <c r="AE277" s="556" t="str">
        <f t="shared" si="88"/>
        <v/>
      </c>
      <c r="AG277" s="556" t="str">
        <f t="shared" si="89"/>
        <v/>
      </c>
      <c r="AI277" s="556" t="str">
        <f t="shared" si="90"/>
        <v/>
      </c>
      <c r="AK277" s="556" t="str">
        <f t="shared" si="91"/>
        <v/>
      </c>
      <c r="AM277" s="556" t="str">
        <f t="shared" si="92"/>
        <v/>
      </c>
      <c r="AO277" s="556" t="str">
        <f t="shared" si="93"/>
        <v/>
      </c>
      <c r="AQ277" s="556" t="str">
        <f t="shared" si="94"/>
        <v/>
      </c>
    </row>
    <row r="278" spans="5:43">
      <c r="E278" s="556" t="str">
        <f t="shared" si="76"/>
        <v/>
      </c>
      <c r="G278" s="556" t="str">
        <f t="shared" si="76"/>
        <v/>
      </c>
      <c r="I278" s="556" t="str">
        <f t="shared" si="77"/>
        <v/>
      </c>
      <c r="K278" s="556" t="str">
        <f t="shared" si="78"/>
        <v/>
      </c>
      <c r="M278" s="556" t="str">
        <f t="shared" si="79"/>
        <v/>
      </c>
      <c r="O278" s="556" t="str">
        <f t="shared" si="80"/>
        <v/>
      </c>
      <c r="Q278" s="556" t="str">
        <f t="shared" si="81"/>
        <v/>
      </c>
      <c r="S278" s="556" t="str">
        <f t="shared" si="82"/>
        <v/>
      </c>
      <c r="U278" s="556" t="str">
        <f t="shared" si="83"/>
        <v/>
      </c>
      <c r="W278" s="556" t="str">
        <f t="shared" si="84"/>
        <v/>
      </c>
      <c r="Y278" s="556" t="str">
        <f t="shared" si="85"/>
        <v/>
      </c>
      <c r="AA278" s="556" t="str">
        <f t="shared" si="86"/>
        <v/>
      </c>
      <c r="AC278" s="556" t="str">
        <f t="shared" si="87"/>
        <v/>
      </c>
      <c r="AE278" s="556" t="str">
        <f t="shared" si="88"/>
        <v/>
      </c>
      <c r="AG278" s="556" t="str">
        <f t="shared" si="89"/>
        <v/>
      </c>
      <c r="AI278" s="556" t="str">
        <f t="shared" si="90"/>
        <v/>
      </c>
      <c r="AK278" s="556" t="str">
        <f t="shared" si="91"/>
        <v/>
      </c>
      <c r="AM278" s="556" t="str">
        <f t="shared" si="92"/>
        <v/>
      </c>
      <c r="AO278" s="556" t="str">
        <f t="shared" si="93"/>
        <v/>
      </c>
      <c r="AQ278" s="556" t="str">
        <f t="shared" si="94"/>
        <v/>
      </c>
    </row>
    <row r="279" spans="5:43">
      <c r="E279" s="556" t="str">
        <f t="shared" si="76"/>
        <v/>
      </c>
      <c r="G279" s="556" t="str">
        <f t="shared" si="76"/>
        <v/>
      </c>
      <c r="I279" s="556" t="str">
        <f t="shared" si="77"/>
        <v/>
      </c>
      <c r="K279" s="556" t="str">
        <f t="shared" si="78"/>
        <v/>
      </c>
      <c r="M279" s="556" t="str">
        <f t="shared" si="79"/>
        <v/>
      </c>
      <c r="O279" s="556" t="str">
        <f t="shared" si="80"/>
        <v/>
      </c>
      <c r="Q279" s="556" t="str">
        <f t="shared" si="81"/>
        <v/>
      </c>
      <c r="S279" s="556" t="str">
        <f t="shared" si="82"/>
        <v/>
      </c>
      <c r="U279" s="556" t="str">
        <f t="shared" si="83"/>
        <v/>
      </c>
      <c r="W279" s="556" t="str">
        <f t="shared" si="84"/>
        <v/>
      </c>
      <c r="Y279" s="556" t="str">
        <f t="shared" si="85"/>
        <v/>
      </c>
      <c r="AA279" s="556" t="str">
        <f t="shared" si="86"/>
        <v/>
      </c>
      <c r="AC279" s="556" t="str">
        <f t="shared" si="87"/>
        <v/>
      </c>
      <c r="AE279" s="556" t="str">
        <f t="shared" si="88"/>
        <v/>
      </c>
      <c r="AG279" s="556" t="str">
        <f t="shared" si="89"/>
        <v/>
      </c>
      <c r="AI279" s="556" t="str">
        <f t="shared" si="90"/>
        <v/>
      </c>
      <c r="AK279" s="556" t="str">
        <f t="shared" si="91"/>
        <v/>
      </c>
      <c r="AM279" s="556" t="str">
        <f t="shared" si="92"/>
        <v/>
      </c>
      <c r="AO279" s="556" t="str">
        <f t="shared" si="93"/>
        <v/>
      </c>
      <c r="AQ279" s="556" t="str">
        <f t="shared" si="94"/>
        <v/>
      </c>
    </row>
    <row r="280" spans="5:43">
      <c r="E280" s="556" t="str">
        <f t="shared" si="76"/>
        <v/>
      </c>
      <c r="G280" s="556" t="str">
        <f t="shared" si="76"/>
        <v/>
      </c>
      <c r="I280" s="556" t="str">
        <f t="shared" si="77"/>
        <v/>
      </c>
      <c r="K280" s="556" t="str">
        <f t="shared" si="78"/>
        <v/>
      </c>
      <c r="M280" s="556" t="str">
        <f t="shared" si="79"/>
        <v/>
      </c>
      <c r="O280" s="556" t="str">
        <f t="shared" si="80"/>
        <v/>
      </c>
      <c r="Q280" s="556" t="str">
        <f t="shared" si="81"/>
        <v/>
      </c>
      <c r="S280" s="556" t="str">
        <f t="shared" si="82"/>
        <v/>
      </c>
      <c r="U280" s="556" t="str">
        <f t="shared" si="83"/>
        <v/>
      </c>
      <c r="W280" s="556" t="str">
        <f t="shared" si="84"/>
        <v/>
      </c>
      <c r="Y280" s="556" t="str">
        <f t="shared" si="85"/>
        <v/>
      </c>
      <c r="AA280" s="556" t="str">
        <f t="shared" si="86"/>
        <v/>
      </c>
      <c r="AC280" s="556" t="str">
        <f t="shared" si="87"/>
        <v/>
      </c>
      <c r="AE280" s="556" t="str">
        <f t="shared" si="88"/>
        <v/>
      </c>
      <c r="AG280" s="556" t="str">
        <f t="shared" si="89"/>
        <v/>
      </c>
      <c r="AI280" s="556" t="str">
        <f t="shared" si="90"/>
        <v/>
      </c>
      <c r="AK280" s="556" t="str">
        <f t="shared" si="91"/>
        <v/>
      </c>
      <c r="AM280" s="556" t="str">
        <f t="shared" si="92"/>
        <v/>
      </c>
      <c r="AO280" s="556" t="str">
        <f t="shared" si="93"/>
        <v/>
      </c>
      <c r="AQ280" s="556" t="str">
        <f t="shared" si="94"/>
        <v/>
      </c>
    </row>
    <row r="281" spans="5:43">
      <c r="E281" s="556" t="str">
        <f t="shared" si="76"/>
        <v/>
      </c>
      <c r="G281" s="556" t="str">
        <f t="shared" si="76"/>
        <v/>
      </c>
      <c r="I281" s="556" t="str">
        <f t="shared" si="77"/>
        <v/>
      </c>
      <c r="K281" s="556" t="str">
        <f t="shared" si="78"/>
        <v/>
      </c>
      <c r="M281" s="556" t="str">
        <f t="shared" si="79"/>
        <v/>
      </c>
      <c r="O281" s="556" t="str">
        <f t="shared" si="80"/>
        <v/>
      </c>
      <c r="Q281" s="556" t="str">
        <f t="shared" si="81"/>
        <v/>
      </c>
      <c r="S281" s="556" t="str">
        <f t="shared" si="82"/>
        <v/>
      </c>
      <c r="U281" s="556" t="str">
        <f t="shared" si="83"/>
        <v/>
      </c>
      <c r="W281" s="556" t="str">
        <f t="shared" si="84"/>
        <v/>
      </c>
      <c r="Y281" s="556" t="str">
        <f t="shared" si="85"/>
        <v/>
      </c>
      <c r="AA281" s="556" t="str">
        <f t="shared" si="86"/>
        <v/>
      </c>
      <c r="AC281" s="556" t="str">
        <f t="shared" si="87"/>
        <v/>
      </c>
      <c r="AE281" s="556" t="str">
        <f t="shared" si="88"/>
        <v/>
      </c>
      <c r="AG281" s="556" t="str">
        <f t="shared" si="89"/>
        <v/>
      </c>
      <c r="AI281" s="556" t="str">
        <f t="shared" si="90"/>
        <v/>
      </c>
      <c r="AK281" s="556" t="str">
        <f t="shared" si="91"/>
        <v/>
      </c>
      <c r="AM281" s="556" t="str">
        <f t="shared" si="92"/>
        <v/>
      </c>
      <c r="AO281" s="556" t="str">
        <f t="shared" si="93"/>
        <v/>
      </c>
      <c r="AQ281" s="556" t="str">
        <f t="shared" si="94"/>
        <v/>
      </c>
    </row>
    <row r="282" spans="5:43">
      <c r="E282" s="556" t="str">
        <f t="shared" si="76"/>
        <v/>
      </c>
      <c r="G282" s="556" t="str">
        <f t="shared" si="76"/>
        <v/>
      </c>
      <c r="I282" s="556" t="str">
        <f t="shared" si="77"/>
        <v/>
      </c>
      <c r="K282" s="556" t="str">
        <f t="shared" si="78"/>
        <v/>
      </c>
      <c r="M282" s="556" t="str">
        <f t="shared" si="79"/>
        <v/>
      </c>
      <c r="O282" s="556" t="str">
        <f t="shared" si="80"/>
        <v/>
      </c>
      <c r="Q282" s="556" t="str">
        <f t="shared" si="81"/>
        <v/>
      </c>
      <c r="S282" s="556" t="str">
        <f t="shared" si="82"/>
        <v/>
      </c>
      <c r="U282" s="556" t="str">
        <f t="shared" si="83"/>
        <v/>
      </c>
      <c r="W282" s="556" t="str">
        <f t="shared" si="84"/>
        <v/>
      </c>
      <c r="Y282" s="556" t="str">
        <f t="shared" si="85"/>
        <v/>
      </c>
      <c r="AA282" s="556" t="str">
        <f t="shared" si="86"/>
        <v/>
      </c>
      <c r="AC282" s="556" t="str">
        <f t="shared" si="87"/>
        <v/>
      </c>
      <c r="AE282" s="556" t="str">
        <f t="shared" si="88"/>
        <v/>
      </c>
      <c r="AG282" s="556" t="str">
        <f t="shared" si="89"/>
        <v/>
      </c>
      <c r="AI282" s="556" t="str">
        <f t="shared" si="90"/>
        <v/>
      </c>
      <c r="AK282" s="556" t="str">
        <f t="shared" si="91"/>
        <v/>
      </c>
      <c r="AM282" s="556" t="str">
        <f t="shared" si="92"/>
        <v/>
      </c>
      <c r="AO282" s="556" t="str">
        <f t="shared" si="93"/>
        <v/>
      </c>
      <c r="AQ282" s="556" t="str">
        <f t="shared" si="94"/>
        <v/>
      </c>
    </row>
    <row r="283" spans="5:43">
      <c r="E283" s="556" t="str">
        <f t="shared" si="76"/>
        <v/>
      </c>
      <c r="G283" s="556" t="str">
        <f t="shared" si="76"/>
        <v/>
      </c>
      <c r="I283" s="556" t="str">
        <f t="shared" si="77"/>
        <v/>
      </c>
      <c r="K283" s="556" t="str">
        <f t="shared" si="78"/>
        <v/>
      </c>
      <c r="M283" s="556" t="str">
        <f t="shared" si="79"/>
        <v/>
      </c>
      <c r="O283" s="556" t="str">
        <f t="shared" si="80"/>
        <v/>
      </c>
      <c r="Q283" s="556" t="str">
        <f t="shared" si="81"/>
        <v/>
      </c>
      <c r="S283" s="556" t="str">
        <f t="shared" si="82"/>
        <v/>
      </c>
      <c r="U283" s="556" t="str">
        <f t="shared" si="83"/>
        <v/>
      </c>
      <c r="W283" s="556" t="str">
        <f t="shared" si="84"/>
        <v/>
      </c>
      <c r="Y283" s="556" t="str">
        <f t="shared" si="85"/>
        <v/>
      </c>
      <c r="AA283" s="556" t="str">
        <f t="shared" si="86"/>
        <v/>
      </c>
      <c r="AC283" s="556" t="str">
        <f t="shared" si="87"/>
        <v/>
      </c>
      <c r="AE283" s="556" t="str">
        <f t="shared" si="88"/>
        <v/>
      </c>
      <c r="AG283" s="556" t="str">
        <f t="shared" si="89"/>
        <v/>
      </c>
      <c r="AI283" s="556" t="str">
        <f t="shared" si="90"/>
        <v/>
      </c>
      <c r="AK283" s="556" t="str">
        <f t="shared" si="91"/>
        <v/>
      </c>
      <c r="AM283" s="556" t="str">
        <f t="shared" si="92"/>
        <v/>
      </c>
      <c r="AO283" s="556" t="str">
        <f t="shared" si="93"/>
        <v/>
      </c>
      <c r="AQ283" s="556" t="str">
        <f t="shared" si="94"/>
        <v/>
      </c>
    </row>
    <row r="284" spans="5:43">
      <c r="E284" s="556" t="str">
        <f t="shared" si="76"/>
        <v/>
      </c>
      <c r="G284" s="556" t="str">
        <f t="shared" si="76"/>
        <v/>
      </c>
      <c r="I284" s="556" t="str">
        <f t="shared" si="77"/>
        <v/>
      </c>
      <c r="K284" s="556" t="str">
        <f t="shared" si="78"/>
        <v/>
      </c>
      <c r="M284" s="556" t="str">
        <f t="shared" si="79"/>
        <v/>
      </c>
      <c r="O284" s="556" t="str">
        <f t="shared" si="80"/>
        <v/>
      </c>
      <c r="Q284" s="556" t="str">
        <f t="shared" si="81"/>
        <v/>
      </c>
      <c r="S284" s="556" t="str">
        <f t="shared" si="82"/>
        <v/>
      </c>
      <c r="U284" s="556" t="str">
        <f t="shared" si="83"/>
        <v/>
      </c>
      <c r="W284" s="556" t="str">
        <f t="shared" si="84"/>
        <v/>
      </c>
      <c r="Y284" s="556" t="str">
        <f t="shared" si="85"/>
        <v/>
      </c>
      <c r="AA284" s="556" t="str">
        <f t="shared" si="86"/>
        <v/>
      </c>
      <c r="AC284" s="556" t="str">
        <f t="shared" si="87"/>
        <v/>
      </c>
      <c r="AE284" s="556" t="str">
        <f t="shared" si="88"/>
        <v/>
      </c>
      <c r="AG284" s="556" t="str">
        <f t="shared" si="89"/>
        <v/>
      </c>
      <c r="AI284" s="556" t="str">
        <f t="shared" si="90"/>
        <v/>
      </c>
      <c r="AK284" s="556" t="str">
        <f t="shared" si="91"/>
        <v/>
      </c>
      <c r="AM284" s="556" t="str">
        <f t="shared" si="92"/>
        <v/>
      </c>
      <c r="AO284" s="556" t="str">
        <f t="shared" si="93"/>
        <v/>
      </c>
      <c r="AQ284" s="556" t="str">
        <f t="shared" si="94"/>
        <v/>
      </c>
    </row>
    <row r="285" spans="5:43">
      <c r="E285" s="556" t="str">
        <f t="shared" si="76"/>
        <v/>
      </c>
      <c r="G285" s="556" t="str">
        <f t="shared" si="76"/>
        <v/>
      </c>
      <c r="I285" s="556" t="str">
        <f t="shared" si="77"/>
        <v/>
      </c>
      <c r="K285" s="556" t="str">
        <f t="shared" si="78"/>
        <v/>
      </c>
      <c r="M285" s="556" t="str">
        <f t="shared" si="79"/>
        <v/>
      </c>
      <c r="O285" s="556" t="str">
        <f t="shared" si="80"/>
        <v/>
      </c>
      <c r="Q285" s="556" t="str">
        <f t="shared" si="81"/>
        <v/>
      </c>
      <c r="S285" s="556" t="str">
        <f t="shared" si="82"/>
        <v/>
      </c>
      <c r="U285" s="556" t="str">
        <f t="shared" si="83"/>
        <v/>
      </c>
      <c r="W285" s="556" t="str">
        <f t="shared" si="84"/>
        <v/>
      </c>
      <c r="Y285" s="556" t="str">
        <f t="shared" si="85"/>
        <v/>
      </c>
      <c r="AA285" s="556" t="str">
        <f t="shared" si="86"/>
        <v/>
      </c>
      <c r="AC285" s="556" t="str">
        <f t="shared" si="87"/>
        <v/>
      </c>
      <c r="AE285" s="556" t="str">
        <f t="shared" si="88"/>
        <v/>
      </c>
      <c r="AG285" s="556" t="str">
        <f t="shared" si="89"/>
        <v/>
      </c>
      <c r="AI285" s="556" t="str">
        <f t="shared" si="90"/>
        <v/>
      </c>
      <c r="AK285" s="556" t="str">
        <f t="shared" si="91"/>
        <v/>
      </c>
      <c r="AM285" s="556" t="str">
        <f t="shared" si="92"/>
        <v/>
      </c>
      <c r="AO285" s="556" t="str">
        <f t="shared" si="93"/>
        <v/>
      </c>
      <c r="AQ285" s="556" t="str">
        <f t="shared" si="94"/>
        <v/>
      </c>
    </row>
    <row r="286" spans="5:43">
      <c r="E286" s="556" t="str">
        <f t="shared" si="76"/>
        <v/>
      </c>
      <c r="G286" s="556" t="str">
        <f t="shared" si="76"/>
        <v/>
      </c>
      <c r="I286" s="556" t="str">
        <f t="shared" si="77"/>
        <v/>
      </c>
      <c r="K286" s="556" t="str">
        <f t="shared" si="78"/>
        <v/>
      </c>
      <c r="M286" s="556" t="str">
        <f t="shared" si="79"/>
        <v/>
      </c>
      <c r="O286" s="556" t="str">
        <f t="shared" si="80"/>
        <v/>
      </c>
      <c r="Q286" s="556" t="str">
        <f t="shared" si="81"/>
        <v/>
      </c>
      <c r="S286" s="556" t="str">
        <f t="shared" si="82"/>
        <v/>
      </c>
      <c r="U286" s="556" t="str">
        <f t="shared" si="83"/>
        <v/>
      </c>
      <c r="W286" s="556" t="str">
        <f t="shared" si="84"/>
        <v/>
      </c>
      <c r="Y286" s="556" t="str">
        <f t="shared" si="85"/>
        <v/>
      </c>
      <c r="AA286" s="556" t="str">
        <f t="shared" si="86"/>
        <v/>
      </c>
      <c r="AC286" s="556" t="str">
        <f t="shared" si="87"/>
        <v/>
      </c>
      <c r="AE286" s="556" t="str">
        <f t="shared" si="88"/>
        <v/>
      </c>
      <c r="AG286" s="556" t="str">
        <f t="shared" si="89"/>
        <v/>
      </c>
      <c r="AI286" s="556" t="str">
        <f t="shared" si="90"/>
        <v/>
      </c>
      <c r="AK286" s="556" t="str">
        <f t="shared" si="91"/>
        <v/>
      </c>
      <c r="AM286" s="556" t="str">
        <f t="shared" si="92"/>
        <v/>
      </c>
      <c r="AO286" s="556" t="str">
        <f t="shared" si="93"/>
        <v/>
      </c>
      <c r="AQ286" s="556" t="str">
        <f t="shared" si="94"/>
        <v/>
      </c>
    </row>
    <row r="287" spans="5:43">
      <c r="E287" s="556" t="str">
        <f t="shared" si="76"/>
        <v/>
      </c>
      <c r="G287" s="556" t="str">
        <f t="shared" si="76"/>
        <v/>
      </c>
      <c r="I287" s="556" t="str">
        <f t="shared" si="77"/>
        <v/>
      </c>
      <c r="K287" s="556" t="str">
        <f t="shared" si="78"/>
        <v/>
      </c>
      <c r="M287" s="556" t="str">
        <f t="shared" si="79"/>
        <v/>
      </c>
      <c r="O287" s="556" t="str">
        <f t="shared" si="80"/>
        <v/>
      </c>
      <c r="Q287" s="556" t="str">
        <f t="shared" si="81"/>
        <v/>
      </c>
      <c r="S287" s="556" t="str">
        <f t="shared" si="82"/>
        <v/>
      </c>
      <c r="U287" s="556" t="str">
        <f t="shared" si="83"/>
        <v/>
      </c>
      <c r="W287" s="556" t="str">
        <f t="shared" si="84"/>
        <v/>
      </c>
      <c r="Y287" s="556" t="str">
        <f t="shared" si="85"/>
        <v/>
      </c>
      <c r="AA287" s="556" t="str">
        <f t="shared" si="86"/>
        <v/>
      </c>
      <c r="AC287" s="556" t="str">
        <f t="shared" si="87"/>
        <v/>
      </c>
      <c r="AE287" s="556" t="str">
        <f t="shared" si="88"/>
        <v/>
      </c>
      <c r="AG287" s="556" t="str">
        <f t="shared" si="89"/>
        <v/>
      </c>
      <c r="AI287" s="556" t="str">
        <f t="shared" si="90"/>
        <v/>
      </c>
      <c r="AK287" s="556" t="str">
        <f t="shared" si="91"/>
        <v/>
      </c>
      <c r="AM287" s="556" t="str">
        <f t="shared" si="92"/>
        <v/>
      </c>
      <c r="AO287" s="556" t="str">
        <f t="shared" si="93"/>
        <v/>
      </c>
      <c r="AQ287" s="556" t="str">
        <f t="shared" si="94"/>
        <v/>
      </c>
    </row>
    <row r="288" spans="5:43">
      <c r="E288" s="556" t="str">
        <f t="shared" si="76"/>
        <v/>
      </c>
      <c r="G288" s="556" t="str">
        <f t="shared" si="76"/>
        <v/>
      </c>
      <c r="I288" s="556" t="str">
        <f t="shared" si="77"/>
        <v/>
      </c>
      <c r="K288" s="556" t="str">
        <f t="shared" si="78"/>
        <v/>
      </c>
      <c r="M288" s="556" t="str">
        <f t="shared" si="79"/>
        <v/>
      </c>
      <c r="O288" s="556" t="str">
        <f t="shared" si="80"/>
        <v/>
      </c>
      <c r="Q288" s="556" t="str">
        <f t="shared" si="81"/>
        <v/>
      </c>
      <c r="S288" s="556" t="str">
        <f t="shared" si="82"/>
        <v/>
      </c>
      <c r="U288" s="556" t="str">
        <f t="shared" si="83"/>
        <v/>
      </c>
      <c r="W288" s="556" t="str">
        <f t="shared" si="84"/>
        <v/>
      </c>
      <c r="Y288" s="556" t="str">
        <f t="shared" si="85"/>
        <v/>
      </c>
      <c r="AA288" s="556" t="str">
        <f t="shared" si="86"/>
        <v/>
      </c>
      <c r="AC288" s="556" t="str">
        <f t="shared" si="87"/>
        <v/>
      </c>
      <c r="AE288" s="556" t="str">
        <f t="shared" si="88"/>
        <v/>
      </c>
      <c r="AG288" s="556" t="str">
        <f t="shared" si="89"/>
        <v/>
      </c>
      <c r="AI288" s="556" t="str">
        <f t="shared" si="90"/>
        <v/>
      </c>
      <c r="AK288" s="556" t="str">
        <f t="shared" si="91"/>
        <v/>
      </c>
      <c r="AM288" s="556" t="str">
        <f t="shared" si="92"/>
        <v/>
      </c>
      <c r="AO288" s="556" t="str">
        <f t="shared" si="93"/>
        <v/>
      </c>
      <c r="AQ288" s="556" t="str">
        <f t="shared" si="94"/>
        <v/>
      </c>
    </row>
    <row r="289" spans="5:43">
      <c r="E289" s="556" t="str">
        <f t="shared" si="76"/>
        <v/>
      </c>
      <c r="G289" s="556" t="str">
        <f t="shared" si="76"/>
        <v/>
      </c>
      <c r="I289" s="556" t="str">
        <f t="shared" si="77"/>
        <v/>
      </c>
      <c r="K289" s="556" t="str">
        <f t="shared" si="78"/>
        <v/>
      </c>
      <c r="M289" s="556" t="str">
        <f t="shared" si="79"/>
        <v/>
      </c>
      <c r="O289" s="556" t="str">
        <f t="shared" si="80"/>
        <v/>
      </c>
      <c r="Q289" s="556" t="str">
        <f t="shared" si="81"/>
        <v/>
      </c>
      <c r="S289" s="556" t="str">
        <f t="shared" si="82"/>
        <v/>
      </c>
      <c r="U289" s="556" t="str">
        <f t="shared" si="83"/>
        <v/>
      </c>
      <c r="W289" s="556" t="str">
        <f t="shared" si="84"/>
        <v/>
      </c>
      <c r="Y289" s="556" t="str">
        <f t="shared" si="85"/>
        <v/>
      </c>
      <c r="AA289" s="556" t="str">
        <f t="shared" si="86"/>
        <v/>
      </c>
      <c r="AC289" s="556" t="str">
        <f t="shared" si="87"/>
        <v/>
      </c>
      <c r="AE289" s="556" t="str">
        <f t="shared" si="88"/>
        <v/>
      </c>
      <c r="AG289" s="556" t="str">
        <f t="shared" si="89"/>
        <v/>
      </c>
      <c r="AI289" s="556" t="str">
        <f t="shared" si="90"/>
        <v/>
      </c>
      <c r="AK289" s="556" t="str">
        <f t="shared" si="91"/>
        <v/>
      </c>
      <c r="AM289" s="556" t="str">
        <f t="shared" si="92"/>
        <v/>
      </c>
      <c r="AO289" s="556" t="str">
        <f t="shared" si="93"/>
        <v/>
      </c>
      <c r="AQ289" s="556" t="str">
        <f t="shared" si="94"/>
        <v/>
      </c>
    </row>
    <row r="290" spans="5:43">
      <c r="E290" s="556" t="str">
        <f t="shared" si="76"/>
        <v/>
      </c>
      <c r="G290" s="556" t="str">
        <f t="shared" si="76"/>
        <v/>
      </c>
      <c r="I290" s="556" t="str">
        <f t="shared" si="77"/>
        <v/>
      </c>
      <c r="K290" s="556" t="str">
        <f t="shared" si="78"/>
        <v/>
      </c>
      <c r="M290" s="556" t="str">
        <f t="shared" si="79"/>
        <v/>
      </c>
      <c r="O290" s="556" t="str">
        <f t="shared" si="80"/>
        <v/>
      </c>
      <c r="Q290" s="556" t="str">
        <f t="shared" si="81"/>
        <v/>
      </c>
      <c r="S290" s="556" t="str">
        <f t="shared" si="82"/>
        <v/>
      </c>
      <c r="U290" s="556" t="str">
        <f t="shared" si="83"/>
        <v/>
      </c>
      <c r="W290" s="556" t="str">
        <f t="shared" si="84"/>
        <v/>
      </c>
      <c r="Y290" s="556" t="str">
        <f t="shared" si="85"/>
        <v/>
      </c>
      <c r="AA290" s="556" t="str">
        <f t="shared" si="86"/>
        <v/>
      </c>
      <c r="AC290" s="556" t="str">
        <f t="shared" si="87"/>
        <v/>
      </c>
      <c r="AE290" s="556" t="str">
        <f t="shared" si="88"/>
        <v/>
      </c>
      <c r="AG290" s="556" t="str">
        <f t="shared" si="89"/>
        <v/>
      </c>
      <c r="AI290" s="556" t="str">
        <f t="shared" si="90"/>
        <v/>
      </c>
      <c r="AK290" s="556" t="str">
        <f t="shared" si="91"/>
        <v/>
      </c>
      <c r="AM290" s="556" t="str">
        <f t="shared" si="92"/>
        <v/>
      </c>
      <c r="AO290" s="556" t="str">
        <f t="shared" si="93"/>
        <v/>
      </c>
      <c r="AQ290" s="556" t="str">
        <f t="shared" si="94"/>
        <v/>
      </c>
    </row>
    <row r="291" spans="5:43">
      <c r="E291" s="556" t="str">
        <f t="shared" si="76"/>
        <v/>
      </c>
      <c r="G291" s="556" t="str">
        <f t="shared" si="76"/>
        <v/>
      </c>
      <c r="I291" s="556" t="str">
        <f t="shared" si="77"/>
        <v/>
      </c>
      <c r="K291" s="556" t="str">
        <f t="shared" si="78"/>
        <v/>
      </c>
      <c r="M291" s="556" t="str">
        <f t="shared" si="79"/>
        <v/>
      </c>
      <c r="O291" s="556" t="str">
        <f t="shared" si="80"/>
        <v/>
      </c>
      <c r="Q291" s="556" t="str">
        <f t="shared" si="81"/>
        <v/>
      </c>
      <c r="S291" s="556" t="str">
        <f t="shared" si="82"/>
        <v/>
      </c>
      <c r="U291" s="556" t="str">
        <f t="shared" si="83"/>
        <v/>
      </c>
      <c r="W291" s="556" t="str">
        <f t="shared" si="84"/>
        <v/>
      </c>
      <c r="Y291" s="556" t="str">
        <f t="shared" si="85"/>
        <v/>
      </c>
      <c r="AA291" s="556" t="str">
        <f t="shared" si="86"/>
        <v/>
      </c>
      <c r="AC291" s="556" t="str">
        <f t="shared" si="87"/>
        <v/>
      </c>
      <c r="AE291" s="556" t="str">
        <f t="shared" si="88"/>
        <v/>
      </c>
      <c r="AG291" s="556" t="str">
        <f t="shared" si="89"/>
        <v/>
      </c>
      <c r="AI291" s="556" t="str">
        <f t="shared" si="90"/>
        <v/>
      </c>
      <c r="AK291" s="556" t="str">
        <f t="shared" si="91"/>
        <v/>
      </c>
      <c r="AM291" s="556" t="str">
        <f t="shared" si="92"/>
        <v/>
      </c>
      <c r="AO291" s="556" t="str">
        <f t="shared" si="93"/>
        <v/>
      </c>
      <c r="AQ291" s="556" t="str">
        <f t="shared" si="94"/>
        <v/>
      </c>
    </row>
    <row r="292" spans="5:43">
      <c r="E292" s="556" t="str">
        <f t="shared" si="76"/>
        <v/>
      </c>
      <c r="G292" s="556" t="str">
        <f t="shared" si="76"/>
        <v/>
      </c>
      <c r="I292" s="556" t="str">
        <f t="shared" si="77"/>
        <v/>
      </c>
      <c r="K292" s="556" t="str">
        <f t="shared" si="78"/>
        <v/>
      </c>
      <c r="M292" s="556" t="str">
        <f t="shared" si="79"/>
        <v/>
      </c>
      <c r="O292" s="556" t="str">
        <f t="shared" si="80"/>
        <v/>
      </c>
      <c r="Q292" s="556" t="str">
        <f t="shared" si="81"/>
        <v/>
      </c>
      <c r="S292" s="556" t="str">
        <f t="shared" si="82"/>
        <v/>
      </c>
      <c r="U292" s="556" t="str">
        <f t="shared" si="83"/>
        <v/>
      </c>
      <c r="W292" s="556" t="str">
        <f t="shared" si="84"/>
        <v/>
      </c>
      <c r="Y292" s="556" t="str">
        <f t="shared" si="85"/>
        <v/>
      </c>
      <c r="AA292" s="556" t="str">
        <f t="shared" si="86"/>
        <v/>
      </c>
      <c r="AC292" s="556" t="str">
        <f t="shared" si="87"/>
        <v/>
      </c>
      <c r="AE292" s="556" t="str">
        <f t="shared" si="88"/>
        <v/>
      </c>
      <c r="AG292" s="556" t="str">
        <f t="shared" si="89"/>
        <v/>
      </c>
      <c r="AI292" s="556" t="str">
        <f t="shared" si="90"/>
        <v/>
      </c>
      <c r="AK292" s="556" t="str">
        <f t="shared" si="91"/>
        <v/>
      </c>
      <c r="AM292" s="556" t="str">
        <f t="shared" si="92"/>
        <v/>
      </c>
      <c r="AO292" s="556" t="str">
        <f t="shared" si="93"/>
        <v/>
      </c>
      <c r="AQ292" s="556" t="str">
        <f t="shared" si="94"/>
        <v/>
      </c>
    </row>
    <row r="293" spans="5:43">
      <c r="E293" s="556" t="str">
        <f t="shared" si="76"/>
        <v/>
      </c>
      <c r="G293" s="556" t="str">
        <f t="shared" si="76"/>
        <v/>
      </c>
      <c r="I293" s="556" t="str">
        <f t="shared" si="77"/>
        <v/>
      </c>
      <c r="K293" s="556" t="str">
        <f t="shared" si="78"/>
        <v/>
      </c>
      <c r="M293" s="556" t="str">
        <f t="shared" si="79"/>
        <v/>
      </c>
      <c r="O293" s="556" t="str">
        <f t="shared" si="80"/>
        <v/>
      </c>
      <c r="Q293" s="556" t="str">
        <f t="shared" si="81"/>
        <v/>
      </c>
      <c r="S293" s="556" t="str">
        <f t="shared" si="82"/>
        <v/>
      </c>
      <c r="U293" s="556" t="str">
        <f t="shared" si="83"/>
        <v/>
      </c>
      <c r="W293" s="556" t="str">
        <f t="shared" si="84"/>
        <v/>
      </c>
      <c r="Y293" s="556" t="str">
        <f t="shared" si="85"/>
        <v/>
      </c>
      <c r="AA293" s="556" t="str">
        <f t="shared" si="86"/>
        <v/>
      </c>
      <c r="AC293" s="556" t="str">
        <f t="shared" si="87"/>
        <v/>
      </c>
      <c r="AE293" s="556" t="str">
        <f t="shared" si="88"/>
        <v/>
      </c>
      <c r="AG293" s="556" t="str">
        <f t="shared" si="89"/>
        <v/>
      </c>
      <c r="AI293" s="556" t="str">
        <f t="shared" si="90"/>
        <v/>
      </c>
      <c r="AK293" s="556" t="str">
        <f t="shared" si="91"/>
        <v/>
      </c>
      <c r="AM293" s="556" t="str">
        <f t="shared" si="92"/>
        <v/>
      </c>
      <c r="AO293" s="556" t="str">
        <f t="shared" si="93"/>
        <v/>
      </c>
      <c r="AQ293" s="556" t="str">
        <f t="shared" si="94"/>
        <v/>
      </c>
    </row>
    <row r="294" spans="5:43">
      <c r="E294" s="556" t="str">
        <f t="shared" si="76"/>
        <v/>
      </c>
      <c r="G294" s="556" t="str">
        <f t="shared" si="76"/>
        <v/>
      </c>
      <c r="I294" s="556" t="str">
        <f t="shared" si="77"/>
        <v/>
      </c>
      <c r="K294" s="556" t="str">
        <f t="shared" si="78"/>
        <v/>
      </c>
      <c r="M294" s="556" t="str">
        <f t="shared" si="79"/>
        <v/>
      </c>
      <c r="O294" s="556" t="str">
        <f t="shared" si="80"/>
        <v/>
      </c>
      <c r="Q294" s="556" t="str">
        <f t="shared" si="81"/>
        <v/>
      </c>
      <c r="S294" s="556" t="str">
        <f t="shared" si="82"/>
        <v/>
      </c>
      <c r="U294" s="556" t="str">
        <f t="shared" si="83"/>
        <v/>
      </c>
      <c r="W294" s="556" t="str">
        <f t="shared" si="84"/>
        <v/>
      </c>
      <c r="Y294" s="556" t="str">
        <f t="shared" si="85"/>
        <v/>
      </c>
      <c r="AA294" s="556" t="str">
        <f t="shared" si="86"/>
        <v/>
      </c>
      <c r="AC294" s="556" t="str">
        <f t="shared" si="87"/>
        <v/>
      </c>
      <c r="AE294" s="556" t="str">
        <f t="shared" si="88"/>
        <v/>
      </c>
      <c r="AG294" s="556" t="str">
        <f t="shared" si="89"/>
        <v/>
      </c>
      <c r="AI294" s="556" t="str">
        <f t="shared" si="90"/>
        <v/>
      </c>
      <c r="AK294" s="556" t="str">
        <f t="shared" si="91"/>
        <v/>
      </c>
      <c r="AM294" s="556" t="str">
        <f t="shared" si="92"/>
        <v/>
      </c>
      <c r="AO294" s="556" t="str">
        <f t="shared" si="93"/>
        <v/>
      </c>
      <c r="AQ294" s="556" t="str">
        <f t="shared" si="94"/>
        <v/>
      </c>
    </row>
    <row r="295" spans="5:43">
      <c r="E295" s="556" t="str">
        <f t="shared" si="76"/>
        <v/>
      </c>
      <c r="G295" s="556" t="str">
        <f t="shared" si="76"/>
        <v/>
      </c>
      <c r="I295" s="556" t="str">
        <f t="shared" si="77"/>
        <v/>
      </c>
      <c r="K295" s="556" t="str">
        <f t="shared" si="78"/>
        <v/>
      </c>
      <c r="M295" s="556" t="str">
        <f t="shared" si="79"/>
        <v/>
      </c>
      <c r="O295" s="556" t="str">
        <f t="shared" si="80"/>
        <v/>
      </c>
      <c r="Q295" s="556" t="str">
        <f t="shared" si="81"/>
        <v/>
      </c>
      <c r="S295" s="556" t="str">
        <f t="shared" si="82"/>
        <v/>
      </c>
      <c r="U295" s="556" t="str">
        <f t="shared" si="83"/>
        <v/>
      </c>
      <c r="W295" s="556" t="str">
        <f t="shared" si="84"/>
        <v/>
      </c>
      <c r="Y295" s="556" t="str">
        <f t="shared" si="85"/>
        <v/>
      </c>
      <c r="AA295" s="556" t="str">
        <f t="shared" si="86"/>
        <v/>
      </c>
      <c r="AC295" s="556" t="str">
        <f t="shared" si="87"/>
        <v/>
      </c>
      <c r="AE295" s="556" t="str">
        <f t="shared" si="88"/>
        <v/>
      </c>
      <c r="AG295" s="556" t="str">
        <f t="shared" si="89"/>
        <v/>
      </c>
      <c r="AI295" s="556" t="str">
        <f t="shared" si="90"/>
        <v/>
      </c>
      <c r="AK295" s="556" t="str">
        <f t="shared" si="91"/>
        <v/>
      </c>
      <c r="AM295" s="556" t="str">
        <f t="shared" si="92"/>
        <v/>
      </c>
      <c r="AO295" s="556" t="str">
        <f t="shared" si="93"/>
        <v/>
      </c>
      <c r="AQ295" s="556" t="str">
        <f t="shared" si="94"/>
        <v/>
      </c>
    </row>
    <row r="296" spans="5:43">
      <c r="E296" s="556" t="str">
        <f t="shared" si="76"/>
        <v/>
      </c>
      <c r="G296" s="556" t="str">
        <f t="shared" si="76"/>
        <v/>
      </c>
      <c r="I296" s="556" t="str">
        <f t="shared" si="77"/>
        <v/>
      </c>
      <c r="K296" s="556" t="str">
        <f t="shared" si="78"/>
        <v/>
      </c>
      <c r="M296" s="556" t="str">
        <f t="shared" si="79"/>
        <v/>
      </c>
      <c r="O296" s="556" t="str">
        <f t="shared" si="80"/>
        <v/>
      </c>
      <c r="Q296" s="556" t="str">
        <f t="shared" si="81"/>
        <v/>
      </c>
      <c r="S296" s="556" t="str">
        <f t="shared" si="82"/>
        <v/>
      </c>
      <c r="U296" s="556" t="str">
        <f t="shared" si="83"/>
        <v/>
      </c>
      <c r="W296" s="556" t="str">
        <f t="shared" si="84"/>
        <v/>
      </c>
      <c r="Y296" s="556" t="str">
        <f t="shared" si="85"/>
        <v/>
      </c>
      <c r="AA296" s="556" t="str">
        <f t="shared" si="86"/>
        <v/>
      </c>
      <c r="AC296" s="556" t="str">
        <f t="shared" si="87"/>
        <v/>
      </c>
      <c r="AE296" s="556" t="str">
        <f t="shared" si="88"/>
        <v/>
      </c>
      <c r="AG296" s="556" t="str">
        <f t="shared" si="89"/>
        <v/>
      </c>
      <c r="AI296" s="556" t="str">
        <f t="shared" si="90"/>
        <v/>
      </c>
      <c r="AK296" s="556" t="str">
        <f t="shared" si="91"/>
        <v/>
      </c>
      <c r="AM296" s="556" t="str">
        <f t="shared" si="92"/>
        <v/>
      </c>
      <c r="AO296" s="556" t="str">
        <f t="shared" si="93"/>
        <v/>
      </c>
      <c r="AQ296" s="556" t="str">
        <f t="shared" si="94"/>
        <v/>
      </c>
    </row>
    <row r="297" spans="5:43">
      <c r="E297" s="556" t="str">
        <f t="shared" si="76"/>
        <v/>
      </c>
      <c r="G297" s="556" t="str">
        <f t="shared" si="76"/>
        <v/>
      </c>
      <c r="I297" s="556" t="str">
        <f t="shared" si="77"/>
        <v/>
      </c>
      <c r="K297" s="556" t="str">
        <f t="shared" si="78"/>
        <v/>
      </c>
      <c r="M297" s="556" t="str">
        <f t="shared" si="79"/>
        <v/>
      </c>
      <c r="O297" s="556" t="str">
        <f t="shared" si="80"/>
        <v/>
      </c>
      <c r="Q297" s="556" t="str">
        <f t="shared" si="81"/>
        <v/>
      </c>
      <c r="S297" s="556" t="str">
        <f t="shared" si="82"/>
        <v/>
      </c>
      <c r="U297" s="556" t="str">
        <f t="shared" si="83"/>
        <v/>
      </c>
      <c r="W297" s="556" t="str">
        <f t="shared" si="84"/>
        <v/>
      </c>
      <c r="Y297" s="556" t="str">
        <f t="shared" si="85"/>
        <v/>
      </c>
      <c r="AA297" s="556" t="str">
        <f t="shared" si="86"/>
        <v/>
      </c>
      <c r="AC297" s="556" t="str">
        <f t="shared" si="87"/>
        <v/>
      </c>
      <c r="AE297" s="556" t="str">
        <f t="shared" si="88"/>
        <v/>
      </c>
      <c r="AG297" s="556" t="str">
        <f t="shared" si="89"/>
        <v/>
      </c>
      <c r="AI297" s="556" t="str">
        <f t="shared" si="90"/>
        <v/>
      </c>
      <c r="AK297" s="556" t="str">
        <f t="shared" si="91"/>
        <v/>
      </c>
      <c r="AM297" s="556" t="str">
        <f t="shared" si="92"/>
        <v/>
      </c>
      <c r="AO297" s="556" t="str">
        <f t="shared" si="93"/>
        <v/>
      </c>
      <c r="AQ297" s="556" t="str">
        <f t="shared" si="94"/>
        <v/>
      </c>
    </row>
    <row r="298" spans="5:43">
      <c r="E298" s="556" t="str">
        <f t="shared" si="76"/>
        <v/>
      </c>
      <c r="G298" s="556" t="str">
        <f t="shared" si="76"/>
        <v/>
      </c>
      <c r="I298" s="556" t="str">
        <f t="shared" si="77"/>
        <v/>
      </c>
      <c r="K298" s="556" t="str">
        <f t="shared" si="78"/>
        <v/>
      </c>
      <c r="M298" s="556" t="str">
        <f t="shared" si="79"/>
        <v/>
      </c>
      <c r="O298" s="556" t="str">
        <f t="shared" si="80"/>
        <v/>
      </c>
      <c r="Q298" s="556" t="str">
        <f t="shared" si="81"/>
        <v/>
      </c>
      <c r="S298" s="556" t="str">
        <f t="shared" si="82"/>
        <v/>
      </c>
      <c r="U298" s="556" t="str">
        <f t="shared" si="83"/>
        <v/>
      </c>
      <c r="W298" s="556" t="str">
        <f t="shared" si="84"/>
        <v/>
      </c>
      <c r="Y298" s="556" t="str">
        <f t="shared" si="85"/>
        <v/>
      </c>
      <c r="AA298" s="556" t="str">
        <f t="shared" si="86"/>
        <v/>
      </c>
      <c r="AC298" s="556" t="str">
        <f t="shared" si="87"/>
        <v/>
      </c>
      <c r="AE298" s="556" t="str">
        <f t="shared" si="88"/>
        <v/>
      </c>
      <c r="AG298" s="556" t="str">
        <f t="shared" si="89"/>
        <v/>
      </c>
      <c r="AI298" s="556" t="str">
        <f t="shared" si="90"/>
        <v/>
      </c>
      <c r="AK298" s="556" t="str">
        <f t="shared" si="91"/>
        <v/>
      </c>
      <c r="AM298" s="556" t="str">
        <f t="shared" si="92"/>
        <v/>
      </c>
      <c r="AO298" s="556" t="str">
        <f t="shared" si="93"/>
        <v/>
      </c>
      <c r="AQ298" s="556" t="str">
        <f t="shared" si="94"/>
        <v/>
      </c>
    </row>
    <row r="299" spans="5:43">
      <c r="E299" s="556" t="str">
        <f t="shared" si="76"/>
        <v/>
      </c>
      <c r="G299" s="556" t="str">
        <f t="shared" si="76"/>
        <v/>
      </c>
      <c r="I299" s="556" t="str">
        <f t="shared" si="77"/>
        <v/>
      </c>
      <c r="K299" s="556" t="str">
        <f t="shared" si="78"/>
        <v/>
      </c>
      <c r="M299" s="556" t="str">
        <f t="shared" si="79"/>
        <v/>
      </c>
      <c r="O299" s="556" t="str">
        <f t="shared" si="80"/>
        <v/>
      </c>
      <c r="Q299" s="556" t="str">
        <f t="shared" si="81"/>
        <v/>
      </c>
      <c r="S299" s="556" t="str">
        <f t="shared" si="82"/>
        <v/>
      </c>
      <c r="U299" s="556" t="str">
        <f t="shared" si="83"/>
        <v/>
      </c>
      <c r="W299" s="556" t="str">
        <f t="shared" si="84"/>
        <v/>
      </c>
      <c r="Y299" s="556" t="str">
        <f t="shared" si="85"/>
        <v/>
      </c>
      <c r="AA299" s="556" t="str">
        <f t="shared" si="86"/>
        <v/>
      </c>
      <c r="AC299" s="556" t="str">
        <f t="shared" si="87"/>
        <v/>
      </c>
      <c r="AE299" s="556" t="str">
        <f t="shared" si="88"/>
        <v/>
      </c>
      <c r="AG299" s="556" t="str">
        <f t="shared" si="89"/>
        <v/>
      </c>
      <c r="AI299" s="556" t="str">
        <f t="shared" si="90"/>
        <v/>
      </c>
      <c r="AK299" s="556" t="str">
        <f t="shared" si="91"/>
        <v/>
      </c>
      <c r="AM299" s="556" t="str">
        <f t="shared" si="92"/>
        <v/>
      </c>
      <c r="AO299" s="556" t="str">
        <f t="shared" si="93"/>
        <v/>
      </c>
      <c r="AQ299" s="556" t="str">
        <f t="shared" si="94"/>
        <v/>
      </c>
    </row>
    <row r="300" spans="5:43">
      <c r="E300" s="556" t="str">
        <f t="shared" si="76"/>
        <v/>
      </c>
      <c r="G300" s="556" t="str">
        <f t="shared" si="76"/>
        <v/>
      </c>
      <c r="I300" s="556" t="str">
        <f t="shared" si="77"/>
        <v/>
      </c>
      <c r="K300" s="556" t="str">
        <f t="shared" si="78"/>
        <v/>
      </c>
      <c r="M300" s="556" t="str">
        <f t="shared" si="79"/>
        <v/>
      </c>
      <c r="O300" s="556" t="str">
        <f t="shared" si="80"/>
        <v/>
      </c>
      <c r="Q300" s="556" t="str">
        <f t="shared" si="81"/>
        <v/>
      </c>
      <c r="S300" s="556" t="str">
        <f t="shared" si="82"/>
        <v/>
      </c>
      <c r="U300" s="556" t="str">
        <f t="shared" si="83"/>
        <v/>
      </c>
      <c r="W300" s="556" t="str">
        <f t="shared" si="84"/>
        <v/>
      </c>
      <c r="Y300" s="556" t="str">
        <f t="shared" si="85"/>
        <v/>
      </c>
      <c r="AA300" s="556" t="str">
        <f t="shared" si="86"/>
        <v/>
      </c>
      <c r="AC300" s="556" t="str">
        <f t="shared" si="87"/>
        <v/>
      </c>
      <c r="AE300" s="556" t="str">
        <f t="shared" si="88"/>
        <v/>
      </c>
      <c r="AG300" s="556" t="str">
        <f t="shared" si="89"/>
        <v/>
      </c>
      <c r="AI300" s="556" t="str">
        <f t="shared" si="90"/>
        <v/>
      </c>
      <c r="AK300" s="556" t="str">
        <f t="shared" si="91"/>
        <v/>
      </c>
      <c r="AM300" s="556" t="str">
        <f t="shared" si="92"/>
        <v/>
      </c>
      <c r="AO300" s="556" t="str">
        <f t="shared" si="93"/>
        <v/>
      </c>
      <c r="AQ300" s="556" t="str">
        <f t="shared" si="94"/>
        <v/>
      </c>
    </row>
  </sheetData>
  <mergeCells count="1">
    <mergeCell ref="A3:A6"/>
  </mergeCells>
  <conditionalFormatting sqref="E12:E300">
    <cfRule type="expression" dxfId="5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4" priority="1">
      <formula>AND(LEN(G12)&gt;0,OR(G12&lt;G$2,G12&gt;G$3))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O300"/>
  <sheetViews>
    <sheetView zoomScale="85" zoomScaleNormal="85" workbookViewId="0">
      <pane ySplit="1" topLeftCell="A2" activePane="bottomLeft" state="frozen"/>
      <selection pane="bottomLeft" activeCell="J28" sqref="J28"/>
    </sheetView>
  </sheetViews>
  <sheetFormatPr defaultRowHeight="14.4"/>
  <cols>
    <col min="1" max="1" width="40.6640625" style="540" customWidth="1"/>
    <col min="2" max="2" width="18.6640625" style="540" customWidth="1"/>
    <col min="3" max="3" width="8.88671875" style="540"/>
    <col min="4" max="43" width="18.6640625" style="540" customWidth="1"/>
    <col min="44" max="643" width="8.88671875" style="540"/>
    <col min="644" max="683" width="8.88671875" style="210"/>
    <col min="684" max="883" width="8.88671875" style="540"/>
    <col min="884" max="1003" width="8.88671875" style="211"/>
    <col min="1004" max="16384" width="8.88671875" style="540"/>
  </cols>
  <sheetData>
    <row r="1" spans="1:43">
      <c r="A1" s="539"/>
      <c r="C1" s="541"/>
      <c r="E1" s="542"/>
      <c r="G1" s="542"/>
      <c r="I1" s="542"/>
      <c r="K1" s="542"/>
      <c r="M1" s="542"/>
      <c r="O1" s="542"/>
      <c r="Q1" s="542"/>
      <c r="S1" s="542"/>
      <c r="U1" s="542"/>
      <c r="W1" s="542"/>
      <c r="Y1" s="542"/>
      <c r="AA1" s="542"/>
      <c r="AC1" s="542"/>
      <c r="AE1" s="542"/>
      <c r="AG1" s="542"/>
      <c r="AI1" s="542"/>
      <c r="AK1" s="542"/>
      <c r="AM1" s="542"/>
      <c r="AO1" s="542"/>
      <c r="AQ1" s="542"/>
    </row>
    <row r="2" spans="1:43">
      <c r="C2" s="541"/>
      <c r="E2" s="542"/>
      <c r="G2" s="542"/>
      <c r="I2" s="542"/>
      <c r="K2" s="542"/>
      <c r="M2" s="542"/>
      <c r="O2" s="542"/>
      <c r="Q2" s="542"/>
      <c r="S2" s="542"/>
      <c r="U2" s="542"/>
      <c r="W2" s="542"/>
      <c r="Y2" s="542"/>
      <c r="AA2" s="542"/>
      <c r="AC2" s="542"/>
      <c r="AE2" s="542"/>
      <c r="AG2" s="542"/>
      <c r="AI2" s="542"/>
      <c r="AK2" s="542"/>
      <c r="AM2" s="542"/>
      <c r="AO2" s="542"/>
      <c r="AQ2" s="542"/>
    </row>
    <row r="3" spans="1:43">
      <c r="A3" s="2638"/>
      <c r="C3" s="541"/>
      <c r="E3" s="542"/>
      <c r="G3" s="542"/>
      <c r="I3" s="542"/>
      <c r="K3" s="542"/>
      <c r="M3" s="542"/>
      <c r="O3" s="542"/>
      <c r="Q3" s="542"/>
      <c r="S3" s="542"/>
      <c r="U3" s="542"/>
      <c r="W3" s="542"/>
      <c r="Y3" s="542"/>
      <c r="AA3" s="542"/>
      <c r="AC3" s="542"/>
      <c r="AE3" s="542"/>
      <c r="AG3" s="542"/>
      <c r="AI3" s="542"/>
      <c r="AK3" s="542"/>
      <c r="AM3" s="542"/>
      <c r="AO3" s="542"/>
      <c r="AQ3" s="542"/>
    </row>
    <row r="4" spans="1:43">
      <c r="A4" s="2638"/>
      <c r="C4" s="541"/>
      <c r="E4" s="543"/>
      <c r="G4" s="543"/>
      <c r="I4" s="543"/>
      <c r="K4" s="543"/>
      <c r="M4" s="543"/>
      <c r="O4" s="543"/>
      <c r="Q4" s="543"/>
      <c r="S4" s="543"/>
      <c r="U4" s="543"/>
      <c r="W4" s="543"/>
      <c r="Y4" s="543"/>
      <c r="AA4" s="543"/>
      <c r="AC4" s="543"/>
      <c r="AE4" s="543"/>
      <c r="AG4" s="543"/>
      <c r="AI4" s="543"/>
      <c r="AK4" s="543"/>
      <c r="AM4" s="543"/>
      <c r="AO4" s="543"/>
      <c r="AQ4" s="543"/>
    </row>
    <row r="5" spans="1:43">
      <c r="A5" s="2638"/>
      <c r="C5" s="541"/>
      <c r="E5" s="544"/>
      <c r="G5" s="544"/>
      <c r="I5" s="544"/>
      <c r="K5" s="544"/>
      <c r="M5" s="544"/>
      <c r="O5" s="544"/>
      <c r="Q5" s="544"/>
      <c r="S5" s="544"/>
      <c r="U5" s="544"/>
      <c r="W5" s="544"/>
      <c r="Y5" s="544"/>
      <c r="AA5" s="544"/>
      <c r="AC5" s="544"/>
      <c r="AE5" s="544"/>
      <c r="AG5" s="544"/>
      <c r="AI5" s="544"/>
      <c r="AK5" s="544"/>
      <c r="AM5" s="544"/>
      <c r="AO5" s="544"/>
      <c r="AQ5" s="544"/>
    </row>
    <row r="6" spans="1:43">
      <c r="A6" s="2638"/>
      <c r="C6" s="541"/>
      <c r="E6" s="545"/>
      <c r="G6" s="545"/>
      <c r="I6" s="545"/>
      <c r="K6" s="545"/>
      <c r="M6" s="545"/>
      <c r="O6" s="545"/>
      <c r="Q6" s="545"/>
      <c r="S6" s="545"/>
      <c r="U6" s="545"/>
      <c r="W6" s="545"/>
      <c r="Y6" s="545"/>
      <c r="AA6" s="545"/>
      <c r="AC6" s="545"/>
      <c r="AE6" s="545"/>
      <c r="AG6" s="545"/>
      <c r="AI6" s="545"/>
      <c r="AK6" s="545"/>
      <c r="AM6" s="545"/>
      <c r="AO6" s="545"/>
      <c r="AQ6" s="545"/>
    </row>
    <row r="7" spans="1:43">
      <c r="A7" s="546"/>
      <c r="B7" s="546"/>
    </row>
    <row r="8" spans="1:43">
      <c r="A8" s="546"/>
      <c r="B8" s="546"/>
    </row>
    <row r="9" spans="1:43">
      <c r="A9" s="546"/>
      <c r="B9" s="546"/>
      <c r="D9" s="547" t="s">
        <v>87</v>
      </c>
      <c r="E9" s="548"/>
      <c r="F9" s="547" t="s">
        <v>88</v>
      </c>
      <c r="G9" s="548"/>
      <c r="H9" s="547" t="s">
        <v>89</v>
      </c>
      <c r="I9" s="548"/>
      <c r="J9" s="547" t="s">
        <v>90</v>
      </c>
      <c r="K9" s="548"/>
      <c r="L9" s="547" t="s">
        <v>91</v>
      </c>
      <c r="M9" s="548"/>
      <c r="N9" s="547" t="s">
        <v>92</v>
      </c>
      <c r="O9" s="548"/>
      <c r="P9" s="547" t="s">
        <v>93</v>
      </c>
      <c r="Q9" s="548"/>
      <c r="R9" s="547" t="s">
        <v>94</v>
      </c>
      <c r="S9" s="548"/>
      <c r="T9" s="547" t="s">
        <v>95</v>
      </c>
      <c r="U9" s="548"/>
      <c r="V9" s="547" t="s">
        <v>96</v>
      </c>
      <c r="W9" s="548"/>
      <c r="X9" s="547" t="s">
        <v>97</v>
      </c>
      <c r="Y9" s="548"/>
      <c r="Z9" s="547" t="s">
        <v>98</v>
      </c>
      <c r="AA9" s="548"/>
      <c r="AB9" s="547" t="s">
        <v>99</v>
      </c>
      <c r="AC9" s="548"/>
      <c r="AD9" s="547" t="s">
        <v>100</v>
      </c>
      <c r="AE9" s="548"/>
      <c r="AF9" s="547" t="s">
        <v>101</v>
      </c>
      <c r="AG9" s="548"/>
      <c r="AH9" s="547" t="s">
        <v>102</v>
      </c>
      <c r="AI9" s="548"/>
      <c r="AJ9" s="547" t="s">
        <v>103</v>
      </c>
      <c r="AK9" s="548"/>
      <c r="AL9" s="547" t="s">
        <v>104</v>
      </c>
      <c r="AM9" s="548"/>
      <c r="AN9" s="547" t="s">
        <v>105</v>
      </c>
      <c r="AO9" s="548"/>
      <c r="AP9" s="547" t="s">
        <v>106</v>
      </c>
      <c r="AQ9" s="548"/>
    </row>
    <row r="10" spans="1:43" ht="57.6">
      <c r="A10" s="549"/>
      <c r="B10" s="550"/>
      <c r="D10" s="551" t="s">
        <v>107</v>
      </c>
      <c r="E10" s="552" t="str">
        <f>D10&amp;"
per FTE"</f>
        <v>Total Occupancy
per FTE</v>
      </c>
      <c r="F10" s="551" t="s">
        <v>108</v>
      </c>
      <c r="G10" s="552" t="str">
        <f>F10&amp;"
per FTE"</f>
        <v>Direct Care Consultant 201
per FTE</v>
      </c>
      <c r="H10" s="551" t="s">
        <v>109</v>
      </c>
      <c r="I10" s="552" t="str">
        <f>H10&amp;"
per FTE"</f>
        <v>Temporary Help 202
per FTE</v>
      </c>
      <c r="J10" s="551" t="s">
        <v>110</v>
      </c>
      <c r="K10" s="552" t="str">
        <f>J10&amp;"
per FTE"</f>
        <v>Clients and Caregivers Reimb./Stipends 203
per FTE</v>
      </c>
      <c r="L10" s="551" t="s">
        <v>111</v>
      </c>
      <c r="M10" s="552" t="str">
        <f>L10&amp;"
per FTE"</f>
        <v>Subcontracted Direct Care 206
per FTE</v>
      </c>
      <c r="N10" s="551" t="s">
        <v>112</v>
      </c>
      <c r="O10" s="552" t="str">
        <f>N10&amp;"
per FTE"</f>
        <v>Staff Training 204
per FTE</v>
      </c>
      <c r="P10" s="551" t="s">
        <v>113</v>
      </c>
      <c r="Q10" s="552" t="str">
        <f>P10&amp;"
per FTE"</f>
        <v>Staff Mileage / Travel 205
per FTE</v>
      </c>
      <c r="R10" s="551" t="s">
        <v>114</v>
      </c>
      <c r="S10" s="552" t="str">
        <f>R10&amp;"
per FTE"</f>
        <v>Meals 207
per FTE</v>
      </c>
      <c r="T10" s="551" t="s">
        <v>115</v>
      </c>
      <c r="U10" s="552" t="str">
        <f>T10&amp;"
per FTE"</f>
        <v>Client Transportation 208
per FTE</v>
      </c>
      <c r="V10" s="551" t="s">
        <v>116</v>
      </c>
      <c r="W10" s="552" t="str">
        <f>V10&amp;"
per FTE"</f>
        <v>Vehicle Expenses 208
per FTE</v>
      </c>
      <c r="X10" s="551" t="s">
        <v>117</v>
      </c>
      <c r="Y10" s="552" t="str">
        <f>X10&amp;"
per FTE"</f>
        <v>Vehicle Depreciation 208
per FTE</v>
      </c>
      <c r="Z10" s="551" t="s">
        <v>118</v>
      </c>
      <c r="AA10" s="552" t="str">
        <f>Z10&amp;"
per FTE"</f>
        <v>Incidental Medical /Medicine/Pharmacy 209
per FTE</v>
      </c>
      <c r="AB10" s="551" t="s">
        <v>119</v>
      </c>
      <c r="AC10" s="552" t="str">
        <f>AB10&amp;"
per FTE"</f>
        <v>Client Personal Allowances 211
per FTE</v>
      </c>
      <c r="AD10" s="551" t="s">
        <v>120</v>
      </c>
      <c r="AE10" s="552" t="str">
        <f>AD10&amp;"
per FTE"</f>
        <v>Provision Material Goods/Svs./Benefits 212
per FTE</v>
      </c>
      <c r="AF10" s="551" t="s">
        <v>121</v>
      </c>
      <c r="AG10" s="552" t="str">
        <f>AF10&amp;"
per FTE"</f>
        <v>Direct Client Wages 214
per FTE</v>
      </c>
      <c r="AH10" s="551" t="s">
        <v>122</v>
      </c>
      <c r="AI10" s="552" t="str">
        <f>AH10&amp;"
per FTE"</f>
        <v>Other Commercial Prod. &amp; Svs. 214
per FTE</v>
      </c>
      <c r="AJ10" s="551" t="s">
        <v>123</v>
      </c>
      <c r="AK10" s="552" t="str">
        <f>AJ10&amp;"
per FTE"</f>
        <v>Program Supplies &amp; Materials 215
per FTE</v>
      </c>
      <c r="AL10" s="551" t="s">
        <v>124</v>
      </c>
      <c r="AM10" s="552" t="str">
        <f>AL10&amp;"
per FTE"</f>
        <v>Non Charitable Expenses
per FTE</v>
      </c>
      <c r="AN10" s="551" t="s">
        <v>125</v>
      </c>
      <c r="AO10" s="552" t="str">
        <f>AN10&amp;"
per FTE"</f>
        <v>Other Expense
per FTE</v>
      </c>
      <c r="AP10" s="551" t="s">
        <v>126</v>
      </c>
      <c r="AQ10" s="552" t="str">
        <f>AP10&amp;"
per FTE"</f>
        <v>Total Other Program Expense
per FTE</v>
      </c>
    </row>
    <row r="11" spans="1:43">
      <c r="A11" s="547" t="s">
        <v>127</v>
      </c>
      <c r="B11" s="553" t="s">
        <v>128</v>
      </c>
      <c r="D11" s="547" t="s">
        <v>129</v>
      </c>
      <c r="E11" s="548"/>
      <c r="F11" s="547" t="s">
        <v>129</v>
      </c>
      <c r="G11" s="548"/>
      <c r="H11" s="547" t="s">
        <v>129</v>
      </c>
      <c r="I11" s="548"/>
      <c r="J11" s="547" t="s">
        <v>129</v>
      </c>
      <c r="K11" s="548"/>
      <c r="L11" s="547" t="s">
        <v>129</v>
      </c>
      <c r="M11" s="548"/>
      <c r="N11" s="547" t="s">
        <v>129</v>
      </c>
      <c r="O11" s="548"/>
      <c r="P11" s="547" t="s">
        <v>129</v>
      </c>
      <c r="Q11" s="548"/>
      <c r="R11" s="547" t="s">
        <v>129</v>
      </c>
      <c r="S11" s="548"/>
      <c r="T11" s="547" t="s">
        <v>129</v>
      </c>
      <c r="U11" s="548"/>
      <c r="V11" s="547" t="s">
        <v>129</v>
      </c>
      <c r="W11" s="548"/>
      <c r="X11" s="547" t="s">
        <v>129</v>
      </c>
      <c r="Y11" s="548"/>
      <c r="Z11" s="547" t="s">
        <v>129</v>
      </c>
      <c r="AA11" s="548"/>
      <c r="AB11" s="547" t="s">
        <v>129</v>
      </c>
      <c r="AC11" s="548"/>
      <c r="AD11" s="547" t="s">
        <v>129</v>
      </c>
      <c r="AE11" s="548"/>
      <c r="AF11" s="547" t="s">
        <v>129</v>
      </c>
      <c r="AG11" s="548"/>
      <c r="AH11" s="547" t="s">
        <v>129</v>
      </c>
      <c r="AI11" s="548"/>
      <c r="AJ11" s="547" t="s">
        <v>129</v>
      </c>
      <c r="AK11" s="548"/>
      <c r="AL11" s="547" t="s">
        <v>129</v>
      </c>
      <c r="AM11" s="548"/>
      <c r="AN11" s="547" t="s">
        <v>129</v>
      </c>
      <c r="AO11" s="548"/>
      <c r="AP11" s="547" t="s">
        <v>129</v>
      </c>
      <c r="AQ11" s="548"/>
    </row>
    <row r="12" spans="1:43">
      <c r="A12" s="547"/>
      <c r="B12" s="554">
        <v>20.2</v>
      </c>
      <c r="D12" s="555">
        <v>294135</v>
      </c>
      <c r="E12" s="556">
        <f>IF(OR($B12=0,D12=0),"",D12/$B12)</f>
        <v>14561.138613861387</v>
      </c>
      <c r="F12" s="557">
        <v>6947</v>
      </c>
      <c r="G12" s="556">
        <f>IF(OR($B12=0,F12=0),"",F12/$B12)</f>
        <v>343.91089108910893</v>
      </c>
      <c r="H12" s="555"/>
      <c r="I12" s="556" t="str">
        <f>IF(OR($B12=0,H12=0),"",H12/$B12)</f>
        <v/>
      </c>
      <c r="J12" s="555"/>
      <c r="K12" s="556" t="str">
        <f>IF(OR($B12=0,J12=0),"",J12/$B12)</f>
        <v/>
      </c>
      <c r="L12" s="555"/>
      <c r="M12" s="556" t="str">
        <f>IF(OR($B12=0,L12=0),"",L12/$B12)</f>
        <v/>
      </c>
      <c r="N12" s="555">
        <v>776</v>
      </c>
      <c r="O12" s="556">
        <f>IF(OR($B12=0,N12=0),"",N12/$B12)</f>
        <v>38.415841584158414</v>
      </c>
      <c r="P12" s="555">
        <v>1781</v>
      </c>
      <c r="Q12" s="556">
        <f>IF(OR($B12=0,P12=0),"",P12/$B12)</f>
        <v>88.168316831683171</v>
      </c>
      <c r="R12" s="555">
        <v>133602</v>
      </c>
      <c r="S12" s="556">
        <f>IF(OR($B12=0,R12=0),"",R12/$B12)</f>
        <v>6613.9603960396043</v>
      </c>
      <c r="T12" s="555"/>
      <c r="U12" s="556" t="str">
        <f>IF(OR($B12=0,T12=0),"",T12/$B12)</f>
        <v/>
      </c>
      <c r="V12" s="555">
        <v>8626</v>
      </c>
      <c r="W12" s="556">
        <f>IF(OR($B12=0,V12=0),"",V12/$B12)</f>
        <v>427.02970297029702</v>
      </c>
      <c r="X12" s="555"/>
      <c r="Y12" s="556" t="str">
        <f>IF(OR($B12=0,X12=0),"",X12/$B12)</f>
        <v/>
      </c>
      <c r="Z12" s="555">
        <v>25241</v>
      </c>
      <c r="AA12" s="556">
        <f>IF(OR($B12=0,Z12=0),"",Z12/$B12)</f>
        <v>1249.5544554455446</v>
      </c>
      <c r="AB12" s="555"/>
      <c r="AC12" s="556" t="str">
        <f>IF(OR($B12=0,AB12=0),"",AB12/$B12)</f>
        <v/>
      </c>
      <c r="AD12" s="555"/>
      <c r="AE12" s="556" t="str">
        <f>IF(OR($B12=0,AD12=0),"",AD12/$B12)</f>
        <v/>
      </c>
      <c r="AF12" s="555"/>
      <c r="AG12" s="556" t="str">
        <f>IF(OR($B12=0,AF12=0),"",AF12/$B12)</f>
        <v/>
      </c>
      <c r="AH12" s="555"/>
      <c r="AI12" s="556" t="str">
        <f>IF(OR($B12=0,AH12=0),"",AH12/$B12)</f>
        <v/>
      </c>
      <c r="AJ12" s="555">
        <v>36750</v>
      </c>
      <c r="AK12" s="556">
        <f>IF(OR($B12=0,AJ12=0),"",AJ12/$B12)</f>
        <v>1819.3069306930693</v>
      </c>
      <c r="AL12" s="555"/>
      <c r="AM12" s="556" t="str">
        <f>IF(OR($B12=0,AL12=0),"",AL12/$B12)</f>
        <v/>
      </c>
      <c r="AN12" s="555"/>
      <c r="AO12" s="556" t="str">
        <f>IF(OR($B12=0,AN12=0),"",AN12/$B12)</f>
        <v/>
      </c>
      <c r="AP12" s="555">
        <v>213723</v>
      </c>
      <c r="AQ12" s="556">
        <f>IF(OR($B12=0,AP12=0),"",AP12/$B12)</f>
        <v>10580.346534653465</v>
      </c>
    </row>
    <row r="13" spans="1:43">
      <c r="A13" s="547"/>
      <c r="B13" s="554">
        <v>50.86</v>
      </c>
      <c r="D13" s="555">
        <v>553253</v>
      </c>
      <c r="E13" s="556">
        <f t="shared" ref="E13:G76" si="0">IF(OR($B13=0,D13=0),"",D13/$B13)</f>
        <v>10877.959103421157</v>
      </c>
      <c r="F13" s="555">
        <v>3894</v>
      </c>
      <c r="G13" s="556">
        <f t="shared" si="0"/>
        <v>76.563114431773499</v>
      </c>
      <c r="H13" s="555"/>
      <c r="I13" s="556" t="str">
        <f t="shared" ref="I13:I76" si="1">IF(OR($B13=0,H13=0),"",H13/$B13)</f>
        <v/>
      </c>
      <c r="J13" s="555"/>
      <c r="K13" s="556" t="str">
        <f t="shared" ref="K13:K76" si="2">IF(OR($B13=0,J13=0),"",J13/$B13)</f>
        <v/>
      </c>
      <c r="L13" s="555"/>
      <c r="M13" s="556" t="str">
        <f t="shared" ref="M13:M76" si="3">IF(OR($B13=0,L13=0),"",L13/$B13)</f>
        <v/>
      </c>
      <c r="N13" s="555">
        <v>1402</v>
      </c>
      <c r="O13" s="556">
        <f t="shared" ref="O13:O76" si="4">IF(OR($B13=0,N13=0),"",N13/$B13)</f>
        <v>27.565867086118757</v>
      </c>
      <c r="P13" s="555">
        <v>6211</v>
      </c>
      <c r="Q13" s="556">
        <f t="shared" ref="Q13:Q76" si="5">IF(OR($B13=0,P13=0),"",P13/$B13)</f>
        <v>122.11954384585135</v>
      </c>
      <c r="R13" s="555">
        <v>190866</v>
      </c>
      <c r="S13" s="556">
        <f t="shared" ref="S13:S76" si="6">IF(OR($B13=0,R13=0),"",R13/$B13)</f>
        <v>3752.7723161620133</v>
      </c>
      <c r="T13" s="555"/>
      <c r="U13" s="556" t="str">
        <f t="shared" ref="U13:U76" si="7">IF(OR($B13=0,T13=0),"",T13/$B13)</f>
        <v/>
      </c>
      <c r="V13" s="555">
        <v>36299</v>
      </c>
      <c r="W13" s="556">
        <f t="shared" ref="W13:W76" si="8">IF(OR($B13=0,V13=0),"",V13/$B13)</f>
        <v>713.7042862760519</v>
      </c>
      <c r="X13" s="555"/>
      <c r="Y13" s="556" t="str">
        <f t="shared" ref="Y13:Y76" si="9">IF(OR($B13=0,X13=0),"",X13/$B13)</f>
        <v/>
      </c>
      <c r="Z13" s="555">
        <v>8970</v>
      </c>
      <c r="AA13" s="556">
        <f t="shared" ref="AA13:AA76" si="10">IF(OR($B13=0,Z13=0),"",Z13/$B13)</f>
        <v>176.36649626425481</v>
      </c>
      <c r="AB13" s="555"/>
      <c r="AC13" s="556" t="str">
        <f t="shared" ref="AC13:AC76" si="11">IF(OR($B13=0,AB13=0),"",AB13/$B13)</f>
        <v/>
      </c>
      <c r="AD13" s="555"/>
      <c r="AE13" s="556" t="str">
        <f t="shared" ref="AE13:AE76" si="12">IF(OR($B13=0,AD13=0),"",AD13/$B13)</f>
        <v/>
      </c>
      <c r="AF13" s="555"/>
      <c r="AG13" s="556" t="str">
        <f t="shared" ref="AG13:AG76" si="13">IF(OR($B13=0,AF13=0),"",AF13/$B13)</f>
        <v/>
      </c>
      <c r="AH13" s="555"/>
      <c r="AI13" s="556" t="str">
        <f t="shared" ref="AI13:AI76" si="14">IF(OR($B13=0,AH13=0),"",AH13/$B13)</f>
        <v/>
      </c>
      <c r="AJ13" s="555">
        <v>14869</v>
      </c>
      <c r="AK13" s="556">
        <f t="shared" ref="AK13:AK76" si="15">IF(OR($B13=0,AJ13=0),"",AJ13/$B13)</f>
        <v>292.3515532835234</v>
      </c>
      <c r="AL13" s="555"/>
      <c r="AM13" s="556" t="str">
        <f t="shared" ref="AM13:AM76" si="16">IF(OR($B13=0,AL13=0),"",AL13/$B13)</f>
        <v/>
      </c>
      <c r="AN13" s="555"/>
      <c r="AO13" s="556" t="str">
        <f t="shared" ref="AO13:AO76" si="17">IF(OR($B13=0,AN13=0),"",AN13/$B13)</f>
        <v/>
      </c>
      <c r="AP13" s="555">
        <v>262511</v>
      </c>
      <c r="AQ13" s="556">
        <f t="shared" ref="AQ13:AQ76" si="18">IF(OR($B13=0,AP13=0),"",AP13/$B13)</f>
        <v>5161.4431773495871</v>
      </c>
    </row>
    <row r="14" spans="1:43">
      <c r="A14" s="547"/>
      <c r="B14" s="554">
        <v>21.88</v>
      </c>
      <c r="D14" s="555">
        <v>53908</v>
      </c>
      <c r="E14" s="556">
        <f t="shared" si="0"/>
        <v>2463.8025594149908</v>
      </c>
      <c r="F14" s="555">
        <v>147301</v>
      </c>
      <c r="G14" s="556">
        <f t="shared" si="0"/>
        <v>6732.2212065813528</v>
      </c>
      <c r="H14" s="555"/>
      <c r="I14" s="556" t="str">
        <f t="shared" si="1"/>
        <v/>
      </c>
      <c r="J14" s="555"/>
      <c r="K14" s="556" t="str">
        <f t="shared" si="2"/>
        <v/>
      </c>
      <c r="L14" s="555"/>
      <c r="M14" s="556" t="str">
        <f t="shared" si="3"/>
        <v/>
      </c>
      <c r="N14" s="555">
        <v>194</v>
      </c>
      <c r="O14" s="556">
        <f t="shared" si="4"/>
        <v>8.8665447897623402</v>
      </c>
      <c r="P14" s="555"/>
      <c r="Q14" s="556" t="str">
        <f t="shared" si="5"/>
        <v/>
      </c>
      <c r="R14" s="555">
        <v>181053</v>
      </c>
      <c r="S14" s="556">
        <f t="shared" si="6"/>
        <v>8274.8171846435107</v>
      </c>
      <c r="T14" s="555"/>
      <c r="U14" s="556" t="str">
        <f t="shared" si="7"/>
        <v/>
      </c>
      <c r="V14" s="555">
        <v>2945</v>
      </c>
      <c r="W14" s="556">
        <f t="shared" si="8"/>
        <v>134.59780621572213</v>
      </c>
      <c r="X14" s="555"/>
      <c r="Y14" s="556" t="str">
        <f t="shared" si="9"/>
        <v/>
      </c>
      <c r="Z14" s="555"/>
      <c r="AA14" s="556" t="str">
        <f t="shared" si="10"/>
        <v/>
      </c>
      <c r="AB14" s="555"/>
      <c r="AC14" s="556" t="str">
        <f t="shared" si="11"/>
        <v/>
      </c>
      <c r="AD14" s="555"/>
      <c r="AE14" s="556" t="str">
        <f t="shared" si="12"/>
        <v/>
      </c>
      <c r="AF14" s="555"/>
      <c r="AG14" s="556" t="str">
        <f t="shared" si="13"/>
        <v/>
      </c>
      <c r="AH14" s="555"/>
      <c r="AI14" s="556" t="str">
        <f t="shared" si="14"/>
        <v/>
      </c>
      <c r="AJ14" s="555"/>
      <c r="AK14" s="556" t="str">
        <f t="shared" si="15"/>
        <v/>
      </c>
      <c r="AL14" s="555"/>
      <c r="AM14" s="556" t="str">
        <f t="shared" si="16"/>
        <v/>
      </c>
      <c r="AN14" s="555"/>
      <c r="AO14" s="556" t="str">
        <f t="shared" si="17"/>
        <v/>
      </c>
      <c r="AP14" s="555">
        <v>331493</v>
      </c>
      <c r="AQ14" s="556">
        <f t="shared" si="18"/>
        <v>15150.502742230348</v>
      </c>
    </row>
    <row r="15" spans="1:43">
      <c r="A15" s="547"/>
      <c r="B15" s="554">
        <v>35.799999999999997</v>
      </c>
      <c r="D15" s="555">
        <v>203082</v>
      </c>
      <c r="E15" s="556">
        <f t="shared" si="0"/>
        <v>5672.6815642458105</v>
      </c>
      <c r="F15" s="555">
        <v>56367</v>
      </c>
      <c r="G15" s="556">
        <f t="shared" si="0"/>
        <v>1574.4972067039107</v>
      </c>
      <c r="H15" s="555"/>
      <c r="I15" s="556" t="str">
        <f t="shared" si="1"/>
        <v/>
      </c>
      <c r="J15" s="555"/>
      <c r="K15" s="556" t="str">
        <f t="shared" si="2"/>
        <v/>
      </c>
      <c r="L15" s="555">
        <v>9575</v>
      </c>
      <c r="M15" s="556">
        <f t="shared" si="3"/>
        <v>267.45810055865923</v>
      </c>
      <c r="N15" s="555">
        <v>240</v>
      </c>
      <c r="O15" s="556">
        <f t="shared" si="4"/>
        <v>6.7039106145251406</v>
      </c>
      <c r="P15" s="555">
        <v>1594</v>
      </c>
      <c r="Q15" s="556">
        <f t="shared" si="5"/>
        <v>44.52513966480447</v>
      </c>
      <c r="R15" s="555">
        <v>168677</v>
      </c>
      <c r="S15" s="556">
        <f t="shared" si="6"/>
        <v>4711.648044692738</v>
      </c>
      <c r="T15" s="555">
        <v>26215</v>
      </c>
      <c r="U15" s="556">
        <f t="shared" si="7"/>
        <v>732.26256983240228</v>
      </c>
      <c r="V15" s="555">
        <v>6164</v>
      </c>
      <c r="W15" s="556">
        <f t="shared" si="8"/>
        <v>172.17877094972067</v>
      </c>
      <c r="X15" s="555">
        <v>6666</v>
      </c>
      <c r="Y15" s="556">
        <f t="shared" si="9"/>
        <v>186.20111731843576</v>
      </c>
      <c r="Z15" s="555"/>
      <c r="AA15" s="556" t="str">
        <f t="shared" si="10"/>
        <v/>
      </c>
      <c r="AB15" s="555"/>
      <c r="AC15" s="556" t="str">
        <f t="shared" si="11"/>
        <v/>
      </c>
      <c r="AD15" s="555"/>
      <c r="AE15" s="556" t="str">
        <f t="shared" si="12"/>
        <v/>
      </c>
      <c r="AF15" s="555"/>
      <c r="AG15" s="556" t="str">
        <f t="shared" si="13"/>
        <v/>
      </c>
      <c r="AH15" s="555"/>
      <c r="AI15" s="556" t="str">
        <f t="shared" si="14"/>
        <v/>
      </c>
      <c r="AJ15" s="555">
        <v>43184</v>
      </c>
      <c r="AK15" s="556">
        <f t="shared" si="15"/>
        <v>1206.2569832402235</v>
      </c>
      <c r="AL15" s="555"/>
      <c r="AM15" s="556" t="str">
        <f t="shared" si="16"/>
        <v/>
      </c>
      <c r="AN15" s="555">
        <v>2738</v>
      </c>
      <c r="AO15" s="556">
        <f t="shared" si="17"/>
        <v>76.480446927374302</v>
      </c>
      <c r="AP15" s="555">
        <v>321420</v>
      </c>
      <c r="AQ15" s="556">
        <f t="shared" si="18"/>
        <v>8978.2122905027936</v>
      </c>
    </row>
    <row r="16" spans="1:43">
      <c r="A16" s="547"/>
      <c r="B16" s="554">
        <v>13.703553846153801</v>
      </c>
      <c r="D16" s="555">
        <v>40980</v>
      </c>
      <c r="E16" s="556">
        <f t="shared" si="0"/>
        <v>2990.4651348162452</v>
      </c>
      <c r="F16" s="555"/>
      <c r="G16" s="556" t="str">
        <f t="shared" si="0"/>
        <v/>
      </c>
      <c r="H16" s="555"/>
      <c r="I16" s="556" t="str">
        <f t="shared" si="1"/>
        <v/>
      </c>
      <c r="J16" s="555"/>
      <c r="K16" s="556" t="str">
        <f t="shared" si="2"/>
        <v/>
      </c>
      <c r="L16" s="555"/>
      <c r="M16" s="556" t="str">
        <f t="shared" si="3"/>
        <v/>
      </c>
      <c r="N16" s="555">
        <v>149</v>
      </c>
      <c r="O16" s="556">
        <f t="shared" si="4"/>
        <v>10.873091876223048</v>
      </c>
      <c r="P16" s="555">
        <v>1348</v>
      </c>
      <c r="Q16" s="556">
        <f t="shared" si="5"/>
        <v>98.368643282876974</v>
      </c>
      <c r="R16" s="555">
        <v>93693</v>
      </c>
      <c r="S16" s="556">
        <f t="shared" si="6"/>
        <v>6837.1315245568194</v>
      </c>
      <c r="T16" s="555"/>
      <c r="U16" s="556" t="str">
        <f t="shared" si="7"/>
        <v/>
      </c>
      <c r="V16" s="555">
        <v>9691</v>
      </c>
      <c r="W16" s="556">
        <f t="shared" si="8"/>
        <v>707.18881458038629</v>
      </c>
      <c r="X16" s="555"/>
      <c r="Y16" s="556" t="str">
        <f t="shared" si="9"/>
        <v/>
      </c>
      <c r="Z16" s="555"/>
      <c r="AA16" s="556" t="str">
        <f t="shared" si="10"/>
        <v/>
      </c>
      <c r="AB16" s="555">
        <v>500</v>
      </c>
      <c r="AC16" s="556">
        <f t="shared" si="11"/>
        <v>36.486885490681374</v>
      </c>
      <c r="AD16" s="555"/>
      <c r="AE16" s="556" t="str">
        <f t="shared" si="12"/>
        <v/>
      </c>
      <c r="AF16" s="555"/>
      <c r="AG16" s="556" t="str">
        <f t="shared" si="13"/>
        <v/>
      </c>
      <c r="AH16" s="555">
        <v>83602</v>
      </c>
      <c r="AI16" s="556">
        <f t="shared" si="14"/>
        <v>6100.7532015838879</v>
      </c>
      <c r="AJ16" s="555">
        <v>33698</v>
      </c>
      <c r="AK16" s="556">
        <f t="shared" si="15"/>
        <v>2459.0701345299617</v>
      </c>
      <c r="AL16" s="555"/>
      <c r="AM16" s="556" t="str">
        <f t="shared" si="16"/>
        <v/>
      </c>
      <c r="AN16" s="555"/>
      <c r="AO16" s="556" t="str">
        <f t="shared" si="17"/>
        <v/>
      </c>
      <c r="AP16" s="555">
        <v>222681</v>
      </c>
      <c r="AQ16" s="556">
        <f t="shared" si="18"/>
        <v>16249.872295900837</v>
      </c>
    </row>
    <row r="17" spans="1:43">
      <c r="A17" s="547"/>
      <c r="B17" s="554">
        <v>22.67</v>
      </c>
      <c r="D17" s="555">
        <v>250886</v>
      </c>
      <c r="E17" s="556">
        <f t="shared" si="0"/>
        <v>11066.872518747243</v>
      </c>
      <c r="F17" s="555">
        <v>2448</v>
      </c>
      <c r="G17" s="556">
        <f t="shared" si="0"/>
        <v>107.98411998235552</v>
      </c>
      <c r="H17" s="555"/>
      <c r="I17" s="556" t="str">
        <f t="shared" si="1"/>
        <v/>
      </c>
      <c r="J17" s="555"/>
      <c r="K17" s="556" t="str">
        <f t="shared" si="2"/>
        <v/>
      </c>
      <c r="L17" s="555"/>
      <c r="M17" s="556" t="str">
        <f t="shared" si="3"/>
        <v/>
      </c>
      <c r="N17" s="555">
        <v>252</v>
      </c>
      <c r="O17" s="556">
        <f t="shared" si="4"/>
        <v>11.116012351124834</v>
      </c>
      <c r="P17" s="555"/>
      <c r="Q17" s="556" t="str">
        <f t="shared" si="5"/>
        <v/>
      </c>
      <c r="R17" s="555">
        <v>242384</v>
      </c>
      <c r="S17" s="556">
        <f t="shared" si="6"/>
        <v>10691.839435377149</v>
      </c>
      <c r="T17" s="555"/>
      <c r="U17" s="556" t="str">
        <f t="shared" si="7"/>
        <v/>
      </c>
      <c r="V17" s="555">
        <v>6328</v>
      </c>
      <c r="W17" s="556">
        <f t="shared" si="8"/>
        <v>279.13542126157915</v>
      </c>
      <c r="X17" s="555">
        <v>6398</v>
      </c>
      <c r="Y17" s="556">
        <f t="shared" si="9"/>
        <v>282.22320247022492</v>
      </c>
      <c r="Z17" s="555">
        <v>136</v>
      </c>
      <c r="AA17" s="556">
        <f t="shared" si="10"/>
        <v>5.9991177767975294</v>
      </c>
      <c r="AB17" s="555"/>
      <c r="AC17" s="556" t="str">
        <f t="shared" si="11"/>
        <v/>
      </c>
      <c r="AD17" s="555"/>
      <c r="AE17" s="556" t="str">
        <f t="shared" si="12"/>
        <v/>
      </c>
      <c r="AF17" s="555"/>
      <c r="AG17" s="556" t="str">
        <f t="shared" si="13"/>
        <v/>
      </c>
      <c r="AH17" s="555"/>
      <c r="AI17" s="556" t="str">
        <f t="shared" si="14"/>
        <v/>
      </c>
      <c r="AJ17" s="555"/>
      <c r="AK17" s="556" t="str">
        <f t="shared" si="15"/>
        <v/>
      </c>
      <c r="AL17" s="555"/>
      <c r="AM17" s="556" t="str">
        <f t="shared" si="16"/>
        <v/>
      </c>
      <c r="AN17" s="555"/>
      <c r="AO17" s="556" t="str">
        <f t="shared" si="17"/>
        <v/>
      </c>
      <c r="AP17" s="555">
        <v>257946</v>
      </c>
      <c r="AQ17" s="556">
        <f t="shared" si="18"/>
        <v>11378.297309219231</v>
      </c>
    </row>
    <row r="18" spans="1:43">
      <c r="A18" s="547"/>
      <c r="B18" s="554">
        <v>75.42</v>
      </c>
      <c r="D18" s="555">
        <v>656949</v>
      </c>
      <c r="E18" s="556">
        <f t="shared" si="0"/>
        <v>8710.5409705648362</v>
      </c>
      <c r="F18" s="555"/>
      <c r="G18" s="556" t="str">
        <f t="shared" si="0"/>
        <v/>
      </c>
      <c r="H18" s="555"/>
      <c r="I18" s="556" t="str">
        <f t="shared" si="1"/>
        <v/>
      </c>
      <c r="J18" s="555"/>
      <c r="K18" s="556" t="str">
        <f t="shared" si="2"/>
        <v/>
      </c>
      <c r="L18" s="555"/>
      <c r="M18" s="556" t="str">
        <f t="shared" si="3"/>
        <v/>
      </c>
      <c r="N18" s="555">
        <v>2570</v>
      </c>
      <c r="O18" s="556">
        <f t="shared" si="4"/>
        <v>34.07584195173694</v>
      </c>
      <c r="P18" s="555">
        <v>2090</v>
      </c>
      <c r="Q18" s="556">
        <f t="shared" si="5"/>
        <v>27.711482365420313</v>
      </c>
      <c r="R18" s="555">
        <v>376543</v>
      </c>
      <c r="S18" s="556">
        <f t="shared" si="6"/>
        <v>4992.6146910633779</v>
      </c>
      <c r="T18" s="555">
        <v>47570</v>
      </c>
      <c r="U18" s="556">
        <f t="shared" si="7"/>
        <v>630.73455316892068</v>
      </c>
      <c r="V18" s="555">
        <v>11009</v>
      </c>
      <c r="W18" s="556">
        <f t="shared" si="8"/>
        <v>145.96923892866613</v>
      </c>
      <c r="X18" s="555">
        <v>7576</v>
      </c>
      <c r="Y18" s="556">
        <f t="shared" si="9"/>
        <v>100.45080880403076</v>
      </c>
      <c r="Z18" s="555">
        <v>154340</v>
      </c>
      <c r="AA18" s="556">
        <f t="shared" si="10"/>
        <v>2046.4067886502253</v>
      </c>
      <c r="AB18" s="555"/>
      <c r="AC18" s="556" t="str">
        <f t="shared" si="11"/>
        <v/>
      </c>
      <c r="AD18" s="555"/>
      <c r="AE18" s="556" t="str">
        <f t="shared" si="12"/>
        <v/>
      </c>
      <c r="AF18" s="555"/>
      <c r="AG18" s="556" t="str">
        <f t="shared" si="13"/>
        <v/>
      </c>
      <c r="AH18" s="555"/>
      <c r="AI18" s="556" t="str">
        <f t="shared" si="14"/>
        <v/>
      </c>
      <c r="AJ18" s="555">
        <v>64810.2</v>
      </c>
      <c r="AK18" s="556">
        <f t="shared" si="15"/>
        <v>859.32378679395379</v>
      </c>
      <c r="AL18" s="555"/>
      <c r="AM18" s="556" t="str">
        <f t="shared" si="16"/>
        <v/>
      </c>
      <c r="AN18" s="555">
        <v>695</v>
      </c>
      <c r="AO18" s="556">
        <f t="shared" si="17"/>
        <v>9.2150623176876163</v>
      </c>
      <c r="AP18" s="555">
        <v>667203.19999999995</v>
      </c>
      <c r="AQ18" s="556">
        <f t="shared" si="18"/>
        <v>8846.5022540440186</v>
      </c>
    </row>
    <row r="19" spans="1:43">
      <c r="A19" s="547"/>
      <c r="B19" s="554">
        <v>19.62</v>
      </c>
      <c r="D19" s="555">
        <v>229664.91</v>
      </c>
      <c r="E19" s="556">
        <f t="shared" si="0"/>
        <v>11705.652905198776</v>
      </c>
      <c r="F19" s="555">
        <v>161725.17000000001</v>
      </c>
      <c r="G19" s="556">
        <f t="shared" si="0"/>
        <v>8242.8730886850153</v>
      </c>
      <c r="H19" s="555"/>
      <c r="I19" s="556" t="str">
        <f t="shared" si="1"/>
        <v/>
      </c>
      <c r="J19" s="555"/>
      <c r="K19" s="556" t="str">
        <f t="shared" si="2"/>
        <v/>
      </c>
      <c r="L19" s="555"/>
      <c r="M19" s="556" t="str">
        <f t="shared" si="3"/>
        <v/>
      </c>
      <c r="N19" s="555">
        <v>37.4</v>
      </c>
      <c r="O19" s="556">
        <f t="shared" si="4"/>
        <v>1.9062181447502546</v>
      </c>
      <c r="P19" s="555">
        <v>171.53</v>
      </c>
      <c r="Q19" s="556">
        <f t="shared" si="5"/>
        <v>8.7426095820591225</v>
      </c>
      <c r="R19" s="555">
        <v>73918.03</v>
      </c>
      <c r="S19" s="556">
        <f t="shared" si="6"/>
        <v>3767.4836901121303</v>
      </c>
      <c r="T19" s="555">
        <v>3629.08</v>
      </c>
      <c r="U19" s="556">
        <f t="shared" si="7"/>
        <v>184.96839959225278</v>
      </c>
      <c r="V19" s="555">
        <v>14826.03</v>
      </c>
      <c r="W19" s="556">
        <f t="shared" si="8"/>
        <v>755.65902140672779</v>
      </c>
      <c r="X19" s="555">
        <v>2461.42</v>
      </c>
      <c r="Y19" s="556">
        <f t="shared" si="9"/>
        <v>125.45463812436289</v>
      </c>
      <c r="Z19" s="555">
        <v>13253.37</v>
      </c>
      <c r="AA19" s="556">
        <f t="shared" si="10"/>
        <v>675.50305810397549</v>
      </c>
      <c r="AB19" s="555"/>
      <c r="AC19" s="556" t="str">
        <f t="shared" si="11"/>
        <v/>
      </c>
      <c r="AD19" s="555">
        <v>3613.1</v>
      </c>
      <c r="AE19" s="556">
        <f t="shared" si="12"/>
        <v>184.15392456676858</v>
      </c>
      <c r="AF19" s="555"/>
      <c r="AG19" s="556" t="str">
        <f t="shared" si="13"/>
        <v/>
      </c>
      <c r="AH19" s="555"/>
      <c r="AI19" s="556" t="str">
        <f t="shared" si="14"/>
        <v/>
      </c>
      <c r="AJ19" s="555">
        <v>12499.75</v>
      </c>
      <c r="AK19" s="556">
        <f t="shared" si="15"/>
        <v>637.092252803262</v>
      </c>
      <c r="AL19" s="555"/>
      <c r="AM19" s="556" t="str">
        <f t="shared" si="16"/>
        <v/>
      </c>
      <c r="AN19" s="555"/>
      <c r="AO19" s="556" t="str">
        <f t="shared" si="17"/>
        <v/>
      </c>
      <c r="AP19" s="555">
        <v>286134.88</v>
      </c>
      <c r="AQ19" s="556">
        <f t="shared" si="18"/>
        <v>14583.836901121304</v>
      </c>
    </row>
    <row r="20" spans="1:43">
      <c r="A20" s="547"/>
      <c r="B20" s="554">
        <v>11.03</v>
      </c>
      <c r="D20" s="555">
        <v>56495</v>
      </c>
      <c r="E20" s="556">
        <f t="shared" si="0"/>
        <v>5121.940163191297</v>
      </c>
      <c r="F20" s="555">
        <v>17385</v>
      </c>
      <c r="G20" s="556">
        <f t="shared" si="0"/>
        <v>1576.1559383499548</v>
      </c>
      <c r="H20" s="555"/>
      <c r="I20" s="556" t="str">
        <f t="shared" si="1"/>
        <v/>
      </c>
      <c r="J20" s="555"/>
      <c r="K20" s="556" t="str">
        <f t="shared" si="2"/>
        <v/>
      </c>
      <c r="L20" s="555"/>
      <c r="M20" s="556" t="str">
        <f t="shared" si="3"/>
        <v/>
      </c>
      <c r="N20" s="555">
        <v>107</v>
      </c>
      <c r="O20" s="556">
        <f t="shared" si="4"/>
        <v>9.7008159564823213</v>
      </c>
      <c r="P20" s="555">
        <v>1208</v>
      </c>
      <c r="Q20" s="556">
        <f t="shared" si="5"/>
        <v>109.51949229374434</v>
      </c>
      <c r="R20" s="555">
        <v>74589</v>
      </c>
      <c r="S20" s="556">
        <f t="shared" si="6"/>
        <v>6762.3753399818679</v>
      </c>
      <c r="T20" s="555"/>
      <c r="U20" s="556" t="str">
        <f t="shared" si="7"/>
        <v/>
      </c>
      <c r="V20" s="555">
        <v>3246</v>
      </c>
      <c r="W20" s="556">
        <f t="shared" si="8"/>
        <v>294.28830462375339</v>
      </c>
      <c r="X20" s="555"/>
      <c r="Y20" s="556" t="str">
        <f t="shared" si="9"/>
        <v/>
      </c>
      <c r="Z20" s="555">
        <v>10495</v>
      </c>
      <c r="AA20" s="556">
        <f t="shared" si="10"/>
        <v>951.49592021758849</v>
      </c>
      <c r="AB20" s="555"/>
      <c r="AC20" s="556" t="str">
        <f t="shared" si="11"/>
        <v/>
      </c>
      <c r="AD20" s="555"/>
      <c r="AE20" s="556" t="str">
        <f t="shared" si="12"/>
        <v/>
      </c>
      <c r="AF20" s="555"/>
      <c r="AG20" s="556" t="str">
        <f t="shared" si="13"/>
        <v/>
      </c>
      <c r="AH20" s="555"/>
      <c r="AI20" s="556" t="str">
        <f t="shared" si="14"/>
        <v/>
      </c>
      <c r="AJ20" s="555">
        <v>17893</v>
      </c>
      <c r="AK20" s="556">
        <f t="shared" si="15"/>
        <v>1622.2121486854035</v>
      </c>
      <c r="AL20" s="555"/>
      <c r="AM20" s="556" t="str">
        <f t="shared" si="16"/>
        <v/>
      </c>
      <c r="AN20" s="555">
        <v>5873</v>
      </c>
      <c r="AO20" s="556">
        <f t="shared" si="17"/>
        <v>532.45693563009979</v>
      </c>
      <c r="AP20" s="555">
        <v>130796</v>
      </c>
      <c r="AQ20" s="556">
        <f t="shared" si="18"/>
        <v>11858.204895738894</v>
      </c>
    </row>
    <row r="21" spans="1:43">
      <c r="A21" s="558"/>
      <c r="B21" s="559">
        <v>25.88</v>
      </c>
      <c r="D21" s="560">
        <v>151978</v>
      </c>
      <c r="E21" s="556">
        <f t="shared" si="0"/>
        <v>5872.4111282843896</v>
      </c>
      <c r="F21" s="560">
        <v>21904</v>
      </c>
      <c r="G21" s="556">
        <f t="shared" si="0"/>
        <v>846.36785162287481</v>
      </c>
      <c r="H21" s="560"/>
      <c r="I21" s="556" t="str">
        <f t="shared" si="1"/>
        <v/>
      </c>
      <c r="J21" s="560"/>
      <c r="K21" s="556" t="str">
        <f t="shared" si="2"/>
        <v/>
      </c>
      <c r="L21" s="560"/>
      <c r="M21" s="556" t="str">
        <f t="shared" si="3"/>
        <v/>
      </c>
      <c r="N21" s="560">
        <v>194</v>
      </c>
      <c r="O21" s="556">
        <f t="shared" si="4"/>
        <v>7.4961360123647607</v>
      </c>
      <c r="P21" s="560">
        <v>1315</v>
      </c>
      <c r="Q21" s="556">
        <f t="shared" si="5"/>
        <v>50.811437403400312</v>
      </c>
      <c r="R21" s="560">
        <v>122751</v>
      </c>
      <c r="S21" s="556">
        <f t="shared" si="6"/>
        <v>4743.0834621329213</v>
      </c>
      <c r="T21" s="560">
        <v>6494</v>
      </c>
      <c r="U21" s="556">
        <f t="shared" si="7"/>
        <v>250.92735703245751</v>
      </c>
      <c r="V21" s="560">
        <v>14276</v>
      </c>
      <c r="W21" s="556">
        <f t="shared" si="8"/>
        <v>551.62287480680061</v>
      </c>
      <c r="X21" s="560"/>
      <c r="Y21" s="556" t="str">
        <f t="shared" si="9"/>
        <v/>
      </c>
      <c r="Z21" s="560">
        <v>10742</v>
      </c>
      <c r="AA21" s="556">
        <f t="shared" si="10"/>
        <v>415.06955177743436</v>
      </c>
      <c r="AB21" s="560"/>
      <c r="AC21" s="556" t="str">
        <f t="shared" si="11"/>
        <v/>
      </c>
      <c r="AD21" s="560"/>
      <c r="AE21" s="556" t="str">
        <f t="shared" si="12"/>
        <v/>
      </c>
      <c r="AF21" s="560"/>
      <c r="AG21" s="556" t="str">
        <f t="shared" si="13"/>
        <v/>
      </c>
      <c r="AH21" s="560"/>
      <c r="AI21" s="556" t="str">
        <f t="shared" si="14"/>
        <v/>
      </c>
      <c r="AJ21" s="560">
        <v>31791</v>
      </c>
      <c r="AK21" s="556">
        <f t="shared" si="15"/>
        <v>1228.4003091190109</v>
      </c>
      <c r="AL21" s="560"/>
      <c r="AM21" s="556" t="str">
        <f t="shared" si="16"/>
        <v/>
      </c>
      <c r="AN21" s="560">
        <v>4549</v>
      </c>
      <c r="AO21" s="556">
        <f t="shared" si="17"/>
        <v>175.77279752704791</v>
      </c>
      <c r="AP21" s="560">
        <v>214016</v>
      </c>
      <c r="AQ21" s="556">
        <f t="shared" si="18"/>
        <v>8269.5517774343134</v>
      </c>
    </row>
    <row r="22" spans="1:43">
      <c r="A22" s="547"/>
      <c r="B22" s="554">
        <v>32.08</v>
      </c>
      <c r="D22" s="555">
        <v>162807</v>
      </c>
      <c r="E22" s="556">
        <f t="shared" si="0"/>
        <v>5075.0311720698255</v>
      </c>
      <c r="F22" s="555">
        <v>721</v>
      </c>
      <c r="G22" s="556">
        <f t="shared" si="0"/>
        <v>22.475062344139651</v>
      </c>
      <c r="H22" s="555"/>
      <c r="I22" s="556" t="str">
        <f t="shared" si="1"/>
        <v/>
      </c>
      <c r="J22" s="555"/>
      <c r="K22" s="556" t="str">
        <f t="shared" si="2"/>
        <v/>
      </c>
      <c r="L22" s="555">
        <v>129885</v>
      </c>
      <c r="M22" s="556">
        <f t="shared" si="3"/>
        <v>4048.7842892768081</v>
      </c>
      <c r="N22" s="555">
        <v>171</v>
      </c>
      <c r="O22" s="556">
        <f t="shared" si="4"/>
        <v>5.3304239401496263</v>
      </c>
      <c r="P22" s="555">
        <v>139</v>
      </c>
      <c r="Q22" s="556">
        <f t="shared" si="5"/>
        <v>4.3329177057356612</v>
      </c>
      <c r="R22" s="555">
        <v>155779</v>
      </c>
      <c r="S22" s="556">
        <f t="shared" si="6"/>
        <v>4855.953865336659</v>
      </c>
      <c r="T22" s="555">
        <v>512</v>
      </c>
      <c r="U22" s="556">
        <f t="shared" si="7"/>
        <v>15.960099750623442</v>
      </c>
      <c r="V22" s="555">
        <v>6404</v>
      </c>
      <c r="W22" s="556">
        <f t="shared" si="8"/>
        <v>199.62593516209478</v>
      </c>
      <c r="X22" s="555">
        <v>5546</v>
      </c>
      <c r="Y22" s="556">
        <f t="shared" si="9"/>
        <v>172.88029925187033</v>
      </c>
      <c r="Z22" s="555">
        <v>26789</v>
      </c>
      <c r="AA22" s="556">
        <f t="shared" si="10"/>
        <v>835.06857855361602</v>
      </c>
      <c r="AB22" s="555"/>
      <c r="AC22" s="556" t="str">
        <f t="shared" si="11"/>
        <v/>
      </c>
      <c r="AD22" s="555"/>
      <c r="AE22" s="556" t="str">
        <f t="shared" si="12"/>
        <v/>
      </c>
      <c r="AF22" s="555"/>
      <c r="AG22" s="556" t="str">
        <f t="shared" si="13"/>
        <v/>
      </c>
      <c r="AH22" s="555"/>
      <c r="AI22" s="556" t="str">
        <f t="shared" si="14"/>
        <v/>
      </c>
      <c r="AJ22" s="555">
        <v>54089</v>
      </c>
      <c r="AK22" s="556">
        <f t="shared" si="15"/>
        <v>1686.0660847880299</v>
      </c>
      <c r="AL22" s="555"/>
      <c r="AM22" s="556" t="str">
        <f t="shared" si="16"/>
        <v/>
      </c>
      <c r="AN22" s="555"/>
      <c r="AO22" s="556" t="str">
        <f t="shared" si="17"/>
        <v/>
      </c>
      <c r="AP22" s="555">
        <v>380035</v>
      </c>
      <c r="AQ22" s="556">
        <f t="shared" si="18"/>
        <v>11846.477556109727</v>
      </c>
    </row>
    <row r="23" spans="1:43">
      <c r="A23" s="547"/>
      <c r="B23" s="554">
        <v>28.36</v>
      </c>
      <c r="D23" s="555">
        <v>128199</v>
      </c>
      <c r="E23" s="556">
        <f t="shared" si="0"/>
        <v>4520.4160789844855</v>
      </c>
      <c r="F23" s="555"/>
      <c r="G23" s="556" t="str">
        <f t="shared" si="0"/>
        <v/>
      </c>
      <c r="H23" s="555"/>
      <c r="I23" s="556" t="str">
        <f t="shared" si="1"/>
        <v/>
      </c>
      <c r="J23" s="555"/>
      <c r="K23" s="556" t="str">
        <f t="shared" si="2"/>
        <v/>
      </c>
      <c r="L23" s="555"/>
      <c r="M23" s="556" t="str">
        <f t="shared" si="3"/>
        <v/>
      </c>
      <c r="N23" s="555">
        <v>2005</v>
      </c>
      <c r="O23" s="556">
        <f t="shared" si="4"/>
        <v>70.698166431593791</v>
      </c>
      <c r="P23" s="555">
        <v>618</v>
      </c>
      <c r="Q23" s="556">
        <f t="shared" si="5"/>
        <v>21.791255289139634</v>
      </c>
      <c r="R23" s="555">
        <v>205085</v>
      </c>
      <c r="S23" s="556">
        <f t="shared" si="6"/>
        <v>7231.4880112834981</v>
      </c>
      <c r="T23" s="555"/>
      <c r="U23" s="556" t="str">
        <f t="shared" si="7"/>
        <v/>
      </c>
      <c r="V23" s="555">
        <v>24138</v>
      </c>
      <c r="W23" s="556">
        <f t="shared" si="8"/>
        <v>851.12834978843443</v>
      </c>
      <c r="X23" s="555"/>
      <c r="Y23" s="556" t="str">
        <f t="shared" si="9"/>
        <v/>
      </c>
      <c r="Z23" s="555"/>
      <c r="AA23" s="556" t="str">
        <f t="shared" si="10"/>
        <v/>
      </c>
      <c r="AB23" s="555"/>
      <c r="AC23" s="556" t="str">
        <f t="shared" si="11"/>
        <v/>
      </c>
      <c r="AD23" s="555"/>
      <c r="AE23" s="556" t="str">
        <f t="shared" si="12"/>
        <v/>
      </c>
      <c r="AF23" s="555"/>
      <c r="AG23" s="556" t="str">
        <f t="shared" si="13"/>
        <v/>
      </c>
      <c r="AH23" s="555"/>
      <c r="AI23" s="556" t="str">
        <f t="shared" si="14"/>
        <v/>
      </c>
      <c r="AJ23" s="555">
        <v>45346</v>
      </c>
      <c r="AK23" s="556">
        <f t="shared" si="15"/>
        <v>1598.9421720733428</v>
      </c>
      <c r="AL23" s="555"/>
      <c r="AM23" s="556" t="str">
        <f t="shared" si="16"/>
        <v/>
      </c>
      <c r="AN23" s="555">
        <v>48</v>
      </c>
      <c r="AO23" s="556">
        <f t="shared" si="17"/>
        <v>1.692524682651622</v>
      </c>
      <c r="AP23" s="555">
        <v>277240</v>
      </c>
      <c r="AQ23" s="556">
        <f t="shared" si="18"/>
        <v>9775.74047954866</v>
      </c>
    </row>
    <row r="24" spans="1:43">
      <c r="E24" s="556" t="str">
        <f t="shared" si="0"/>
        <v/>
      </c>
      <c r="G24" s="556" t="str">
        <f t="shared" si="0"/>
        <v/>
      </c>
      <c r="I24" s="556" t="str">
        <f t="shared" si="1"/>
        <v/>
      </c>
      <c r="K24" s="556" t="str">
        <f t="shared" si="2"/>
        <v/>
      </c>
      <c r="M24" s="556" t="str">
        <f t="shared" si="3"/>
        <v/>
      </c>
      <c r="O24" s="556" t="str">
        <f t="shared" si="4"/>
        <v/>
      </c>
      <c r="Q24" s="556" t="str">
        <f t="shared" si="5"/>
        <v/>
      </c>
      <c r="S24" s="556" t="str">
        <f t="shared" si="6"/>
        <v/>
      </c>
      <c r="U24" s="556" t="str">
        <f t="shared" si="7"/>
        <v/>
      </c>
      <c r="W24" s="556" t="str">
        <f t="shared" si="8"/>
        <v/>
      </c>
      <c r="Y24" s="556" t="str">
        <f t="shared" si="9"/>
        <v/>
      </c>
      <c r="AA24" s="556" t="str">
        <f t="shared" si="10"/>
        <v/>
      </c>
      <c r="AC24" s="556" t="str">
        <f t="shared" si="11"/>
        <v/>
      </c>
      <c r="AE24" s="556" t="str">
        <f t="shared" si="12"/>
        <v/>
      </c>
      <c r="AG24" s="556" t="str">
        <f t="shared" si="13"/>
        <v/>
      </c>
      <c r="AI24" s="556" t="str">
        <f t="shared" si="14"/>
        <v/>
      </c>
      <c r="AK24" s="556" t="str">
        <f t="shared" si="15"/>
        <v/>
      </c>
      <c r="AM24" s="556" t="str">
        <f t="shared" si="16"/>
        <v/>
      </c>
      <c r="AO24" s="556" t="str">
        <f t="shared" si="17"/>
        <v/>
      </c>
      <c r="AQ24" s="556" t="str">
        <f t="shared" si="18"/>
        <v/>
      </c>
    </row>
    <row r="25" spans="1:43">
      <c r="D25" s="542">
        <f>SUM(D12:D24)</f>
        <v>2782336.91</v>
      </c>
      <c r="E25" s="556" t="str">
        <f t="shared" si="0"/>
        <v/>
      </c>
      <c r="G25" s="556" t="str">
        <f t="shared" si="0"/>
        <v/>
      </c>
      <c r="I25" s="556" t="str">
        <f t="shared" si="1"/>
        <v/>
      </c>
      <c r="K25" s="556" t="str">
        <f t="shared" si="2"/>
        <v/>
      </c>
      <c r="M25" s="556" t="str">
        <f t="shared" si="3"/>
        <v/>
      </c>
      <c r="N25" s="542">
        <f>SUM(N12:N24)</f>
        <v>8097.4</v>
      </c>
      <c r="O25" s="556" t="str">
        <f t="shared" si="4"/>
        <v/>
      </c>
      <c r="P25" s="542">
        <f>SUM(P12:P24)</f>
        <v>16475.53</v>
      </c>
      <c r="Q25" s="556" t="str">
        <f t="shared" si="5"/>
        <v/>
      </c>
      <c r="S25" s="556" t="str">
        <f t="shared" si="6"/>
        <v/>
      </c>
      <c r="T25" s="542">
        <f>SUM(T12:T24)</f>
        <v>84420.08</v>
      </c>
      <c r="U25" s="556" t="str">
        <f t="shared" si="7"/>
        <v/>
      </c>
      <c r="V25" s="542">
        <f>SUM(V12:V24)</f>
        <v>143952.03</v>
      </c>
      <c r="W25" s="556" t="str">
        <f t="shared" si="8"/>
        <v/>
      </c>
      <c r="X25" s="542">
        <f>SUM(X12:X24)</f>
        <v>28647.42</v>
      </c>
      <c r="Y25" s="556" t="str">
        <f t="shared" si="9"/>
        <v/>
      </c>
      <c r="Z25" s="542">
        <f>SUM(Z12:Z24)</f>
        <v>249966.37</v>
      </c>
      <c r="AA25" s="556" t="str">
        <f t="shared" si="10"/>
        <v/>
      </c>
      <c r="AC25" s="556" t="str">
        <f t="shared" si="11"/>
        <v/>
      </c>
      <c r="AE25" s="556" t="str">
        <f t="shared" si="12"/>
        <v/>
      </c>
      <c r="AG25" s="556" t="str">
        <f t="shared" si="13"/>
        <v/>
      </c>
      <c r="AI25" s="556" t="str">
        <f t="shared" si="14"/>
        <v/>
      </c>
      <c r="AJ25" s="542">
        <f>SUM(AJ12:AJ24)</f>
        <v>354929.95</v>
      </c>
      <c r="AK25" s="556" t="str">
        <f t="shared" si="15"/>
        <v/>
      </c>
      <c r="AM25" s="556" t="str">
        <f t="shared" si="16"/>
        <v/>
      </c>
      <c r="AO25" s="556" t="str">
        <f t="shared" si="17"/>
        <v/>
      </c>
      <c r="AQ25" s="556" t="str">
        <f t="shared" si="18"/>
        <v/>
      </c>
    </row>
    <row r="26" spans="1:43">
      <c r="D26" s="574">
        <f>D25/12/30/365</f>
        <v>21.17455791476408</v>
      </c>
      <c r="E26" s="556" t="str">
        <f t="shared" si="0"/>
        <v/>
      </c>
      <c r="G26" s="556" t="str">
        <f t="shared" si="0"/>
        <v/>
      </c>
      <c r="I26" s="556" t="str">
        <f t="shared" si="1"/>
        <v/>
      </c>
      <c r="K26" s="556" t="str">
        <f t="shared" si="2"/>
        <v/>
      </c>
      <c r="M26" s="556" t="str">
        <f t="shared" si="3"/>
        <v/>
      </c>
      <c r="N26" s="562">
        <f>N25/12/30/365</f>
        <v>6.162404870624049E-2</v>
      </c>
      <c r="O26" s="556" t="str">
        <f t="shared" si="4"/>
        <v/>
      </c>
      <c r="P26" s="562">
        <f>P25/12/30/365</f>
        <v>0.12538455098934551</v>
      </c>
      <c r="Q26" s="556" t="str">
        <f t="shared" si="5"/>
        <v/>
      </c>
      <c r="S26" s="556" t="str">
        <f t="shared" si="6"/>
        <v/>
      </c>
      <c r="T26" s="562">
        <f>T25/12/30/365</f>
        <v>0.64246636225266374</v>
      </c>
      <c r="U26" s="556" t="str">
        <f t="shared" si="7"/>
        <v/>
      </c>
      <c r="V26" s="562">
        <f>V25/12/30/365</f>
        <v>1.0955253424657534</v>
      </c>
      <c r="W26" s="556" t="str">
        <f t="shared" si="8"/>
        <v/>
      </c>
      <c r="X26" s="562">
        <f>X25/12/30/365</f>
        <v>0.21801689497716895</v>
      </c>
      <c r="Y26" s="556" t="str">
        <f t="shared" si="9"/>
        <v/>
      </c>
      <c r="Z26" s="562">
        <f>Z25/12/30/365</f>
        <v>1.902331582952816</v>
      </c>
      <c r="AA26" s="556" t="str">
        <f t="shared" si="10"/>
        <v/>
      </c>
      <c r="AC26" s="556" t="str">
        <f t="shared" si="11"/>
        <v/>
      </c>
      <c r="AE26" s="556" t="str">
        <f t="shared" si="12"/>
        <v/>
      </c>
      <c r="AG26" s="556" t="str">
        <f t="shared" si="13"/>
        <v/>
      </c>
      <c r="AI26" s="556" t="str">
        <f t="shared" si="14"/>
        <v/>
      </c>
      <c r="AJ26" s="562">
        <f>AJ25/12/30/365</f>
        <v>2.7011411719939118</v>
      </c>
      <c r="AK26" s="556" t="str">
        <f t="shared" si="15"/>
        <v/>
      </c>
      <c r="AM26" s="556" t="str">
        <f t="shared" si="16"/>
        <v/>
      </c>
      <c r="AO26" s="556" t="str">
        <f t="shared" si="17"/>
        <v/>
      </c>
      <c r="AQ26" s="556" t="str">
        <f t="shared" si="18"/>
        <v/>
      </c>
    </row>
    <row r="27" spans="1:43">
      <c r="C27" s="540" t="str">
        <f>'FY19 UFR BTL (ATS)'!C31</f>
        <v>USDA Nov20</v>
      </c>
      <c r="D27" s="574">
        <f>'FY19 UFR BTL (ATS)'!D31</f>
        <v>8.06</v>
      </c>
      <c r="E27" s="556" t="str">
        <f t="shared" si="0"/>
        <v/>
      </c>
      <c r="G27" s="556" t="str">
        <f t="shared" si="0"/>
        <v/>
      </c>
      <c r="I27" s="556" t="str">
        <f t="shared" si="1"/>
        <v/>
      </c>
      <c r="K27" s="556" t="str">
        <f t="shared" si="2"/>
        <v/>
      </c>
      <c r="M27" s="556" t="str">
        <f t="shared" si="3"/>
        <v/>
      </c>
      <c r="O27" s="556" t="str">
        <f t="shared" si="4"/>
        <v/>
      </c>
      <c r="Q27" s="556" t="str">
        <f t="shared" si="5"/>
        <v/>
      </c>
      <c r="S27" s="556" t="str">
        <f t="shared" si="6"/>
        <v/>
      </c>
      <c r="U27" s="556" t="str">
        <f t="shared" si="7"/>
        <v/>
      </c>
      <c r="W27" s="556" t="str">
        <f t="shared" si="8"/>
        <v/>
      </c>
      <c r="Y27" s="556" t="str">
        <f t="shared" si="9"/>
        <v/>
      </c>
      <c r="AA27" s="556" t="str">
        <f t="shared" si="10"/>
        <v/>
      </c>
      <c r="AC27" s="556" t="str">
        <f t="shared" si="11"/>
        <v/>
      </c>
      <c r="AE27" s="556" t="str">
        <f t="shared" si="12"/>
        <v/>
      </c>
      <c r="AG27" s="556" t="str">
        <f t="shared" si="13"/>
        <v/>
      </c>
      <c r="AI27" s="556" t="str">
        <f t="shared" si="14"/>
        <v/>
      </c>
      <c r="AK27" s="556" t="str">
        <f t="shared" si="15"/>
        <v/>
      </c>
      <c r="AM27" s="556" t="str">
        <f t="shared" si="16"/>
        <v/>
      </c>
      <c r="AO27" s="556" t="str">
        <f t="shared" si="17"/>
        <v/>
      </c>
      <c r="AQ27" s="556" t="str">
        <f t="shared" si="18"/>
        <v/>
      </c>
    </row>
    <row r="28" spans="1:43">
      <c r="E28" s="556" t="str">
        <f t="shared" si="0"/>
        <v/>
      </c>
      <c r="G28" s="556" t="str">
        <f t="shared" si="0"/>
        <v/>
      </c>
      <c r="I28" s="556" t="str">
        <f t="shared" si="1"/>
        <v/>
      </c>
      <c r="K28" s="556" t="str">
        <f t="shared" si="2"/>
        <v/>
      </c>
      <c r="M28" s="556" t="str">
        <f t="shared" si="3"/>
        <v/>
      </c>
      <c r="O28" s="556" t="str">
        <f t="shared" si="4"/>
        <v/>
      </c>
      <c r="Q28" s="556" t="str">
        <f t="shared" si="5"/>
        <v/>
      </c>
      <c r="S28" s="556" t="str">
        <f t="shared" si="6"/>
        <v/>
      </c>
      <c r="U28" s="556" t="str">
        <f t="shared" si="7"/>
        <v/>
      </c>
      <c r="W28" s="556" t="str">
        <f t="shared" si="8"/>
        <v/>
      </c>
      <c r="Y28" s="556" t="str">
        <f t="shared" si="9"/>
        <v/>
      </c>
      <c r="AA28" s="556" t="str">
        <f t="shared" si="10"/>
        <v/>
      </c>
      <c r="AC28" s="556" t="str">
        <f t="shared" si="11"/>
        <v/>
      </c>
      <c r="AE28" s="556" t="str">
        <f t="shared" si="12"/>
        <v/>
      </c>
      <c r="AG28" s="556" t="str">
        <f t="shared" si="13"/>
        <v/>
      </c>
      <c r="AI28" s="556" t="str">
        <f t="shared" si="14"/>
        <v/>
      </c>
      <c r="AK28" s="556" t="str">
        <f t="shared" si="15"/>
        <v/>
      </c>
      <c r="AM28" s="556" t="str">
        <f t="shared" si="16"/>
        <v/>
      </c>
      <c r="AO28" s="556" t="str">
        <f t="shared" si="17"/>
        <v/>
      </c>
      <c r="AQ28" s="556" t="str">
        <f t="shared" si="18"/>
        <v/>
      </c>
    </row>
    <row r="29" spans="1:43">
      <c r="E29" s="556" t="str">
        <f t="shared" si="0"/>
        <v/>
      </c>
      <c r="G29" s="556" t="str">
        <f t="shared" si="0"/>
        <v/>
      </c>
      <c r="I29" s="556" t="str">
        <f t="shared" si="1"/>
        <v/>
      </c>
      <c r="K29" s="556" t="str">
        <f t="shared" si="2"/>
        <v/>
      </c>
      <c r="M29" s="556" t="str">
        <f t="shared" si="3"/>
        <v/>
      </c>
      <c r="O29" s="556" t="str">
        <f t="shared" si="4"/>
        <v/>
      </c>
      <c r="Q29" s="556" t="str">
        <f t="shared" si="5"/>
        <v/>
      </c>
      <c r="S29" s="556" t="str">
        <f t="shared" si="6"/>
        <v/>
      </c>
      <c r="U29" s="556" t="str">
        <f t="shared" si="7"/>
        <v/>
      </c>
      <c r="W29" s="556" t="str">
        <f t="shared" si="8"/>
        <v/>
      </c>
      <c r="Y29" s="556" t="str">
        <f t="shared" si="9"/>
        <v/>
      </c>
      <c r="AA29" s="556" t="str">
        <f t="shared" si="10"/>
        <v/>
      </c>
      <c r="AC29" s="556" t="str">
        <f t="shared" si="11"/>
        <v/>
      </c>
      <c r="AE29" s="556" t="str">
        <f t="shared" si="12"/>
        <v/>
      </c>
      <c r="AG29" s="556" t="str">
        <f t="shared" si="13"/>
        <v/>
      </c>
      <c r="AI29" s="556" t="str">
        <f t="shared" si="14"/>
        <v/>
      </c>
      <c r="AK29" s="556" t="str">
        <f t="shared" si="15"/>
        <v/>
      </c>
      <c r="AM29" s="556" t="str">
        <f t="shared" si="16"/>
        <v/>
      </c>
      <c r="AO29" s="556" t="str">
        <f t="shared" si="17"/>
        <v/>
      </c>
      <c r="AQ29" s="556" t="str">
        <f t="shared" si="18"/>
        <v/>
      </c>
    </row>
    <row r="30" spans="1:43">
      <c r="E30" s="556" t="str">
        <f t="shared" si="0"/>
        <v/>
      </c>
      <c r="G30" s="556" t="str">
        <f t="shared" si="0"/>
        <v/>
      </c>
      <c r="I30" s="556" t="str">
        <f t="shared" si="1"/>
        <v/>
      </c>
      <c r="K30" s="556" t="str">
        <f t="shared" si="2"/>
        <v/>
      </c>
      <c r="M30" s="556" t="str">
        <f t="shared" si="3"/>
        <v/>
      </c>
      <c r="O30" s="556" t="str">
        <f t="shared" si="4"/>
        <v/>
      </c>
      <c r="Q30" s="556" t="str">
        <f t="shared" si="5"/>
        <v/>
      </c>
      <c r="S30" s="556" t="str">
        <f t="shared" si="6"/>
        <v/>
      </c>
      <c r="U30" s="556" t="str">
        <f t="shared" si="7"/>
        <v/>
      </c>
      <c r="W30" s="556" t="str">
        <f t="shared" si="8"/>
        <v/>
      </c>
      <c r="Y30" s="556" t="str">
        <f t="shared" si="9"/>
        <v/>
      </c>
      <c r="AA30" s="556" t="str">
        <f t="shared" si="10"/>
        <v/>
      </c>
      <c r="AC30" s="556" t="str">
        <f t="shared" si="11"/>
        <v/>
      </c>
      <c r="AE30" s="556" t="str">
        <f t="shared" si="12"/>
        <v/>
      </c>
      <c r="AG30" s="556" t="str">
        <f t="shared" si="13"/>
        <v/>
      </c>
      <c r="AI30" s="556" t="str">
        <f t="shared" si="14"/>
        <v/>
      </c>
      <c r="AK30" s="556" t="str">
        <f t="shared" si="15"/>
        <v/>
      </c>
      <c r="AM30" s="556" t="str">
        <f t="shared" si="16"/>
        <v/>
      </c>
      <c r="AO30" s="556" t="str">
        <f t="shared" si="17"/>
        <v/>
      </c>
      <c r="AQ30" s="556" t="str">
        <f t="shared" si="18"/>
        <v/>
      </c>
    </row>
    <row r="31" spans="1:43">
      <c r="E31" s="556" t="str">
        <f t="shared" si="0"/>
        <v/>
      </c>
      <c r="G31" s="556" t="str">
        <f t="shared" si="0"/>
        <v/>
      </c>
      <c r="I31" s="556" t="str">
        <f t="shared" si="1"/>
        <v/>
      </c>
      <c r="K31" s="556" t="str">
        <f t="shared" si="2"/>
        <v/>
      </c>
      <c r="M31" s="556" t="str">
        <f t="shared" si="3"/>
        <v/>
      </c>
      <c r="O31" s="556" t="str">
        <f t="shared" si="4"/>
        <v/>
      </c>
      <c r="Q31" s="556" t="str">
        <f t="shared" si="5"/>
        <v/>
      </c>
      <c r="S31" s="556" t="str">
        <f t="shared" si="6"/>
        <v/>
      </c>
      <c r="U31" s="556" t="str">
        <f t="shared" si="7"/>
        <v/>
      </c>
      <c r="W31" s="556" t="str">
        <f t="shared" si="8"/>
        <v/>
      </c>
      <c r="Y31" s="556" t="str">
        <f t="shared" si="9"/>
        <v/>
      </c>
      <c r="AA31" s="556" t="str">
        <f t="shared" si="10"/>
        <v/>
      </c>
      <c r="AC31" s="556" t="str">
        <f t="shared" si="11"/>
        <v/>
      </c>
      <c r="AE31" s="556" t="str">
        <f t="shared" si="12"/>
        <v/>
      </c>
      <c r="AG31" s="556" t="str">
        <f t="shared" si="13"/>
        <v/>
      </c>
      <c r="AI31" s="556" t="str">
        <f t="shared" si="14"/>
        <v/>
      </c>
      <c r="AK31" s="556" t="str">
        <f t="shared" si="15"/>
        <v/>
      </c>
      <c r="AM31" s="556" t="str">
        <f t="shared" si="16"/>
        <v/>
      </c>
      <c r="AO31" s="556" t="str">
        <f t="shared" si="17"/>
        <v/>
      </c>
      <c r="AQ31" s="556" t="str">
        <f t="shared" si="18"/>
        <v/>
      </c>
    </row>
    <row r="32" spans="1:43">
      <c r="E32" s="556" t="str">
        <f t="shared" si="0"/>
        <v/>
      </c>
      <c r="G32" s="556" t="str">
        <f t="shared" si="0"/>
        <v/>
      </c>
      <c r="I32" s="556" t="str">
        <f t="shared" si="1"/>
        <v/>
      </c>
      <c r="K32" s="556" t="str">
        <f t="shared" si="2"/>
        <v/>
      </c>
      <c r="M32" s="556" t="str">
        <f t="shared" si="3"/>
        <v/>
      </c>
      <c r="O32" s="556" t="str">
        <f t="shared" si="4"/>
        <v/>
      </c>
      <c r="Q32" s="556" t="str">
        <f t="shared" si="5"/>
        <v/>
      </c>
      <c r="S32" s="556" t="str">
        <f t="shared" si="6"/>
        <v/>
      </c>
      <c r="U32" s="556" t="str">
        <f t="shared" si="7"/>
        <v/>
      </c>
      <c r="W32" s="556" t="str">
        <f t="shared" si="8"/>
        <v/>
      </c>
      <c r="Y32" s="556" t="str">
        <f t="shared" si="9"/>
        <v/>
      </c>
      <c r="AA32" s="556" t="str">
        <f t="shared" si="10"/>
        <v/>
      </c>
      <c r="AC32" s="556" t="str">
        <f t="shared" si="11"/>
        <v/>
      </c>
      <c r="AE32" s="556" t="str">
        <f t="shared" si="12"/>
        <v/>
      </c>
      <c r="AG32" s="556" t="str">
        <f t="shared" si="13"/>
        <v/>
      </c>
      <c r="AI32" s="556" t="str">
        <f t="shared" si="14"/>
        <v/>
      </c>
      <c r="AK32" s="556" t="str">
        <f t="shared" si="15"/>
        <v/>
      </c>
      <c r="AM32" s="556" t="str">
        <f t="shared" si="16"/>
        <v/>
      </c>
      <c r="AO32" s="556" t="str">
        <f t="shared" si="17"/>
        <v/>
      </c>
      <c r="AQ32" s="556" t="str">
        <f t="shared" si="18"/>
        <v/>
      </c>
    </row>
    <row r="33" spans="5:43">
      <c r="E33" s="556" t="str">
        <f t="shared" si="0"/>
        <v/>
      </c>
      <c r="G33" s="556" t="str">
        <f t="shared" si="0"/>
        <v/>
      </c>
      <c r="I33" s="556" t="str">
        <f t="shared" si="1"/>
        <v/>
      </c>
      <c r="K33" s="556" t="str">
        <f t="shared" si="2"/>
        <v/>
      </c>
      <c r="M33" s="556" t="str">
        <f t="shared" si="3"/>
        <v/>
      </c>
      <c r="O33" s="556" t="str">
        <f t="shared" si="4"/>
        <v/>
      </c>
      <c r="Q33" s="556" t="str">
        <f t="shared" si="5"/>
        <v/>
      </c>
      <c r="S33" s="556" t="str">
        <f t="shared" si="6"/>
        <v/>
      </c>
      <c r="U33" s="556" t="str">
        <f t="shared" si="7"/>
        <v/>
      </c>
      <c r="W33" s="556" t="str">
        <f t="shared" si="8"/>
        <v/>
      </c>
      <c r="Y33" s="556" t="str">
        <f t="shared" si="9"/>
        <v/>
      </c>
      <c r="AA33" s="556" t="str">
        <f t="shared" si="10"/>
        <v/>
      </c>
      <c r="AC33" s="556" t="str">
        <f t="shared" si="11"/>
        <v/>
      </c>
      <c r="AE33" s="556" t="str">
        <f t="shared" si="12"/>
        <v/>
      </c>
      <c r="AG33" s="556" t="str">
        <f t="shared" si="13"/>
        <v/>
      </c>
      <c r="AI33" s="556" t="str">
        <f t="shared" si="14"/>
        <v/>
      </c>
      <c r="AK33" s="556" t="str">
        <f t="shared" si="15"/>
        <v/>
      </c>
      <c r="AM33" s="556" t="str">
        <f t="shared" si="16"/>
        <v/>
      </c>
      <c r="AO33" s="556" t="str">
        <f t="shared" si="17"/>
        <v/>
      </c>
      <c r="AQ33" s="556" t="str">
        <f t="shared" si="18"/>
        <v/>
      </c>
    </row>
    <row r="34" spans="5:43">
      <c r="E34" s="556" t="str">
        <f t="shared" si="0"/>
        <v/>
      </c>
      <c r="G34" s="556" t="str">
        <f t="shared" si="0"/>
        <v/>
      </c>
      <c r="I34" s="556" t="str">
        <f t="shared" si="1"/>
        <v/>
      </c>
      <c r="K34" s="556" t="str">
        <f t="shared" si="2"/>
        <v/>
      </c>
      <c r="M34" s="556" t="str">
        <f t="shared" si="3"/>
        <v/>
      </c>
      <c r="O34" s="556" t="str">
        <f t="shared" si="4"/>
        <v/>
      </c>
      <c r="Q34" s="556" t="str">
        <f t="shared" si="5"/>
        <v/>
      </c>
      <c r="S34" s="556" t="str">
        <f t="shared" si="6"/>
        <v/>
      </c>
      <c r="U34" s="556" t="str">
        <f t="shared" si="7"/>
        <v/>
      </c>
      <c r="W34" s="556" t="str">
        <f t="shared" si="8"/>
        <v/>
      </c>
      <c r="Y34" s="556" t="str">
        <f t="shared" si="9"/>
        <v/>
      </c>
      <c r="AA34" s="556" t="str">
        <f t="shared" si="10"/>
        <v/>
      </c>
      <c r="AC34" s="556" t="str">
        <f t="shared" si="11"/>
        <v/>
      </c>
      <c r="AE34" s="556" t="str">
        <f t="shared" si="12"/>
        <v/>
      </c>
      <c r="AG34" s="556" t="str">
        <f t="shared" si="13"/>
        <v/>
      </c>
      <c r="AI34" s="556" t="str">
        <f t="shared" si="14"/>
        <v/>
      </c>
      <c r="AK34" s="556" t="str">
        <f t="shared" si="15"/>
        <v/>
      </c>
      <c r="AM34" s="556" t="str">
        <f t="shared" si="16"/>
        <v/>
      </c>
      <c r="AO34" s="556" t="str">
        <f t="shared" si="17"/>
        <v/>
      </c>
      <c r="AQ34" s="556" t="str">
        <f t="shared" si="18"/>
        <v/>
      </c>
    </row>
    <row r="35" spans="5:43">
      <c r="E35" s="556" t="str">
        <f t="shared" si="0"/>
        <v/>
      </c>
      <c r="G35" s="556" t="str">
        <f t="shared" si="0"/>
        <v/>
      </c>
      <c r="I35" s="556" t="str">
        <f t="shared" si="1"/>
        <v/>
      </c>
      <c r="K35" s="556" t="str">
        <f t="shared" si="2"/>
        <v/>
      </c>
      <c r="M35" s="556" t="str">
        <f t="shared" si="3"/>
        <v/>
      </c>
      <c r="O35" s="556" t="str">
        <f t="shared" si="4"/>
        <v/>
      </c>
      <c r="Q35" s="556" t="str">
        <f t="shared" si="5"/>
        <v/>
      </c>
      <c r="S35" s="556" t="str">
        <f t="shared" si="6"/>
        <v/>
      </c>
      <c r="U35" s="556" t="str">
        <f t="shared" si="7"/>
        <v/>
      </c>
      <c r="W35" s="556" t="str">
        <f t="shared" si="8"/>
        <v/>
      </c>
      <c r="Y35" s="556" t="str">
        <f t="shared" si="9"/>
        <v/>
      </c>
      <c r="AA35" s="556" t="str">
        <f t="shared" si="10"/>
        <v/>
      </c>
      <c r="AC35" s="556" t="str">
        <f t="shared" si="11"/>
        <v/>
      </c>
      <c r="AE35" s="556" t="str">
        <f t="shared" si="12"/>
        <v/>
      </c>
      <c r="AG35" s="556" t="str">
        <f t="shared" si="13"/>
        <v/>
      </c>
      <c r="AI35" s="556" t="str">
        <f t="shared" si="14"/>
        <v/>
      </c>
      <c r="AK35" s="556" t="str">
        <f t="shared" si="15"/>
        <v/>
      </c>
      <c r="AM35" s="556" t="str">
        <f t="shared" si="16"/>
        <v/>
      </c>
      <c r="AO35" s="556" t="str">
        <f t="shared" si="17"/>
        <v/>
      </c>
      <c r="AQ35" s="556" t="str">
        <f t="shared" si="18"/>
        <v/>
      </c>
    </row>
    <row r="36" spans="5:43">
      <c r="E36" s="556" t="str">
        <f t="shared" si="0"/>
        <v/>
      </c>
      <c r="G36" s="556" t="str">
        <f t="shared" si="0"/>
        <v/>
      </c>
      <c r="I36" s="556" t="str">
        <f t="shared" si="1"/>
        <v/>
      </c>
      <c r="K36" s="556" t="str">
        <f t="shared" si="2"/>
        <v/>
      </c>
      <c r="M36" s="556" t="str">
        <f t="shared" si="3"/>
        <v/>
      </c>
      <c r="O36" s="556" t="str">
        <f t="shared" si="4"/>
        <v/>
      </c>
      <c r="Q36" s="556" t="str">
        <f t="shared" si="5"/>
        <v/>
      </c>
      <c r="S36" s="556" t="str">
        <f t="shared" si="6"/>
        <v/>
      </c>
      <c r="U36" s="556" t="str">
        <f t="shared" si="7"/>
        <v/>
      </c>
      <c r="W36" s="556" t="str">
        <f t="shared" si="8"/>
        <v/>
      </c>
      <c r="Y36" s="556" t="str">
        <f t="shared" si="9"/>
        <v/>
      </c>
      <c r="AA36" s="556" t="str">
        <f t="shared" si="10"/>
        <v/>
      </c>
      <c r="AC36" s="556" t="str">
        <f t="shared" si="11"/>
        <v/>
      </c>
      <c r="AE36" s="556" t="str">
        <f t="shared" si="12"/>
        <v/>
      </c>
      <c r="AG36" s="556" t="str">
        <f t="shared" si="13"/>
        <v/>
      </c>
      <c r="AI36" s="556" t="str">
        <f t="shared" si="14"/>
        <v/>
      </c>
      <c r="AK36" s="556" t="str">
        <f t="shared" si="15"/>
        <v/>
      </c>
      <c r="AM36" s="556" t="str">
        <f t="shared" si="16"/>
        <v/>
      </c>
      <c r="AO36" s="556" t="str">
        <f t="shared" si="17"/>
        <v/>
      </c>
      <c r="AQ36" s="556" t="str">
        <f t="shared" si="18"/>
        <v/>
      </c>
    </row>
    <row r="37" spans="5:43">
      <c r="E37" s="556" t="str">
        <f t="shared" si="0"/>
        <v/>
      </c>
      <c r="G37" s="556" t="str">
        <f t="shared" si="0"/>
        <v/>
      </c>
      <c r="I37" s="556" t="str">
        <f t="shared" si="1"/>
        <v/>
      </c>
      <c r="K37" s="556" t="str">
        <f t="shared" si="2"/>
        <v/>
      </c>
      <c r="M37" s="556" t="str">
        <f t="shared" si="3"/>
        <v/>
      </c>
      <c r="O37" s="556" t="str">
        <f t="shared" si="4"/>
        <v/>
      </c>
      <c r="Q37" s="556" t="str">
        <f t="shared" si="5"/>
        <v/>
      </c>
      <c r="S37" s="556" t="str">
        <f t="shared" si="6"/>
        <v/>
      </c>
      <c r="U37" s="556" t="str">
        <f t="shared" si="7"/>
        <v/>
      </c>
      <c r="W37" s="556" t="str">
        <f t="shared" si="8"/>
        <v/>
      </c>
      <c r="Y37" s="556" t="str">
        <f t="shared" si="9"/>
        <v/>
      </c>
      <c r="AA37" s="556" t="str">
        <f t="shared" si="10"/>
        <v/>
      </c>
      <c r="AC37" s="556" t="str">
        <f t="shared" si="11"/>
        <v/>
      </c>
      <c r="AE37" s="556" t="str">
        <f t="shared" si="12"/>
        <v/>
      </c>
      <c r="AG37" s="556" t="str">
        <f t="shared" si="13"/>
        <v/>
      </c>
      <c r="AI37" s="556" t="str">
        <f t="shared" si="14"/>
        <v/>
      </c>
      <c r="AK37" s="556" t="str">
        <f t="shared" si="15"/>
        <v/>
      </c>
      <c r="AM37" s="556" t="str">
        <f t="shared" si="16"/>
        <v/>
      </c>
      <c r="AO37" s="556" t="str">
        <f t="shared" si="17"/>
        <v/>
      </c>
      <c r="AQ37" s="556" t="str">
        <f t="shared" si="18"/>
        <v/>
      </c>
    </row>
    <row r="38" spans="5:43">
      <c r="E38" s="556" t="str">
        <f t="shared" si="0"/>
        <v/>
      </c>
      <c r="G38" s="556" t="str">
        <f t="shared" si="0"/>
        <v/>
      </c>
      <c r="I38" s="556" t="str">
        <f t="shared" si="1"/>
        <v/>
      </c>
      <c r="K38" s="556" t="str">
        <f t="shared" si="2"/>
        <v/>
      </c>
      <c r="M38" s="556" t="str">
        <f t="shared" si="3"/>
        <v/>
      </c>
      <c r="O38" s="556" t="str">
        <f t="shared" si="4"/>
        <v/>
      </c>
      <c r="Q38" s="556" t="str">
        <f t="shared" si="5"/>
        <v/>
      </c>
      <c r="S38" s="556" t="str">
        <f t="shared" si="6"/>
        <v/>
      </c>
      <c r="U38" s="556" t="str">
        <f t="shared" si="7"/>
        <v/>
      </c>
      <c r="W38" s="556" t="str">
        <f t="shared" si="8"/>
        <v/>
      </c>
      <c r="Y38" s="556" t="str">
        <f t="shared" si="9"/>
        <v/>
      </c>
      <c r="AA38" s="556" t="str">
        <f t="shared" si="10"/>
        <v/>
      </c>
      <c r="AC38" s="556" t="str">
        <f t="shared" si="11"/>
        <v/>
      </c>
      <c r="AE38" s="556" t="str">
        <f t="shared" si="12"/>
        <v/>
      </c>
      <c r="AG38" s="556" t="str">
        <f t="shared" si="13"/>
        <v/>
      </c>
      <c r="AI38" s="556" t="str">
        <f t="shared" si="14"/>
        <v/>
      </c>
      <c r="AK38" s="556" t="str">
        <f t="shared" si="15"/>
        <v/>
      </c>
      <c r="AM38" s="556" t="str">
        <f t="shared" si="16"/>
        <v/>
      </c>
      <c r="AO38" s="556" t="str">
        <f t="shared" si="17"/>
        <v/>
      </c>
      <c r="AQ38" s="556" t="str">
        <f t="shared" si="18"/>
        <v/>
      </c>
    </row>
    <row r="39" spans="5:43">
      <c r="E39" s="556" t="str">
        <f t="shared" si="0"/>
        <v/>
      </c>
      <c r="G39" s="556" t="str">
        <f t="shared" si="0"/>
        <v/>
      </c>
      <c r="I39" s="556" t="str">
        <f t="shared" si="1"/>
        <v/>
      </c>
      <c r="K39" s="556" t="str">
        <f t="shared" si="2"/>
        <v/>
      </c>
      <c r="M39" s="556" t="str">
        <f t="shared" si="3"/>
        <v/>
      </c>
      <c r="O39" s="556" t="str">
        <f t="shared" si="4"/>
        <v/>
      </c>
      <c r="Q39" s="556" t="str">
        <f t="shared" si="5"/>
        <v/>
      </c>
      <c r="S39" s="556" t="str">
        <f t="shared" si="6"/>
        <v/>
      </c>
      <c r="U39" s="556" t="str">
        <f t="shared" si="7"/>
        <v/>
      </c>
      <c r="W39" s="556" t="str">
        <f t="shared" si="8"/>
        <v/>
      </c>
      <c r="Y39" s="556" t="str">
        <f t="shared" si="9"/>
        <v/>
      </c>
      <c r="AA39" s="556" t="str">
        <f t="shared" si="10"/>
        <v/>
      </c>
      <c r="AC39" s="556" t="str">
        <f t="shared" si="11"/>
        <v/>
      </c>
      <c r="AE39" s="556" t="str">
        <f t="shared" si="12"/>
        <v/>
      </c>
      <c r="AG39" s="556" t="str">
        <f t="shared" si="13"/>
        <v/>
      </c>
      <c r="AI39" s="556" t="str">
        <f t="shared" si="14"/>
        <v/>
      </c>
      <c r="AK39" s="556" t="str">
        <f t="shared" si="15"/>
        <v/>
      </c>
      <c r="AM39" s="556" t="str">
        <f t="shared" si="16"/>
        <v/>
      </c>
      <c r="AO39" s="556" t="str">
        <f t="shared" si="17"/>
        <v/>
      </c>
      <c r="AQ39" s="556" t="str">
        <f t="shared" si="18"/>
        <v/>
      </c>
    </row>
    <row r="40" spans="5:43">
      <c r="E40" s="556" t="str">
        <f t="shared" si="0"/>
        <v/>
      </c>
      <c r="G40" s="556" t="str">
        <f t="shared" si="0"/>
        <v/>
      </c>
      <c r="I40" s="556" t="str">
        <f t="shared" si="1"/>
        <v/>
      </c>
      <c r="K40" s="556" t="str">
        <f t="shared" si="2"/>
        <v/>
      </c>
      <c r="M40" s="556" t="str">
        <f t="shared" si="3"/>
        <v/>
      </c>
      <c r="O40" s="556" t="str">
        <f t="shared" si="4"/>
        <v/>
      </c>
      <c r="Q40" s="556" t="str">
        <f t="shared" si="5"/>
        <v/>
      </c>
      <c r="S40" s="556" t="str">
        <f t="shared" si="6"/>
        <v/>
      </c>
      <c r="U40" s="556" t="str">
        <f t="shared" si="7"/>
        <v/>
      </c>
      <c r="W40" s="556" t="str">
        <f t="shared" si="8"/>
        <v/>
      </c>
      <c r="Y40" s="556" t="str">
        <f t="shared" si="9"/>
        <v/>
      </c>
      <c r="AA40" s="556" t="str">
        <f t="shared" si="10"/>
        <v/>
      </c>
      <c r="AC40" s="556" t="str">
        <f t="shared" si="11"/>
        <v/>
      </c>
      <c r="AE40" s="556" t="str">
        <f t="shared" si="12"/>
        <v/>
      </c>
      <c r="AG40" s="556" t="str">
        <f t="shared" si="13"/>
        <v/>
      </c>
      <c r="AI40" s="556" t="str">
        <f t="shared" si="14"/>
        <v/>
      </c>
      <c r="AK40" s="556" t="str">
        <f t="shared" si="15"/>
        <v/>
      </c>
      <c r="AM40" s="556" t="str">
        <f t="shared" si="16"/>
        <v/>
      </c>
      <c r="AO40" s="556" t="str">
        <f t="shared" si="17"/>
        <v/>
      </c>
      <c r="AQ40" s="556" t="str">
        <f t="shared" si="18"/>
        <v/>
      </c>
    </row>
    <row r="41" spans="5:43">
      <c r="E41" s="556" t="str">
        <f t="shared" si="0"/>
        <v/>
      </c>
      <c r="G41" s="556" t="str">
        <f t="shared" si="0"/>
        <v/>
      </c>
      <c r="I41" s="556" t="str">
        <f t="shared" si="1"/>
        <v/>
      </c>
      <c r="K41" s="556" t="str">
        <f t="shared" si="2"/>
        <v/>
      </c>
      <c r="M41" s="556" t="str">
        <f t="shared" si="3"/>
        <v/>
      </c>
      <c r="O41" s="556" t="str">
        <f t="shared" si="4"/>
        <v/>
      </c>
      <c r="Q41" s="556" t="str">
        <f t="shared" si="5"/>
        <v/>
      </c>
      <c r="S41" s="556" t="str">
        <f t="shared" si="6"/>
        <v/>
      </c>
      <c r="U41" s="556" t="str">
        <f t="shared" si="7"/>
        <v/>
      </c>
      <c r="W41" s="556" t="str">
        <f t="shared" si="8"/>
        <v/>
      </c>
      <c r="Y41" s="556" t="str">
        <f t="shared" si="9"/>
        <v/>
      </c>
      <c r="AA41" s="556" t="str">
        <f t="shared" si="10"/>
        <v/>
      </c>
      <c r="AC41" s="556" t="str">
        <f t="shared" si="11"/>
        <v/>
      </c>
      <c r="AE41" s="556" t="str">
        <f t="shared" si="12"/>
        <v/>
      </c>
      <c r="AG41" s="556" t="str">
        <f t="shared" si="13"/>
        <v/>
      </c>
      <c r="AI41" s="556" t="str">
        <f t="shared" si="14"/>
        <v/>
      </c>
      <c r="AK41" s="556" t="str">
        <f t="shared" si="15"/>
        <v/>
      </c>
      <c r="AM41" s="556" t="str">
        <f t="shared" si="16"/>
        <v/>
      </c>
      <c r="AO41" s="556" t="str">
        <f t="shared" si="17"/>
        <v/>
      </c>
      <c r="AQ41" s="556" t="str">
        <f t="shared" si="18"/>
        <v/>
      </c>
    </row>
    <row r="42" spans="5:43">
      <c r="E42" s="556" t="str">
        <f t="shared" si="0"/>
        <v/>
      </c>
      <c r="G42" s="556" t="str">
        <f t="shared" si="0"/>
        <v/>
      </c>
      <c r="I42" s="556" t="str">
        <f t="shared" si="1"/>
        <v/>
      </c>
      <c r="K42" s="556" t="str">
        <f t="shared" si="2"/>
        <v/>
      </c>
      <c r="M42" s="556" t="str">
        <f t="shared" si="3"/>
        <v/>
      </c>
      <c r="O42" s="556" t="str">
        <f t="shared" si="4"/>
        <v/>
      </c>
      <c r="Q42" s="556" t="str">
        <f t="shared" si="5"/>
        <v/>
      </c>
      <c r="S42" s="556" t="str">
        <f t="shared" si="6"/>
        <v/>
      </c>
      <c r="U42" s="556" t="str">
        <f t="shared" si="7"/>
        <v/>
      </c>
      <c r="W42" s="556" t="str">
        <f t="shared" si="8"/>
        <v/>
      </c>
      <c r="Y42" s="556" t="str">
        <f t="shared" si="9"/>
        <v/>
      </c>
      <c r="AA42" s="556" t="str">
        <f t="shared" si="10"/>
        <v/>
      </c>
      <c r="AC42" s="556" t="str">
        <f t="shared" si="11"/>
        <v/>
      </c>
      <c r="AE42" s="556" t="str">
        <f t="shared" si="12"/>
        <v/>
      </c>
      <c r="AG42" s="556" t="str">
        <f t="shared" si="13"/>
        <v/>
      </c>
      <c r="AI42" s="556" t="str">
        <f t="shared" si="14"/>
        <v/>
      </c>
      <c r="AK42" s="556" t="str">
        <f t="shared" si="15"/>
        <v/>
      </c>
      <c r="AM42" s="556" t="str">
        <f t="shared" si="16"/>
        <v/>
      </c>
      <c r="AO42" s="556" t="str">
        <f t="shared" si="17"/>
        <v/>
      </c>
      <c r="AQ42" s="556" t="str">
        <f t="shared" si="18"/>
        <v/>
      </c>
    </row>
    <row r="43" spans="5:43">
      <c r="E43" s="556" t="str">
        <f t="shared" si="0"/>
        <v/>
      </c>
      <c r="G43" s="556" t="str">
        <f t="shared" si="0"/>
        <v/>
      </c>
      <c r="I43" s="556" t="str">
        <f t="shared" si="1"/>
        <v/>
      </c>
      <c r="K43" s="556" t="str">
        <f t="shared" si="2"/>
        <v/>
      </c>
      <c r="M43" s="556" t="str">
        <f t="shared" si="3"/>
        <v/>
      </c>
      <c r="O43" s="556" t="str">
        <f t="shared" si="4"/>
        <v/>
      </c>
      <c r="Q43" s="556" t="str">
        <f t="shared" si="5"/>
        <v/>
      </c>
      <c r="S43" s="556" t="str">
        <f t="shared" si="6"/>
        <v/>
      </c>
      <c r="U43" s="556" t="str">
        <f t="shared" si="7"/>
        <v/>
      </c>
      <c r="W43" s="556" t="str">
        <f t="shared" si="8"/>
        <v/>
      </c>
      <c r="Y43" s="556" t="str">
        <f t="shared" si="9"/>
        <v/>
      </c>
      <c r="AA43" s="556" t="str">
        <f t="shared" si="10"/>
        <v/>
      </c>
      <c r="AC43" s="556" t="str">
        <f t="shared" si="11"/>
        <v/>
      </c>
      <c r="AE43" s="556" t="str">
        <f t="shared" si="12"/>
        <v/>
      </c>
      <c r="AG43" s="556" t="str">
        <f t="shared" si="13"/>
        <v/>
      </c>
      <c r="AI43" s="556" t="str">
        <f t="shared" si="14"/>
        <v/>
      </c>
      <c r="AK43" s="556" t="str">
        <f t="shared" si="15"/>
        <v/>
      </c>
      <c r="AM43" s="556" t="str">
        <f t="shared" si="16"/>
        <v/>
      </c>
      <c r="AO43" s="556" t="str">
        <f t="shared" si="17"/>
        <v/>
      </c>
      <c r="AQ43" s="556" t="str">
        <f t="shared" si="18"/>
        <v/>
      </c>
    </row>
    <row r="44" spans="5:43">
      <c r="E44" s="556" t="str">
        <f t="shared" si="0"/>
        <v/>
      </c>
      <c r="G44" s="556" t="str">
        <f t="shared" si="0"/>
        <v/>
      </c>
      <c r="I44" s="556" t="str">
        <f t="shared" si="1"/>
        <v/>
      </c>
      <c r="K44" s="556" t="str">
        <f t="shared" si="2"/>
        <v/>
      </c>
      <c r="M44" s="556" t="str">
        <f t="shared" si="3"/>
        <v/>
      </c>
      <c r="O44" s="556" t="str">
        <f t="shared" si="4"/>
        <v/>
      </c>
      <c r="Q44" s="556" t="str">
        <f t="shared" si="5"/>
        <v/>
      </c>
      <c r="S44" s="556" t="str">
        <f t="shared" si="6"/>
        <v/>
      </c>
      <c r="U44" s="556" t="str">
        <f t="shared" si="7"/>
        <v/>
      </c>
      <c r="W44" s="556" t="str">
        <f t="shared" si="8"/>
        <v/>
      </c>
      <c r="Y44" s="556" t="str">
        <f t="shared" si="9"/>
        <v/>
      </c>
      <c r="AA44" s="556" t="str">
        <f t="shared" si="10"/>
        <v/>
      </c>
      <c r="AC44" s="556" t="str">
        <f t="shared" si="11"/>
        <v/>
      </c>
      <c r="AE44" s="556" t="str">
        <f t="shared" si="12"/>
        <v/>
      </c>
      <c r="AG44" s="556" t="str">
        <f t="shared" si="13"/>
        <v/>
      </c>
      <c r="AI44" s="556" t="str">
        <f t="shared" si="14"/>
        <v/>
      </c>
      <c r="AK44" s="556" t="str">
        <f t="shared" si="15"/>
        <v/>
      </c>
      <c r="AM44" s="556" t="str">
        <f t="shared" si="16"/>
        <v/>
      </c>
      <c r="AO44" s="556" t="str">
        <f t="shared" si="17"/>
        <v/>
      </c>
      <c r="AQ44" s="556" t="str">
        <f t="shared" si="18"/>
        <v/>
      </c>
    </row>
    <row r="45" spans="5:43">
      <c r="E45" s="556" t="str">
        <f t="shared" si="0"/>
        <v/>
      </c>
      <c r="G45" s="556" t="str">
        <f t="shared" si="0"/>
        <v/>
      </c>
      <c r="I45" s="556" t="str">
        <f t="shared" si="1"/>
        <v/>
      </c>
      <c r="K45" s="556" t="str">
        <f t="shared" si="2"/>
        <v/>
      </c>
      <c r="M45" s="556" t="str">
        <f t="shared" si="3"/>
        <v/>
      </c>
      <c r="O45" s="556" t="str">
        <f t="shared" si="4"/>
        <v/>
      </c>
      <c r="Q45" s="556" t="str">
        <f t="shared" si="5"/>
        <v/>
      </c>
      <c r="S45" s="556" t="str">
        <f t="shared" si="6"/>
        <v/>
      </c>
      <c r="U45" s="556" t="str">
        <f t="shared" si="7"/>
        <v/>
      </c>
      <c r="W45" s="556" t="str">
        <f t="shared" si="8"/>
        <v/>
      </c>
      <c r="Y45" s="556" t="str">
        <f t="shared" si="9"/>
        <v/>
      </c>
      <c r="AA45" s="556" t="str">
        <f t="shared" si="10"/>
        <v/>
      </c>
      <c r="AC45" s="556" t="str">
        <f t="shared" si="11"/>
        <v/>
      </c>
      <c r="AE45" s="556" t="str">
        <f t="shared" si="12"/>
        <v/>
      </c>
      <c r="AG45" s="556" t="str">
        <f t="shared" si="13"/>
        <v/>
      </c>
      <c r="AI45" s="556" t="str">
        <f t="shared" si="14"/>
        <v/>
      </c>
      <c r="AK45" s="556" t="str">
        <f t="shared" si="15"/>
        <v/>
      </c>
      <c r="AM45" s="556" t="str">
        <f t="shared" si="16"/>
        <v/>
      </c>
      <c r="AO45" s="556" t="str">
        <f t="shared" si="17"/>
        <v/>
      </c>
      <c r="AQ45" s="556" t="str">
        <f t="shared" si="18"/>
        <v/>
      </c>
    </row>
    <row r="46" spans="5:43">
      <c r="E46" s="556" t="str">
        <f t="shared" si="0"/>
        <v/>
      </c>
      <c r="G46" s="556" t="str">
        <f t="shared" si="0"/>
        <v/>
      </c>
      <c r="I46" s="556" t="str">
        <f t="shared" si="1"/>
        <v/>
      </c>
      <c r="K46" s="556" t="str">
        <f t="shared" si="2"/>
        <v/>
      </c>
      <c r="M46" s="556" t="str">
        <f t="shared" si="3"/>
        <v/>
      </c>
      <c r="O46" s="556" t="str">
        <f t="shared" si="4"/>
        <v/>
      </c>
      <c r="Q46" s="556" t="str">
        <f t="shared" si="5"/>
        <v/>
      </c>
      <c r="S46" s="556" t="str">
        <f t="shared" si="6"/>
        <v/>
      </c>
      <c r="U46" s="556" t="str">
        <f t="shared" si="7"/>
        <v/>
      </c>
      <c r="W46" s="556" t="str">
        <f t="shared" si="8"/>
        <v/>
      </c>
      <c r="Y46" s="556" t="str">
        <f t="shared" si="9"/>
        <v/>
      </c>
      <c r="AA46" s="556" t="str">
        <f t="shared" si="10"/>
        <v/>
      </c>
      <c r="AC46" s="556" t="str">
        <f t="shared" si="11"/>
        <v/>
      </c>
      <c r="AE46" s="556" t="str">
        <f t="shared" si="12"/>
        <v/>
      </c>
      <c r="AG46" s="556" t="str">
        <f t="shared" si="13"/>
        <v/>
      </c>
      <c r="AI46" s="556" t="str">
        <f t="shared" si="14"/>
        <v/>
      </c>
      <c r="AK46" s="556" t="str">
        <f t="shared" si="15"/>
        <v/>
      </c>
      <c r="AM46" s="556" t="str">
        <f t="shared" si="16"/>
        <v/>
      </c>
      <c r="AO46" s="556" t="str">
        <f t="shared" si="17"/>
        <v/>
      </c>
      <c r="AQ46" s="556" t="str">
        <f t="shared" si="18"/>
        <v/>
      </c>
    </row>
    <row r="47" spans="5:43">
      <c r="E47" s="556" t="str">
        <f t="shared" si="0"/>
        <v/>
      </c>
      <c r="G47" s="556" t="str">
        <f t="shared" si="0"/>
        <v/>
      </c>
      <c r="I47" s="556" t="str">
        <f t="shared" si="1"/>
        <v/>
      </c>
      <c r="K47" s="556" t="str">
        <f t="shared" si="2"/>
        <v/>
      </c>
      <c r="M47" s="556" t="str">
        <f t="shared" si="3"/>
        <v/>
      </c>
      <c r="O47" s="556" t="str">
        <f t="shared" si="4"/>
        <v/>
      </c>
      <c r="Q47" s="556" t="str">
        <f t="shared" si="5"/>
        <v/>
      </c>
      <c r="S47" s="556" t="str">
        <f t="shared" si="6"/>
        <v/>
      </c>
      <c r="U47" s="556" t="str">
        <f t="shared" si="7"/>
        <v/>
      </c>
      <c r="W47" s="556" t="str">
        <f t="shared" si="8"/>
        <v/>
      </c>
      <c r="Y47" s="556" t="str">
        <f t="shared" si="9"/>
        <v/>
      </c>
      <c r="AA47" s="556" t="str">
        <f t="shared" si="10"/>
        <v/>
      </c>
      <c r="AC47" s="556" t="str">
        <f t="shared" si="11"/>
        <v/>
      </c>
      <c r="AE47" s="556" t="str">
        <f t="shared" si="12"/>
        <v/>
      </c>
      <c r="AG47" s="556" t="str">
        <f t="shared" si="13"/>
        <v/>
      </c>
      <c r="AI47" s="556" t="str">
        <f t="shared" si="14"/>
        <v/>
      </c>
      <c r="AK47" s="556" t="str">
        <f t="shared" si="15"/>
        <v/>
      </c>
      <c r="AM47" s="556" t="str">
        <f t="shared" si="16"/>
        <v/>
      </c>
      <c r="AO47" s="556" t="str">
        <f t="shared" si="17"/>
        <v/>
      </c>
      <c r="AQ47" s="556" t="str">
        <f t="shared" si="18"/>
        <v/>
      </c>
    </row>
    <row r="48" spans="5:43">
      <c r="E48" s="556" t="str">
        <f t="shared" si="0"/>
        <v/>
      </c>
      <c r="G48" s="556" t="str">
        <f t="shared" si="0"/>
        <v/>
      </c>
      <c r="I48" s="556" t="str">
        <f t="shared" si="1"/>
        <v/>
      </c>
      <c r="K48" s="556" t="str">
        <f t="shared" si="2"/>
        <v/>
      </c>
      <c r="M48" s="556" t="str">
        <f t="shared" si="3"/>
        <v/>
      </c>
      <c r="O48" s="556" t="str">
        <f t="shared" si="4"/>
        <v/>
      </c>
      <c r="Q48" s="556" t="str">
        <f t="shared" si="5"/>
        <v/>
      </c>
      <c r="S48" s="556" t="str">
        <f t="shared" si="6"/>
        <v/>
      </c>
      <c r="U48" s="556" t="str">
        <f t="shared" si="7"/>
        <v/>
      </c>
      <c r="W48" s="556" t="str">
        <f t="shared" si="8"/>
        <v/>
      </c>
      <c r="Y48" s="556" t="str">
        <f t="shared" si="9"/>
        <v/>
      </c>
      <c r="AA48" s="556" t="str">
        <f t="shared" si="10"/>
        <v/>
      </c>
      <c r="AC48" s="556" t="str">
        <f t="shared" si="11"/>
        <v/>
      </c>
      <c r="AE48" s="556" t="str">
        <f t="shared" si="12"/>
        <v/>
      </c>
      <c r="AG48" s="556" t="str">
        <f t="shared" si="13"/>
        <v/>
      </c>
      <c r="AI48" s="556" t="str">
        <f t="shared" si="14"/>
        <v/>
      </c>
      <c r="AK48" s="556" t="str">
        <f t="shared" si="15"/>
        <v/>
      </c>
      <c r="AM48" s="556" t="str">
        <f t="shared" si="16"/>
        <v/>
      </c>
      <c r="AO48" s="556" t="str">
        <f t="shared" si="17"/>
        <v/>
      </c>
      <c r="AQ48" s="556" t="str">
        <f t="shared" si="18"/>
        <v/>
      </c>
    </row>
    <row r="49" spans="5:43">
      <c r="E49" s="556" t="str">
        <f t="shared" si="0"/>
        <v/>
      </c>
      <c r="G49" s="556" t="str">
        <f t="shared" si="0"/>
        <v/>
      </c>
      <c r="I49" s="556" t="str">
        <f t="shared" si="1"/>
        <v/>
      </c>
      <c r="K49" s="556" t="str">
        <f t="shared" si="2"/>
        <v/>
      </c>
      <c r="M49" s="556" t="str">
        <f t="shared" si="3"/>
        <v/>
      </c>
      <c r="O49" s="556" t="str">
        <f t="shared" si="4"/>
        <v/>
      </c>
      <c r="Q49" s="556" t="str">
        <f t="shared" si="5"/>
        <v/>
      </c>
      <c r="S49" s="556" t="str">
        <f t="shared" si="6"/>
        <v/>
      </c>
      <c r="U49" s="556" t="str">
        <f t="shared" si="7"/>
        <v/>
      </c>
      <c r="W49" s="556" t="str">
        <f t="shared" si="8"/>
        <v/>
      </c>
      <c r="Y49" s="556" t="str">
        <f t="shared" si="9"/>
        <v/>
      </c>
      <c r="AA49" s="556" t="str">
        <f t="shared" si="10"/>
        <v/>
      </c>
      <c r="AC49" s="556" t="str">
        <f t="shared" si="11"/>
        <v/>
      </c>
      <c r="AE49" s="556" t="str">
        <f t="shared" si="12"/>
        <v/>
      </c>
      <c r="AG49" s="556" t="str">
        <f t="shared" si="13"/>
        <v/>
      </c>
      <c r="AI49" s="556" t="str">
        <f t="shared" si="14"/>
        <v/>
      </c>
      <c r="AK49" s="556" t="str">
        <f t="shared" si="15"/>
        <v/>
      </c>
      <c r="AM49" s="556" t="str">
        <f t="shared" si="16"/>
        <v/>
      </c>
      <c r="AO49" s="556" t="str">
        <f t="shared" si="17"/>
        <v/>
      </c>
      <c r="AQ49" s="556" t="str">
        <f t="shared" si="18"/>
        <v/>
      </c>
    </row>
    <row r="50" spans="5:43">
      <c r="E50" s="556" t="str">
        <f t="shared" si="0"/>
        <v/>
      </c>
      <c r="G50" s="556" t="str">
        <f t="shared" si="0"/>
        <v/>
      </c>
      <c r="I50" s="556" t="str">
        <f t="shared" si="1"/>
        <v/>
      </c>
      <c r="K50" s="556" t="str">
        <f t="shared" si="2"/>
        <v/>
      </c>
      <c r="M50" s="556" t="str">
        <f t="shared" si="3"/>
        <v/>
      </c>
      <c r="O50" s="556" t="str">
        <f t="shared" si="4"/>
        <v/>
      </c>
      <c r="Q50" s="556" t="str">
        <f t="shared" si="5"/>
        <v/>
      </c>
      <c r="S50" s="556" t="str">
        <f t="shared" si="6"/>
        <v/>
      </c>
      <c r="U50" s="556" t="str">
        <f t="shared" si="7"/>
        <v/>
      </c>
      <c r="W50" s="556" t="str">
        <f t="shared" si="8"/>
        <v/>
      </c>
      <c r="Y50" s="556" t="str">
        <f t="shared" si="9"/>
        <v/>
      </c>
      <c r="AA50" s="556" t="str">
        <f t="shared" si="10"/>
        <v/>
      </c>
      <c r="AC50" s="556" t="str">
        <f t="shared" si="11"/>
        <v/>
      </c>
      <c r="AE50" s="556" t="str">
        <f t="shared" si="12"/>
        <v/>
      </c>
      <c r="AG50" s="556" t="str">
        <f t="shared" si="13"/>
        <v/>
      </c>
      <c r="AI50" s="556" t="str">
        <f t="shared" si="14"/>
        <v/>
      </c>
      <c r="AK50" s="556" t="str">
        <f t="shared" si="15"/>
        <v/>
      </c>
      <c r="AM50" s="556" t="str">
        <f t="shared" si="16"/>
        <v/>
      </c>
      <c r="AO50" s="556" t="str">
        <f t="shared" si="17"/>
        <v/>
      </c>
      <c r="AQ50" s="556" t="str">
        <f t="shared" si="18"/>
        <v/>
      </c>
    </row>
    <row r="51" spans="5:43">
      <c r="E51" s="556" t="str">
        <f t="shared" si="0"/>
        <v/>
      </c>
      <c r="G51" s="556" t="str">
        <f t="shared" si="0"/>
        <v/>
      </c>
      <c r="I51" s="556" t="str">
        <f t="shared" si="1"/>
        <v/>
      </c>
      <c r="K51" s="556" t="str">
        <f t="shared" si="2"/>
        <v/>
      </c>
      <c r="M51" s="556" t="str">
        <f t="shared" si="3"/>
        <v/>
      </c>
      <c r="O51" s="556" t="str">
        <f t="shared" si="4"/>
        <v/>
      </c>
      <c r="Q51" s="556" t="str">
        <f t="shared" si="5"/>
        <v/>
      </c>
      <c r="S51" s="556" t="str">
        <f t="shared" si="6"/>
        <v/>
      </c>
      <c r="U51" s="556" t="str">
        <f t="shared" si="7"/>
        <v/>
      </c>
      <c r="W51" s="556" t="str">
        <f t="shared" si="8"/>
        <v/>
      </c>
      <c r="Y51" s="556" t="str">
        <f t="shared" si="9"/>
        <v/>
      </c>
      <c r="AA51" s="556" t="str">
        <f t="shared" si="10"/>
        <v/>
      </c>
      <c r="AC51" s="556" t="str">
        <f t="shared" si="11"/>
        <v/>
      </c>
      <c r="AE51" s="556" t="str">
        <f t="shared" si="12"/>
        <v/>
      </c>
      <c r="AG51" s="556" t="str">
        <f t="shared" si="13"/>
        <v/>
      </c>
      <c r="AI51" s="556" t="str">
        <f t="shared" si="14"/>
        <v/>
      </c>
      <c r="AK51" s="556" t="str">
        <f t="shared" si="15"/>
        <v/>
      </c>
      <c r="AM51" s="556" t="str">
        <f t="shared" si="16"/>
        <v/>
      </c>
      <c r="AO51" s="556" t="str">
        <f t="shared" si="17"/>
        <v/>
      </c>
      <c r="AQ51" s="556" t="str">
        <f t="shared" si="18"/>
        <v/>
      </c>
    </row>
    <row r="52" spans="5:43">
      <c r="E52" s="556" t="str">
        <f t="shared" si="0"/>
        <v/>
      </c>
      <c r="G52" s="556" t="str">
        <f t="shared" si="0"/>
        <v/>
      </c>
      <c r="I52" s="556" t="str">
        <f t="shared" si="1"/>
        <v/>
      </c>
      <c r="K52" s="556" t="str">
        <f t="shared" si="2"/>
        <v/>
      </c>
      <c r="M52" s="556" t="str">
        <f t="shared" si="3"/>
        <v/>
      </c>
      <c r="O52" s="556" t="str">
        <f t="shared" si="4"/>
        <v/>
      </c>
      <c r="Q52" s="556" t="str">
        <f t="shared" si="5"/>
        <v/>
      </c>
      <c r="S52" s="556" t="str">
        <f t="shared" si="6"/>
        <v/>
      </c>
      <c r="U52" s="556" t="str">
        <f t="shared" si="7"/>
        <v/>
      </c>
      <c r="W52" s="556" t="str">
        <f t="shared" si="8"/>
        <v/>
      </c>
      <c r="Y52" s="556" t="str">
        <f t="shared" si="9"/>
        <v/>
      </c>
      <c r="AA52" s="556" t="str">
        <f t="shared" si="10"/>
        <v/>
      </c>
      <c r="AC52" s="556" t="str">
        <f t="shared" si="11"/>
        <v/>
      </c>
      <c r="AE52" s="556" t="str">
        <f t="shared" si="12"/>
        <v/>
      </c>
      <c r="AG52" s="556" t="str">
        <f t="shared" si="13"/>
        <v/>
      </c>
      <c r="AI52" s="556" t="str">
        <f t="shared" si="14"/>
        <v/>
      </c>
      <c r="AK52" s="556" t="str">
        <f t="shared" si="15"/>
        <v/>
      </c>
      <c r="AM52" s="556" t="str">
        <f t="shared" si="16"/>
        <v/>
      </c>
      <c r="AO52" s="556" t="str">
        <f t="shared" si="17"/>
        <v/>
      </c>
      <c r="AQ52" s="556" t="str">
        <f t="shared" si="18"/>
        <v/>
      </c>
    </row>
    <row r="53" spans="5:43">
      <c r="E53" s="556" t="str">
        <f t="shared" si="0"/>
        <v/>
      </c>
      <c r="G53" s="556" t="str">
        <f t="shared" si="0"/>
        <v/>
      </c>
      <c r="I53" s="556" t="str">
        <f t="shared" si="1"/>
        <v/>
      </c>
      <c r="K53" s="556" t="str">
        <f t="shared" si="2"/>
        <v/>
      </c>
      <c r="M53" s="556" t="str">
        <f t="shared" si="3"/>
        <v/>
      </c>
      <c r="O53" s="556" t="str">
        <f t="shared" si="4"/>
        <v/>
      </c>
      <c r="Q53" s="556" t="str">
        <f t="shared" si="5"/>
        <v/>
      </c>
      <c r="S53" s="556" t="str">
        <f t="shared" si="6"/>
        <v/>
      </c>
      <c r="U53" s="556" t="str">
        <f t="shared" si="7"/>
        <v/>
      </c>
      <c r="W53" s="556" t="str">
        <f t="shared" si="8"/>
        <v/>
      </c>
      <c r="Y53" s="556" t="str">
        <f t="shared" si="9"/>
        <v/>
      </c>
      <c r="AA53" s="556" t="str">
        <f t="shared" si="10"/>
        <v/>
      </c>
      <c r="AC53" s="556" t="str">
        <f t="shared" si="11"/>
        <v/>
      </c>
      <c r="AE53" s="556" t="str">
        <f t="shared" si="12"/>
        <v/>
      </c>
      <c r="AG53" s="556" t="str">
        <f t="shared" si="13"/>
        <v/>
      </c>
      <c r="AI53" s="556" t="str">
        <f t="shared" si="14"/>
        <v/>
      </c>
      <c r="AK53" s="556" t="str">
        <f t="shared" si="15"/>
        <v/>
      </c>
      <c r="AM53" s="556" t="str">
        <f t="shared" si="16"/>
        <v/>
      </c>
      <c r="AO53" s="556" t="str">
        <f t="shared" si="17"/>
        <v/>
      </c>
      <c r="AQ53" s="556" t="str">
        <f t="shared" si="18"/>
        <v/>
      </c>
    </row>
    <row r="54" spans="5:43">
      <c r="E54" s="556" t="str">
        <f t="shared" si="0"/>
        <v/>
      </c>
      <c r="G54" s="556" t="str">
        <f t="shared" si="0"/>
        <v/>
      </c>
      <c r="I54" s="556" t="str">
        <f t="shared" si="1"/>
        <v/>
      </c>
      <c r="K54" s="556" t="str">
        <f t="shared" si="2"/>
        <v/>
      </c>
      <c r="M54" s="556" t="str">
        <f t="shared" si="3"/>
        <v/>
      </c>
      <c r="O54" s="556" t="str">
        <f t="shared" si="4"/>
        <v/>
      </c>
      <c r="Q54" s="556" t="str">
        <f t="shared" si="5"/>
        <v/>
      </c>
      <c r="S54" s="556" t="str">
        <f t="shared" si="6"/>
        <v/>
      </c>
      <c r="U54" s="556" t="str">
        <f t="shared" si="7"/>
        <v/>
      </c>
      <c r="W54" s="556" t="str">
        <f t="shared" si="8"/>
        <v/>
      </c>
      <c r="Y54" s="556" t="str">
        <f t="shared" si="9"/>
        <v/>
      </c>
      <c r="AA54" s="556" t="str">
        <f t="shared" si="10"/>
        <v/>
      </c>
      <c r="AC54" s="556" t="str">
        <f t="shared" si="11"/>
        <v/>
      </c>
      <c r="AE54" s="556" t="str">
        <f t="shared" si="12"/>
        <v/>
      </c>
      <c r="AG54" s="556" t="str">
        <f t="shared" si="13"/>
        <v/>
      </c>
      <c r="AI54" s="556" t="str">
        <f t="shared" si="14"/>
        <v/>
      </c>
      <c r="AK54" s="556" t="str">
        <f t="shared" si="15"/>
        <v/>
      </c>
      <c r="AM54" s="556" t="str">
        <f t="shared" si="16"/>
        <v/>
      </c>
      <c r="AO54" s="556" t="str">
        <f t="shared" si="17"/>
        <v/>
      </c>
      <c r="AQ54" s="556" t="str">
        <f t="shared" si="18"/>
        <v/>
      </c>
    </row>
    <row r="55" spans="5:43">
      <c r="E55" s="556" t="str">
        <f t="shared" si="0"/>
        <v/>
      </c>
      <c r="G55" s="556" t="str">
        <f t="shared" si="0"/>
        <v/>
      </c>
      <c r="I55" s="556" t="str">
        <f t="shared" si="1"/>
        <v/>
      </c>
      <c r="K55" s="556" t="str">
        <f t="shared" si="2"/>
        <v/>
      </c>
      <c r="M55" s="556" t="str">
        <f t="shared" si="3"/>
        <v/>
      </c>
      <c r="O55" s="556" t="str">
        <f t="shared" si="4"/>
        <v/>
      </c>
      <c r="Q55" s="556" t="str">
        <f t="shared" si="5"/>
        <v/>
      </c>
      <c r="S55" s="556" t="str">
        <f t="shared" si="6"/>
        <v/>
      </c>
      <c r="U55" s="556" t="str">
        <f t="shared" si="7"/>
        <v/>
      </c>
      <c r="W55" s="556" t="str">
        <f t="shared" si="8"/>
        <v/>
      </c>
      <c r="Y55" s="556" t="str">
        <f t="shared" si="9"/>
        <v/>
      </c>
      <c r="AA55" s="556" t="str">
        <f t="shared" si="10"/>
        <v/>
      </c>
      <c r="AC55" s="556" t="str">
        <f t="shared" si="11"/>
        <v/>
      </c>
      <c r="AE55" s="556" t="str">
        <f t="shared" si="12"/>
        <v/>
      </c>
      <c r="AG55" s="556" t="str">
        <f t="shared" si="13"/>
        <v/>
      </c>
      <c r="AI55" s="556" t="str">
        <f t="shared" si="14"/>
        <v/>
      </c>
      <c r="AK55" s="556" t="str">
        <f t="shared" si="15"/>
        <v/>
      </c>
      <c r="AM55" s="556" t="str">
        <f t="shared" si="16"/>
        <v/>
      </c>
      <c r="AO55" s="556" t="str">
        <f t="shared" si="17"/>
        <v/>
      </c>
      <c r="AQ55" s="556" t="str">
        <f t="shared" si="18"/>
        <v/>
      </c>
    </row>
    <row r="56" spans="5:43">
      <c r="E56" s="556" t="str">
        <f t="shared" si="0"/>
        <v/>
      </c>
      <c r="G56" s="556" t="str">
        <f t="shared" si="0"/>
        <v/>
      </c>
      <c r="I56" s="556" t="str">
        <f t="shared" si="1"/>
        <v/>
      </c>
      <c r="K56" s="556" t="str">
        <f t="shared" si="2"/>
        <v/>
      </c>
      <c r="M56" s="556" t="str">
        <f t="shared" si="3"/>
        <v/>
      </c>
      <c r="O56" s="556" t="str">
        <f t="shared" si="4"/>
        <v/>
      </c>
      <c r="Q56" s="556" t="str">
        <f t="shared" si="5"/>
        <v/>
      </c>
      <c r="S56" s="556" t="str">
        <f t="shared" si="6"/>
        <v/>
      </c>
      <c r="U56" s="556" t="str">
        <f t="shared" si="7"/>
        <v/>
      </c>
      <c r="W56" s="556" t="str">
        <f t="shared" si="8"/>
        <v/>
      </c>
      <c r="Y56" s="556" t="str">
        <f t="shared" si="9"/>
        <v/>
      </c>
      <c r="AA56" s="556" t="str">
        <f t="shared" si="10"/>
        <v/>
      </c>
      <c r="AC56" s="556" t="str">
        <f t="shared" si="11"/>
        <v/>
      </c>
      <c r="AE56" s="556" t="str">
        <f t="shared" si="12"/>
        <v/>
      </c>
      <c r="AG56" s="556" t="str">
        <f t="shared" si="13"/>
        <v/>
      </c>
      <c r="AI56" s="556" t="str">
        <f t="shared" si="14"/>
        <v/>
      </c>
      <c r="AK56" s="556" t="str">
        <f t="shared" si="15"/>
        <v/>
      </c>
      <c r="AM56" s="556" t="str">
        <f t="shared" si="16"/>
        <v/>
      </c>
      <c r="AO56" s="556" t="str">
        <f t="shared" si="17"/>
        <v/>
      </c>
      <c r="AQ56" s="556" t="str">
        <f t="shared" si="18"/>
        <v/>
      </c>
    </row>
    <row r="57" spans="5:43">
      <c r="E57" s="556" t="str">
        <f t="shared" si="0"/>
        <v/>
      </c>
      <c r="G57" s="556" t="str">
        <f t="shared" si="0"/>
        <v/>
      </c>
      <c r="I57" s="556" t="str">
        <f t="shared" si="1"/>
        <v/>
      </c>
      <c r="K57" s="556" t="str">
        <f t="shared" si="2"/>
        <v/>
      </c>
      <c r="M57" s="556" t="str">
        <f t="shared" si="3"/>
        <v/>
      </c>
      <c r="O57" s="556" t="str">
        <f t="shared" si="4"/>
        <v/>
      </c>
      <c r="Q57" s="556" t="str">
        <f t="shared" si="5"/>
        <v/>
      </c>
      <c r="S57" s="556" t="str">
        <f t="shared" si="6"/>
        <v/>
      </c>
      <c r="U57" s="556" t="str">
        <f t="shared" si="7"/>
        <v/>
      </c>
      <c r="W57" s="556" t="str">
        <f t="shared" si="8"/>
        <v/>
      </c>
      <c r="Y57" s="556" t="str">
        <f t="shared" si="9"/>
        <v/>
      </c>
      <c r="AA57" s="556" t="str">
        <f t="shared" si="10"/>
        <v/>
      </c>
      <c r="AC57" s="556" t="str">
        <f t="shared" si="11"/>
        <v/>
      </c>
      <c r="AE57" s="556" t="str">
        <f t="shared" si="12"/>
        <v/>
      </c>
      <c r="AG57" s="556" t="str">
        <f t="shared" si="13"/>
        <v/>
      </c>
      <c r="AI57" s="556" t="str">
        <f t="shared" si="14"/>
        <v/>
      </c>
      <c r="AK57" s="556" t="str">
        <f t="shared" si="15"/>
        <v/>
      </c>
      <c r="AM57" s="556" t="str">
        <f t="shared" si="16"/>
        <v/>
      </c>
      <c r="AO57" s="556" t="str">
        <f t="shared" si="17"/>
        <v/>
      </c>
      <c r="AQ57" s="556" t="str">
        <f t="shared" si="18"/>
        <v/>
      </c>
    </row>
    <row r="58" spans="5:43">
      <c r="E58" s="556" t="str">
        <f t="shared" si="0"/>
        <v/>
      </c>
      <c r="G58" s="556" t="str">
        <f t="shared" si="0"/>
        <v/>
      </c>
      <c r="I58" s="556" t="str">
        <f t="shared" si="1"/>
        <v/>
      </c>
      <c r="K58" s="556" t="str">
        <f t="shared" si="2"/>
        <v/>
      </c>
      <c r="M58" s="556" t="str">
        <f t="shared" si="3"/>
        <v/>
      </c>
      <c r="O58" s="556" t="str">
        <f t="shared" si="4"/>
        <v/>
      </c>
      <c r="Q58" s="556" t="str">
        <f t="shared" si="5"/>
        <v/>
      </c>
      <c r="S58" s="556" t="str">
        <f t="shared" si="6"/>
        <v/>
      </c>
      <c r="U58" s="556" t="str">
        <f t="shared" si="7"/>
        <v/>
      </c>
      <c r="W58" s="556" t="str">
        <f t="shared" si="8"/>
        <v/>
      </c>
      <c r="Y58" s="556" t="str">
        <f t="shared" si="9"/>
        <v/>
      </c>
      <c r="AA58" s="556" t="str">
        <f t="shared" si="10"/>
        <v/>
      </c>
      <c r="AC58" s="556" t="str">
        <f t="shared" si="11"/>
        <v/>
      </c>
      <c r="AE58" s="556" t="str">
        <f t="shared" si="12"/>
        <v/>
      </c>
      <c r="AG58" s="556" t="str">
        <f t="shared" si="13"/>
        <v/>
      </c>
      <c r="AI58" s="556" t="str">
        <f t="shared" si="14"/>
        <v/>
      </c>
      <c r="AK58" s="556" t="str">
        <f t="shared" si="15"/>
        <v/>
      </c>
      <c r="AM58" s="556" t="str">
        <f t="shared" si="16"/>
        <v/>
      </c>
      <c r="AO58" s="556" t="str">
        <f t="shared" si="17"/>
        <v/>
      </c>
      <c r="AQ58" s="556" t="str">
        <f t="shared" si="18"/>
        <v/>
      </c>
    </row>
    <row r="59" spans="5:43">
      <c r="E59" s="556" t="str">
        <f t="shared" si="0"/>
        <v/>
      </c>
      <c r="G59" s="556" t="str">
        <f t="shared" si="0"/>
        <v/>
      </c>
      <c r="I59" s="556" t="str">
        <f t="shared" si="1"/>
        <v/>
      </c>
      <c r="K59" s="556" t="str">
        <f t="shared" si="2"/>
        <v/>
      </c>
      <c r="M59" s="556" t="str">
        <f t="shared" si="3"/>
        <v/>
      </c>
      <c r="O59" s="556" t="str">
        <f t="shared" si="4"/>
        <v/>
      </c>
      <c r="Q59" s="556" t="str">
        <f t="shared" si="5"/>
        <v/>
      </c>
      <c r="S59" s="556" t="str">
        <f t="shared" si="6"/>
        <v/>
      </c>
      <c r="U59" s="556" t="str">
        <f t="shared" si="7"/>
        <v/>
      </c>
      <c r="W59" s="556" t="str">
        <f t="shared" si="8"/>
        <v/>
      </c>
      <c r="Y59" s="556" t="str">
        <f t="shared" si="9"/>
        <v/>
      </c>
      <c r="AA59" s="556" t="str">
        <f t="shared" si="10"/>
        <v/>
      </c>
      <c r="AC59" s="556" t="str">
        <f t="shared" si="11"/>
        <v/>
      </c>
      <c r="AE59" s="556" t="str">
        <f t="shared" si="12"/>
        <v/>
      </c>
      <c r="AG59" s="556" t="str">
        <f t="shared" si="13"/>
        <v/>
      </c>
      <c r="AI59" s="556" t="str">
        <f t="shared" si="14"/>
        <v/>
      </c>
      <c r="AK59" s="556" t="str">
        <f t="shared" si="15"/>
        <v/>
      </c>
      <c r="AM59" s="556" t="str">
        <f t="shared" si="16"/>
        <v/>
      </c>
      <c r="AO59" s="556" t="str">
        <f t="shared" si="17"/>
        <v/>
      </c>
      <c r="AQ59" s="556" t="str">
        <f t="shared" si="18"/>
        <v/>
      </c>
    </row>
    <row r="60" spans="5:43">
      <c r="E60" s="556" t="str">
        <f t="shared" si="0"/>
        <v/>
      </c>
      <c r="G60" s="556" t="str">
        <f t="shared" si="0"/>
        <v/>
      </c>
      <c r="I60" s="556" t="str">
        <f t="shared" si="1"/>
        <v/>
      </c>
      <c r="K60" s="556" t="str">
        <f t="shared" si="2"/>
        <v/>
      </c>
      <c r="M60" s="556" t="str">
        <f t="shared" si="3"/>
        <v/>
      </c>
      <c r="O60" s="556" t="str">
        <f t="shared" si="4"/>
        <v/>
      </c>
      <c r="Q60" s="556" t="str">
        <f t="shared" si="5"/>
        <v/>
      </c>
      <c r="S60" s="556" t="str">
        <f t="shared" si="6"/>
        <v/>
      </c>
      <c r="U60" s="556" t="str">
        <f t="shared" si="7"/>
        <v/>
      </c>
      <c r="W60" s="556" t="str">
        <f t="shared" si="8"/>
        <v/>
      </c>
      <c r="Y60" s="556" t="str">
        <f t="shared" si="9"/>
        <v/>
      </c>
      <c r="AA60" s="556" t="str">
        <f t="shared" si="10"/>
        <v/>
      </c>
      <c r="AC60" s="556" t="str">
        <f t="shared" si="11"/>
        <v/>
      </c>
      <c r="AE60" s="556" t="str">
        <f t="shared" si="12"/>
        <v/>
      </c>
      <c r="AG60" s="556" t="str">
        <f t="shared" si="13"/>
        <v/>
      </c>
      <c r="AI60" s="556" t="str">
        <f t="shared" si="14"/>
        <v/>
      </c>
      <c r="AK60" s="556" t="str">
        <f t="shared" si="15"/>
        <v/>
      </c>
      <c r="AM60" s="556" t="str">
        <f t="shared" si="16"/>
        <v/>
      </c>
      <c r="AO60" s="556" t="str">
        <f t="shared" si="17"/>
        <v/>
      </c>
      <c r="AQ60" s="556" t="str">
        <f t="shared" si="18"/>
        <v/>
      </c>
    </row>
    <row r="61" spans="5:43">
      <c r="E61" s="556" t="str">
        <f t="shared" si="0"/>
        <v/>
      </c>
      <c r="G61" s="556" t="str">
        <f t="shared" si="0"/>
        <v/>
      </c>
      <c r="I61" s="556" t="str">
        <f t="shared" si="1"/>
        <v/>
      </c>
      <c r="K61" s="556" t="str">
        <f t="shared" si="2"/>
        <v/>
      </c>
      <c r="M61" s="556" t="str">
        <f t="shared" si="3"/>
        <v/>
      </c>
      <c r="O61" s="556" t="str">
        <f t="shared" si="4"/>
        <v/>
      </c>
      <c r="Q61" s="556" t="str">
        <f t="shared" si="5"/>
        <v/>
      </c>
      <c r="S61" s="556" t="str">
        <f t="shared" si="6"/>
        <v/>
      </c>
      <c r="U61" s="556" t="str">
        <f t="shared" si="7"/>
        <v/>
      </c>
      <c r="W61" s="556" t="str">
        <f t="shared" si="8"/>
        <v/>
      </c>
      <c r="Y61" s="556" t="str">
        <f t="shared" si="9"/>
        <v/>
      </c>
      <c r="AA61" s="556" t="str">
        <f t="shared" si="10"/>
        <v/>
      </c>
      <c r="AC61" s="556" t="str">
        <f t="shared" si="11"/>
        <v/>
      </c>
      <c r="AE61" s="556" t="str">
        <f t="shared" si="12"/>
        <v/>
      </c>
      <c r="AG61" s="556" t="str">
        <f t="shared" si="13"/>
        <v/>
      </c>
      <c r="AI61" s="556" t="str">
        <f t="shared" si="14"/>
        <v/>
      </c>
      <c r="AK61" s="556" t="str">
        <f t="shared" si="15"/>
        <v/>
      </c>
      <c r="AM61" s="556" t="str">
        <f t="shared" si="16"/>
        <v/>
      </c>
      <c r="AO61" s="556" t="str">
        <f t="shared" si="17"/>
        <v/>
      </c>
      <c r="AQ61" s="556" t="str">
        <f t="shared" si="18"/>
        <v/>
      </c>
    </row>
    <row r="62" spans="5:43">
      <c r="E62" s="556" t="str">
        <f t="shared" si="0"/>
        <v/>
      </c>
      <c r="G62" s="556" t="str">
        <f t="shared" si="0"/>
        <v/>
      </c>
      <c r="I62" s="556" t="str">
        <f t="shared" si="1"/>
        <v/>
      </c>
      <c r="K62" s="556" t="str">
        <f t="shared" si="2"/>
        <v/>
      </c>
      <c r="M62" s="556" t="str">
        <f t="shared" si="3"/>
        <v/>
      </c>
      <c r="O62" s="556" t="str">
        <f t="shared" si="4"/>
        <v/>
      </c>
      <c r="Q62" s="556" t="str">
        <f t="shared" si="5"/>
        <v/>
      </c>
      <c r="S62" s="556" t="str">
        <f t="shared" si="6"/>
        <v/>
      </c>
      <c r="U62" s="556" t="str">
        <f t="shared" si="7"/>
        <v/>
      </c>
      <c r="W62" s="556" t="str">
        <f t="shared" si="8"/>
        <v/>
      </c>
      <c r="Y62" s="556" t="str">
        <f t="shared" si="9"/>
        <v/>
      </c>
      <c r="AA62" s="556" t="str">
        <f t="shared" si="10"/>
        <v/>
      </c>
      <c r="AC62" s="556" t="str">
        <f t="shared" si="11"/>
        <v/>
      </c>
      <c r="AE62" s="556" t="str">
        <f t="shared" si="12"/>
        <v/>
      </c>
      <c r="AG62" s="556" t="str">
        <f t="shared" si="13"/>
        <v/>
      </c>
      <c r="AI62" s="556" t="str">
        <f t="shared" si="14"/>
        <v/>
      </c>
      <c r="AK62" s="556" t="str">
        <f t="shared" si="15"/>
        <v/>
      </c>
      <c r="AM62" s="556" t="str">
        <f t="shared" si="16"/>
        <v/>
      </c>
      <c r="AO62" s="556" t="str">
        <f t="shared" si="17"/>
        <v/>
      </c>
      <c r="AQ62" s="556" t="str">
        <f t="shared" si="18"/>
        <v/>
      </c>
    </row>
    <row r="63" spans="5:43">
      <c r="E63" s="556" t="str">
        <f t="shared" si="0"/>
        <v/>
      </c>
      <c r="G63" s="556" t="str">
        <f t="shared" si="0"/>
        <v/>
      </c>
      <c r="I63" s="556" t="str">
        <f t="shared" si="1"/>
        <v/>
      </c>
      <c r="K63" s="556" t="str">
        <f t="shared" si="2"/>
        <v/>
      </c>
      <c r="M63" s="556" t="str">
        <f t="shared" si="3"/>
        <v/>
      </c>
      <c r="O63" s="556" t="str">
        <f t="shared" si="4"/>
        <v/>
      </c>
      <c r="Q63" s="556" t="str">
        <f t="shared" si="5"/>
        <v/>
      </c>
      <c r="S63" s="556" t="str">
        <f t="shared" si="6"/>
        <v/>
      </c>
      <c r="U63" s="556" t="str">
        <f t="shared" si="7"/>
        <v/>
      </c>
      <c r="W63" s="556" t="str">
        <f t="shared" si="8"/>
        <v/>
      </c>
      <c r="Y63" s="556" t="str">
        <f t="shared" si="9"/>
        <v/>
      </c>
      <c r="AA63" s="556" t="str">
        <f t="shared" si="10"/>
        <v/>
      </c>
      <c r="AC63" s="556" t="str">
        <f t="shared" si="11"/>
        <v/>
      </c>
      <c r="AE63" s="556" t="str">
        <f t="shared" si="12"/>
        <v/>
      </c>
      <c r="AG63" s="556" t="str">
        <f t="shared" si="13"/>
        <v/>
      </c>
      <c r="AI63" s="556" t="str">
        <f t="shared" si="14"/>
        <v/>
      </c>
      <c r="AK63" s="556" t="str">
        <f t="shared" si="15"/>
        <v/>
      </c>
      <c r="AM63" s="556" t="str">
        <f t="shared" si="16"/>
        <v/>
      </c>
      <c r="AO63" s="556" t="str">
        <f t="shared" si="17"/>
        <v/>
      </c>
      <c r="AQ63" s="556" t="str">
        <f t="shared" si="18"/>
        <v/>
      </c>
    </row>
    <row r="64" spans="5:43">
      <c r="E64" s="556" t="str">
        <f t="shared" si="0"/>
        <v/>
      </c>
      <c r="G64" s="556" t="str">
        <f t="shared" si="0"/>
        <v/>
      </c>
      <c r="I64" s="556" t="str">
        <f t="shared" si="1"/>
        <v/>
      </c>
      <c r="K64" s="556" t="str">
        <f t="shared" si="2"/>
        <v/>
      </c>
      <c r="M64" s="556" t="str">
        <f t="shared" si="3"/>
        <v/>
      </c>
      <c r="O64" s="556" t="str">
        <f t="shared" si="4"/>
        <v/>
      </c>
      <c r="Q64" s="556" t="str">
        <f t="shared" si="5"/>
        <v/>
      </c>
      <c r="S64" s="556" t="str">
        <f t="shared" si="6"/>
        <v/>
      </c>
      <c r="U64" s="556" t="str">
        <f t="shared" si="7"/>
        <v/>
      </c>
      <c r="W64" s="556" t="str">
        <f t="shared" si="8"/>
        <v/>
      </c>
      <c r="Y64" s="556" t="str">
        <f t="shared" si="9"/>
        <v/>
      </c>
      <c r="AA64" s="556" t="str">
        <f t="shared" si="10"/>
        <v/>
      </c>
      <c r="AC64" s="556" t="str">
        <f t="shared" si="11"/>
        <v/>
      </c>
      <c r="AE64" s="556" t="str">
        <f t="shared" si="12"/>
        <v/>
      </c>
      <c r="AG64" s="556" t="str">
        <f t="shared" si="13"/>
        <v/>
      </c>
      <c r="AI64" s="556" t="str">
        <f t="shared" si="14"/>
        <v/>
      </c>
      <c r="AK64" s="556" t="str">
        <f t="shared" si="15"/>
        <v/>
      </c>
      <c r="AM64" s="556" t="str">
        <f t="shared" si="16"/>
        <v/>
      </c>
      <c r="AO64" s="556" t="str">
        <f t="shared" si="17"/>
        <v/>
      </c>
      <c r="AQ64" s="556" t="str">
        <f t="shared" si="18"/>
        <v/>
      </c>
    </row>
    <row r="65" spans="5:43">
      <c r="E65" s="556" t="str">
        <f t="shared" si="0"/>
        <v/>
      </c>
      <c r="G65" s="556" t="str">
        <f t="shared" si="0"/>
        <v/>
      </c>
      <c r="I65" s="556" t="str">
        <f t="shared" si="1"/>
        <v/>
      </c>
      <c r="K65" s="556" t="str">
        <f t="shared" si="2"/>
        <v/>
      </c>
      <c r="M65" s="556" t="str">
        <f t="shared" si="3"/>
        <v/>
      </c>
      <c r="O65" s="556" t="str">
        <f t="shared" si="4"/>
        <v/>
      </c>
      <c r="Q65" s="556" t="str">
        <f t="shared" si="5"/>
        <v/>
      </c>
      <c r="S65" s="556" t="str">
        <f t="shared" si="6"/>
        <v/>
      </c>
      <c r="U65" s="556" t="str">
        <f t="shared" si="7"/>
        <v/>
      </c>
      <c r="W65" s="556" t="str">
        <f t="shared" si="8"/>
        <v/>
      </c>
      <c r="Y65" s="556" t="str">
        <f t="shared" si="9"/>
        <v/>
      </c>
      <c r="AA65" s="556" t="str">
        <f t="shared" si="10"/>
        <v/>
      </c>
      <c r="AC65" s="556" t="str">
        <f t="shared" si="11"/>
        <v/>
      </c>
      <c r="AE65" s="556" t="str">
        <f t="shared" si="12"/>
        <v/>
      </c>
      <c r="AG65" s="556" t="str">
        <f t="shared" si="13"/>
        <v/>
      </c>
      <c r="AI65" s="556" t="str">
        <f t="shared" si="14"/>
        <v/>
      </c>
      <c r="AK65" s="556" t="str">
        <f t="shared" si="15"/>
        <v/>
      </c>
      <c r="AM65" s="556" t="str">
        <f t="shared" si="16"/>
        <v/>
      </c>
      <c r="AO65" s="556" t="str">
        <f t="shared" si="17"/>
        <v/>
      </c>
      <c r="AQ65" s="556" t="str">
        <f t="shared" si="18"/>
        <v/>
      </c>
    </row>
    <row r="66" spans="5:43">
      <c r="E66" s="556" t="str">
        <f t="shared" si="0"/>
        <v/>
      </c>
      <c r="G66" s="556" t="str">
        <f t="shared" si="0"/>
        <v/>
      </c>
      <c r="I66" s="556" t="str">
        <f t="shared" si="1"/>
        <v/>
      </c>
      <c r="K66" s="556" t="str">
        <f t="shared" si="2"/>
        <v/>
      </c>
      <c r="M66" s="556" t="str">
        <f t="shared" si="3"/>
        <v/>
      </c>
      <c r="O66" s="556" t="str">
        <f t="shared" si="4"/>
        <v/>
      </c>
      <c r="Q66" s="556" t="str">
        <f t="shared" si="5"/>
        <v/>
      </c>
      <c r="S66" s="556" t="str">
        <f t="shared" si="6"/>
        <v/>
      </c>
      <c r="U66" s="556" t="str">
        <f t="shared" si="7"/>
        <v/>
      </c>
      <c r="W66" s="556" t="str">
        <f t="shared" si="8"/>
        <v/>
      </c>
      <c r="Y66" s="556" t="str">
        <f t="shared" si="9"/>
        <v/>
      </c>
      <c r="AA66" s="556" t="str">
        <f t="shared" si="10"/>
        <v/>
      </c>
      <c r="AC66" s="556" t="str">
        <f t="shared" si="11"/>
        <v/>
      </c>
      <c r="AE66" s="556" t="str">
        <f t="shared" si="12"/>
        <v/>
      </c>
      <c r="AG66" s="556" t="str">
        <f t="shared" si="13"/>
        <v/>
      </c>
      <c r="AI66" s="556" t="str">
        <f t="shared" si="14"/>
        <v/>
      </c>
      <c r="AK66" s="556" t="str">
        <f t="shared" si="15"/>
        <v/>
      </c>
      <c r="AM66" s="556" t="str">
        <f t="shared" si="16"/>
        <v/>
      </c>
      <c r="AO66" s="556" t="str">
        <f t="shared" si="17"/>
        <v/>
      </c>
      <c r="AQ66" s="556" t="str">
        <f t="shared" si="18"/>
        <v/>
      </c>
    </row>
    <row r="67" spans="5:43">
      <c r="E67" s="556" t="str">
        <f t="shared" si="0"/>
        <v/>
      </c>
      <c r="G67" s="556" t="str">
        <f t="shared" si="0"/>
        <v/>
      </c>
      <c r="I67" s="556" t="str">
        <f t="shared" si="1"/>
        <v/>
      </c>
      <c r="K67" s="556" t="str">
        <f t="shared" si="2"/>
        <v/>
      </c>
      <c r="M67" s="556" t="str">
        <f t="shared" si="3"/>
        <v/>
      </c>
      <c r="O67" s="556" t="str">
        <f t="shared" si="4"/>
        <v/>
      </c>
      <c r="Q67" s="556" t="str">
        <f t="shared" si="5"/>
        <v/>
      </c>
      <c r="S67" s="556" t="str">
        <f t="shared" si="6"/>
        <v/>
      </c>
      <c r="U67" s="556" t="str">
        <f t="shared" si="7"/>
        <v/>
      </c>
      <c r="W67" s="556" t="str">
        <f t="shared" si="8"/>
        <v/>
      </c>
      <c r="Y67" s="556" t="str">
        <f t="shared" si="9"/>
        <v/>
      </c>
      <c r="AA67" s="556" t="str">
        <f t="shared" si="10"/>
        <v/>
      </c>
      <c r="AC67" s="556" t="str">
        <f t="shared" si="11"/>
        <v/>
      </c>
      <c r="AE67" s="556" t="str">
        <f t="shared" si="12"/>
        <v/>
      </c>
      <c r="AG67" s="556" t="str">
        <f t="shared" si="13"/>
        <v/>
      </c>
      <c r="AI67" s="556" t="str">
        <f t="shared" si="14"/>
        <v/>
      </c>
      <c r="AK67" s="556" t="str">
        <f t="shared" si="15"/>
        <v/>
      </c>
      <c r="AM67" s="556" t="str">
        <f t="shared" si="16"/>
        <v/>
      </c>
      <c r="AO67" s="556" t="str">
        <f t="shared" si="17"/>
        <v/>
      </c>
      <c r="AQ67" s="556" t="str">
        <f t="shared" si="18"/>
        <v/>
      </c>
    </row>
    <row r="68" spans="5:43">
      <c r="E68" s="556" t="str">
        <f t="shared" si="0"/>
        <v/>
      </c>
      <c r="G68" s="556" t="str">
        <f t="shared" si="0"/>
        <v/>
      </c>
      <c r="I68" s="556" t="str">
        <f t="shared" si="1"/>
        <v/>
      </c>
      <c r="K68" s="556" t="str">
        <f t="shared" si="2"/>
        <v/>
      </c>
      <c r="M68" s="556" t="str">
        <f t="shared" si="3"/>
        <v/>
      </c>
      <c r="O68" s="556" t="str">
        <f t="shared" si="4"/>
        <v/>
      </c>
      <c r="Q68" s="556" t="str">
        <f t="shared" si="5"/>
        <v/>
      </c>
      <c r="S68" s="556" t="str">
        <f t="shared" si="6"/>
        <v/>
      </c>
      <c r="U68" s="556" t="str">
        <f t="shared" si="7"/>
        <v/>
      </c>
      <c r="W68" s="556" t="str">
        <f t="shared" si="8"/>
        <v/>
      </c>
      <c r="Y68" s="556" t="str">
        <f t="shared" si="9"/>
        <v/>
      </c>
      <c r="AA68" s="556" t="str">
        <f t="shared" si="10"/>
        <v/>
      </c>
      <c r="AC68" s="556" t="str">
        <f t="shared" si="11"/>
        <v/>
      </c>
      <c r="AE68" s="556" t="str">
        <f t="shared" si="12"/>
        <v/>
      </c>
      <c r="AG68" s="556" t="str">
        <f t="shared" si="13"/>
        <v/>
      </c>
      <c r="AI68" s="556" t="str">
        <f t="shared" si="14"/>
        <v/>
      </c>
      <c r="AK68" s="556" t="str">
        <f t="shared" si="15"/>
        <v/>
      </c>
      <c r="AM68" s="556" t="str">
        <f t="shared" si="16"/>
        <v/>
      </c>
      <c r="AO68" s="556" t="str">
        <f t="shared" si="17"/>
        <v/>
      </c>
      <c r="AQ68" s="556" t="str">
        <f t="shared" si="18"/>
        <v/>
      </c>
    </row>
    <row r="69" spans="5:43">
      <c r="E69" s="556" t="str">
        <f t="shared" si="0"/>
        <v/>
      </c>
      <c r="G69" s="556" t="str">
        <f t="shared" si="0"/>
        <v/>
      </c>
      <c r="I69" s="556" t="str">
        <f t="shared" si="1"/>
        <v/>
      </c>
      <c r="K69" s="556" t="str">
        <f t="shared" si="2"/>
        <v/>
      </c>
      <c r="M69" s="556" t="str">
        <f t="shared" si="3"/>
        <v/>
      </c>
      <c r="O69" s="556" t="str">
        <f t="shared" si="4"/>
        <v/>
      </c>
      <c r="Q69" s="556" t="str">
        <f t="shared" si="5"/>
        <v/>
      </c>
      <c r="S69" s="556" t="str">
        <f t="shared" si="6"/>
        <v/>
      </c>
      <c r="U69" s="556" t="str">
        <f t="shared" si="7"/>
        <v/>
      </c>
      <c r="W69" s="556" t="str">
        <f t="shared" si="8"/>
        <v/>
      </c>
      <c r="Y69" s="556" t="str">
        <f t="shared" si="9"/>
        <v/>
      </c>
      <c r="AA69" s="556" t="str">
        <f t="shared" si="10"/>
        <v/>
      </c>
      <c r="AC69" s="556" t="str">
        <f t="shared" si="11"/>
        <v/>
      </c>
      <c r="AE69" s="556" t="str">
        <f t="shared" si="12"/>
        <v/>
      </c>
      <c r="AG69" s="556" t="str">
        <f t="shared" si="13"/>
        <v/>
      </c>
      <c r="AI69" s="556" t="str">
        <f t="shared" si="14"/>
        <v/>
      </c>
      <c r="AK69" s="556" t="str">
        <f t="shared" si="15"/>
        <v/>
      </c>
      <c r="AM69" s="556" t="str">
        <f t="shared" si="16"/>
        <v/>
      </c>
      <c r="AO69" s="556" t="str">
        <f t="shared" si="17"/>
        <v/>
      </c>
      <c r="AQ69" s="556" t="str">
        <f t="shared" si="18"/>
        <v/>
      </c>
    </row>
    <row r="70" spans="5:43">
      <c r="E70" s="556" t="str">
        <f t="shared" si="0"/>
        <v/>
      </c>
      <c r="G70" s="556" t="str">
        <f t="shared" si="0"/>
        <v/>
      </c>
      <c r="I70" s="556" t="str">
        <f t="shared" si="1"/>
        <v/>
      </c>
      <c r="K70" s="556" t="str">
        <f t="shared" si="2"/>
        <v/>
      </c>
      <c r="M70" s="556" t="str">
        <f t="shared" si="3"/>
        <v/>
      </c>
      <c r="O70" s="556" t="str">
        <f t="shared" si="4"/>
        <v/>
      </c>
      <c r="Q70" s="556" t="str">
        <f t="shared" si="5"/>
        <v/>
      </c>
      <c r="S70" s="556" t="str">
        <f t="shared" si="6"/>
        <v/>
      </c>
      <c r="U70" s="556" t="str">
        <f t="shared" si="7"/>
        <v/>
      </c>
      <c r="W70" s="556" t="str">
        <f t="shared" si="8"/>
        <v/>
      </c>
      <c r="Y70" s="556" t="str">
        <f t="shared" si="9"/>
        <v/>
      </c>
      <c r="AA70" s="556" t="str">
        <f t="shared" si="10"/>
        <v/>
      </c>
      <c r="AC70" s="556" t="str">
        <f t="shared" si="11"/>
        <v/>
      </c>
      <c r="AE70" s="556" t="str">
        <f t="shared" si="12"/>
        <v/>
      </c>
      <c r="AG70" s="556" t="str">
        <f t="shared" si="13"/>
        <v/>
      </c>
      <c r="AI70" s="556" t="str">
        <f t="shared" si="14"/>
        <v/>
      </c>
      <c r="AK70" s="556" t="str">
        <f t="shared" si="15"/>
        <v/>
      </c>
      <c r="AM70" s="556" t="str">
        <f t="shared" si="16"/>
        <v/>
      </c>
      <c r="AO70" s="556" t="str">
        <f t="shared" si="17"/>
        <v/>
      </c>
      <c r="AQ70" s="556" t="str">
        <f t="shared" si="18"/>
        <v/>
      </c>
    </row>
    <row r="71" spans="5:43">
      <c r="E71" s="556" t="str">
        <f t="shared" si="0"/>
        <v/>
      </c>
      <c r="G71" s="556" t="str">
        <f t="shared" si="0"/>
        <v/>
      </c>
      <c r="I71" s="556" t="str">
        <f t="shared" si="1"/>
        <v/>
      </c>
      <c r="K71" s="556" t="str">
        <f t="shared" si="2"/>
        <v/>
      </c>
      <c r="M71" s="556" t="str">
        <f t="shared" si="3"/>
        <v/>
      </c>
      <c r="O71" s="556" t="str">
        <f t="shared" si="4"/>
        <v/>
      </c>
      <c r="Q71" s="556" t="str">
        <f t="shared" si="5"/>
        <v/>
      </c>
      <c r="S71" s="556" t="str">
        <f t="shared" si="6"/>
        <v/>
      </c>
      <c r="U71" s="556" t="str">
        <f t="shared" si="7"/>
        <v/>
      </c>
      <c r="W71" s="556" t="str">
        <f t="shared" si="8"/>
        <v/>
      </c>
      <c r="Y71" s="556" t="str">
        <f t="shared" si="9"/>
        <v/>
      </c>
      <c r="AA71" s="556" t="str">
        <f t="shared" si="10"/>
        <v/>
      </c>
      <c r="AC71" s="556" t="str">
        <f t="shared" si="11"/>
        <v/>
      </c>
      <c r="AE71" s="556" t="str">
        <f t="shared" si="12"/>
        <v/>
      </c>
      <c r="AG71" s="556" t="str">
        <f t="shared" si="13"/>
        <v/>
      </c>
      <c r="AI71" s="556" t="str">
        <f t="shared" si="14"/>
        <v/>
      </c>
      <c r="AK71" s="556" t="str">
        <f t="shared" si="15"/>
        <v/>
      </c>
      <c r="AM71" s="556" t="str">
        <f t="shared" si="16"/>
        <v/>
      </c>
      <c r="AO71" s="556" t="str">
        <f t="shared" si="17"/>
        <v/>
      </c>
      <c r="AQ71" s="556" t="str">
        <f t="shared" si="18"/>
        <v/>
      </c>
    </row>
    <row r="72" spans="5:43">
      <c r="E72" s="556" t="str">
        <f t="shared" si="0"/>
        <v/>
      </c>
      <c r="G72" s="556" t="str">
        <f t="shared" si="0"/>
        <v/>
      </c>
      <c r="I72" s="556" t="str">
        <f t="shared" si="1"/>
        <v/>
      </c>
      <c r="K72" s="556" t="str">
        <f t="shared" si="2"/>
        <v/>
      </c>
      <c r="M72" s="556" t="str">
        <f t="shared" si="3"/>
        <v/>
      </c>
      <c r="O72" s="556" t="str">
        <f t="shared" si="4"/>
        <v/>
      </c>
      <c r="Q72" s="556" t="str">
        <f t="shared" si="5"/>
        <v/>
      </c>
      <c r="S72" s="556" t="str">
        <f t="shared" si="6"/>
        <v/>
      </c>
      <c r="U72" s="556" t="str">
        <f t="shared" si="7"/>
        <v/>
      </c>
      <c r="W72" s="556" t="str">
        <f t="shared" si="8"/>
        <v/>
      </c>
      <c r="Y72" s="556" t="str">
        <f t="shared" si="9"/>
        <v/>
      </c>
      <c r="AA72" s="556" t="str">
        <f t="shared" si="10"/>
        <v/>
      </c>
      <c r="AC72" s="556" t="str">
        <f t="shared" si="11"/>
        <v/>
      </c>
      <c r="AE72" s="556" t="str">
        <f t="shared" si="12"/>
        <v/>
      </c>
      <c r="AG72" s="556" t="str">
        <f t="shared" si="13"/>
        <v/>
      </c>
      <c r="AI72" s="556" t="str">
        <f t="shared" si="14"/>
        <v/>
      </c>
      <c r="AK72" s="556" t="str">
        <f t="shared" si="15"/>
        <v/>
      </c>
      <c r="AM72" s="556" t="str">
        <f t="shared" si="16"/>
        <v/>
      </c>
      <c r="AO72" s="556" t="str">
        <f t="shared" si="17"/>
        <v/>
      </c>
      <c r="AQ72" s="556" t="str">
        <f t="shared" si="18"/>
        <v/>
      </c>
    </row>
    <row r="73" spans="5:43">
      <c r="E73" s="556" t="str">
        <f t="shared" si="0"/>
        <v/>
      </c>
      <c r="G73" s="556" t="str">
        <f t="shared" si="0"/>
        <v/>
      </c>
      <c r="I73" s="556" t="str">
        <f t="shared" si="1"/>
        <v/>
      </c>
      <c r="K73" s="556" t="str">
        <f t="shared" si="2"/>
        <v/>
      </c>
      <c r="M73" s="556" t="str">
        <f t="shared" si="3"/>
        <v/>
      </c>
      <c r="O73" s="556" t="str">
        <f t="shared" si="4"/>
        <v/>
      </c>
      <c r="Q73" s="556" t="str">
        <f t="shared" si="5"/>
        <v/>
      </c>
      <c r="S73" s="556" t="str">
        <f t="shared" si="6"/>
        <v/>
      </c>
      <c r="U73" s="556" t="str">
        <f t="shared" si="7"/>
        <v/>
      </c>
      <c r="W73" s="556" t="str">
        <f t="shared" si="8"/>
        <v/>
      </c>
      <c r="Y73" s="556" t="str">
        <f t="shared" si="9"/>
        <v/>
      </c>
      <c r="AA73" s="556" t="str">
        <f t="shared" si="10"/>
        <v/>
      </c>
      <c r="AC73" s="556" t="str">
        <f t="shared" si="11"/>
        <v/>
      </c>
      <c r="AE73" s="556" t="str">
        <f t="shared" si="12"/>
        <v/>
      </c>
      <c r="AG73" s="556" t="str">
        <f t="shared" si="13"/>
        <v/>
      </c>
      <c r="AI73" s="556" t="str">
        <f t="shared" si="14"/>
        <v/>
      </c>
      <c r="AK73" s="556" t="str">
        <f t="shared" si="15"/>
        <v/>
      </c>
      <c r="AM73" s="556" t="str">
        <f t="shared" si="16"/>
        <v/>
      </c>
      <c r="AO73" s="556" t="str">
        <f t="shared" si="17"/>
        <v/>
      </c>
      <c r="AQ73" s="556" t="str">
        <f t="shared" si="18"/>
        <v/>
      </c>
    </row>
    <row r="74" spans="5:43">
      <c r="E74" s="556" t="str">
        <f t="shared" si="0"/>
        <v/>
      </c>
      <c r="G74" s="556" t="str">
        <f t="shared" si="0"/>
        <v/>
      </c>
      <c r="I74" s="556" t="str">
        <f t="shared" si="1"/>
        <v/>
      </c>
      <c r="K74" s="556" t="str">
        <f t="shared" si="2"/>
        <v/>
      </c>
      <c r="M74" s="556" t="str">
        <f t="shared" si="3"/>
        <v/>
      </c>
      <c r="O74" s="556" t="str">
        <f t="shared" si="4"/>
        <v/>
      </c>
      <c r="Q74" s="556" t="str">
        <f t="shared" si="5"/>
        <v/>
      </c>
      <c r="S74" s="556" t="str">
        <f t="shared" si="6"/>
        <v/>
      </c>
      <c r="U74" s="556" t="str">
        <f t="shared" si="7"/>
        <v/>
      </c>
      <c r="W74" s="556" t="str">
        <f t="shared" si="8"/>
        <v/>
      </c>
      <c r="Y74" s="556" t="str">
        <f t="shared" si="9"/>
        <v/>
      </c>
      <c r="AA74" s="556" t="str">
        <f t="shared" si="10"/>
        <v/>
      </c>
      <c r="AC74" s="556" t="str">
        <f t="shared" si="11"/>
        <v/>
      </c>
      <c r="AE74" s="556" t="str">
        <f t="shared" si="12"/>
        <v/>
      </c>
      <c r="AG74" s="556" t="str">
        <f t="shared" si="13"/>
        <v/>
      </c>
      <c r="AI74" s="556" t="str">
        <f t="shared" si="14"/>
        <v/>
      </c>
      <c r="AK74" s="556" t="str">
        <f t="shared" si="15"/>
        <v/>
      </c>
      <c r="AM74" s="556" t="str">
        <f t="shared" si="16"/>
        <v/>
      </c>
      <c r="AO74" s="556" t="str">
        <f t="shared" si="17"/>
        <v/>
      </c>
      <c r="AQ74" s="556" t="str">
        <f t="shared" si="18"/>
        <v/>
      </c>
    </row>
    <row r="75" spans="5:43">
      <c r="E75" s="556" t="str">
        <f t="shared" si="0"/>
        <v/>
      </c>
      <c r="G75" s="556" t="str">
        <f t="shared" si="0"/>
        <v/>
      </c>
      <c r="I75" s="556" t="str">
        <f t="shared" si="1"/>
        <v/>
      </c>
      <c r="K75" s="556" t="str">
        <f t="shared" si="2"/>
        <v/>
      </c>
      <c r="M75" s="556" t="str">
        <f t="shared" si="3"/>
        <v/>
      </c>
      <c r="O75" s="556" t="str">
        <f t="shared" si="4"/>
        <v/>
      </c>
      <c r="Q75" s="556" t="str">
        <f t="shared" si="5"/>
        <v/>
      </c>
      <c r="S75" s="556" t="str">
        <f t="shared" si="6"/>
        <v/>
      </c>
      <c r="U75" s="556" t="str">
        <f t="shared" si="7"/>
        <v/>
      </c>
      <c r="W75" s="556" t="str">
        <f t="shared" si="8"/>
        <v/>
      </c>
      <c r="Y75" s="556" t="str">
        <f t="shared" si="9"/>
        <v/>
      </c>
      <c r="AA75" s="556" t="str">
        <f t="shared" si="10"/>
        <v/>
      </c>
      <c r="AC75" s="556" t="str">
        <f t="shared" si="11"/>
        <v/>
      </c>
      <c r="AE75" s="556" t="str">
        <f t="shared" si="12"/>
        <v/>
      </c>
      <c r="AG75" s="556" t="str">
        <f t="shared" si="13"/>
        <v/>
      </c>
      <c r="AI75" s="556" t="str">
        <f t="shared" si="14"/>
        <v/>
      </c>
      <c r="AK75" s="556" t="str">
        <f t="shared" si="15"/>
        <v/>
      </c>
      <c r="AM75" s="556" t="str">
        <f t="shared" si="16"/>
        <v/>
      </c>
      <c r="AO75" s="556" t="str">
        <f t="shared" si="17"/>
        <v/>
      </c>
      <c r="AQ75" s="556" t="str">
        <f t="shared" si="18"/>
        <v/>
      </c>
    </row>
    <row r="76" spans="5:43">
      <c r="E76" s="556" t="str">
        <f t="shared" si="0"/>
        <v/>
      </c>
      <c r="G76" s="556" t="str">
        <f t="shared" si="0"/>
        <v/>
      </c>
      <c r="I76" s="556" t="str">
        <f t="shared" si="1"/>
        <v/>
      </c>
      <c r="K76" s="556" t="str">
        <f t="shared" si="2"/>
        <v/>
      </c>
      <c r="M76" s="556" t="str">
        <f t="shared" si="3"/>
        <v/>
      </c>
      <c r="O76" s="556" t="str">
        <f t="shared" si="4"/>
        <v/>
      </c>
      <c r="Q76" s="556" t="str">
        <f t="shared" si="5"/>
        <v/>
      </c>
      <c r="S76" s="556" t="str">
        <f t="shared" si="6"/>
        <v/>
      </c>
      <c r="U76" s="556" t="str">
        <f t="shared" si="7"/>
        <v/>
      </c>
      <c r="W76" s="556" t="str">
        <f t="shared" si="8"/>
        <v/>
      </c>
      <c r="Y76" s="556" t="str">
        <f t="shared" si="9"/>
        <v/>
      </c>
      <c r="AA76" s="556" t="str">
        <f t="shared" si="10"/>
        <v/>
      </c>
      <c r="AC76" s="556" t="str">
        <f t="shared" si="11"/>
        <v/>
      </c>
      <c r="AE76" s="556" t="str">
        <f t="shared" si="12"/>
        <v/>
      </c>
      <c r="AG76" s="556" t="str">
        <f t="shared" si="13"/>
        <v/>
      </c>
      <c r="AI76" s="556" t="str">
        <f t="shared" si="14"/>
        <v/>
      </c>
      <c r="AK76" s="556" t="str">
        <f t="shared" si="15"/>
        <v/>
      </c>
      <c r="AM76" s="556" t="str">
        <f t="shared" si="16"/>
        <v/>
      </c>
      <c r="AO76" s="556" t="str">
        <f t="shared" si="17"/>
        <v/>
      </c>
      <c r="AQ76" s="556" t="str">
        <f t="shared" si="18"/>
        <v/>
      </c>
    </row>
    <row r="77" spans="5:43">
      <c r="E77" s="556" t="str">
        <f t="shared" ref="E77:G140" si="19">IF(OR($B77=0,D77=0),"",D77/$B77)</f>
        <v/>
      </c>
      <c r="G77" s="556" t="str">
        <f t="shared" si="19"/>
        <v/>
      </c>
      <c r="I77" s="556" t="str">
        <f t="shared" ref="I77:I140" si="20">IF(OR($B77=0,H77=0),"",H77/$B77)</f>
        <v/>
      </c>
      <c r="K77" s="556" t="str">
        <f t="shared" ref="K77:K140" si="21">IF(OR($B77=0,J77=0),"",J77/$B77)</f>
        <v/>
      </c>
      <c r="M77" s="556" t="str">
        <f t="shared" ref="M77:M140" si="22">IF(OR($B77=0,L77=0),"",L77/$B77)</f>
        <v/>
      </c>
      <c r="O77" s="556" t="str">
        <f t="shared" ref="O77:O140" si="23">IF(OR($B77=0,N77=0),"",N77/$B77)</f>
        <v/>
      </c>
      <c r="Q77" s="556" t="str">
        <f t="shared" ref="Q77:Q140" si="24">IF(OR($B77=0,P77=0),"",P77/$B77)</f>
        <v/>
      </c>
      <c r="S77" s="556" t="str">
        <f t="shared" ref="S77:S140" si="25">IF(OR($B77=0,R77=0),"",R77/$B77)</f>
        <v/>
      </c>
      <c r="U77" s="556" t="str">
        <f t="shared" ref="U77:U140" si="26">IF(OR($B77=0,T77=0),"",T77/$B77)</f>
        <v/>
      </c>
      <c r="W77" s="556" t="str">
        <f t="shared" ref="W77:W140" si="27">IF(OR($B77=0,V77=0),"",V77/$B77)</f>
        <v/>
      </c>
      <c r="Y77" s="556" t="str">
        <f t="shared" ref="Y77:Y140" si="28">IF(OR($B77=0,X77=0),"",X77/$B77)</f>
        <v/>
      </c>
      <c r="AA77" s="556" t="str">
        <f t="shared" ref="AA77:AA140" si="29">IF(OR($B77=0,Z77=0),"",Z77/$B77)</f>
        <v/>
      </c>
      <c r="AC77" s="556" t="str">
        <f t="shared" ref="AC77:AC140" si="30">IF(OR($B77=0,AB77=0),"",AB77/$B77)</f>
        <v/>
      </c>
      <c r="AE77" s="556" t="str">
        <f t="shared" ref="AE77:AE140" si="31">IF(OR($B77=0,AD77=0),"",AD77/$B77)</f>
        <v/>
      </c>
      <c r="AG77" s="556" t="str">
        <f t="shared" ref="AG77:AG140" si="32">IF(OR($B77=0,AF77=0),"",AF77/$B77)</f>
        <v/>
      </c>
      <c r="AI77" s="556" t="str">
        <f t="shared" ref="AI77:AI140" si="33">IF(OR($B77=0,AH77=0),"",AH77/$B77)</f>
        <v/>
      </c>
      <c r="AK77" s="556" t="str">
        <f t="shared" ref="AK77:AK140" si="34">IF(OR($B77=0,AJ77=0),"",AJ77/$B77)</f>
        <v/>
      </c>
      <c r="AM77" s="556" t="str">
        <f t="shared" ref="AM77:AM140" si="35">IF(OR($B77=0,AL77=0),"",AL77/$B77)</f>
        <v/>
      </c>
      <c r="AO77" s="556" t="str">
        <f t="shared" ref="AO77:AO140" si="36">IF(OR($B77=0,AN77=0),"",AN77/$B77)</f>
        <v/>
      </c>
      <c r="AQ77" s="556" t="str">
        <f t="shared" ref="AQ77:AQ140" si="37">IF(OR($B77=0,AP77=0),"",AP77/$B77)</f>
        <v/>
      </c>
    </row>
    <row r="78" spans="5:43">
      <c r="E78" s="556" t="str">
        <f t="shared" si="19"/>
        <v/>
      </c>
      <c r="G78" s="556" t="str">
        <f t="shared" si="19"/>
        <v/>
      </c>
      <c r="I78" s="556" t="str">
        <f t="shared" si="20"/>
        <v/>
      </c>
      <c r="K78" s="556" t="str">
        <f t="shared" si="21"/>
        <v/>
      </c>
      <c r="M78" s="556" t="str">
        <f t="shared" si="22"/>
        <v/>
      </c>
      <c r="O78" s="556" t="str">
        <f t="shared" si="23"/>
        <v/>
      </c>
      <c r="Q78" s="556" t="str">
        <f t="shared" si="24"/>
        <v/>
      </c>
      <c r="S78" s="556" t="str">
        <f t="shared" si="25"/>
        <v/>
      </c>
      <c r="U78" s="556" t="str">
        <f t="shared" si="26"/>
        <v/>
      </c>
      <c r="W78" s="556" t="str">
        <f t="shared" si="27"/>
        <v/>
      </c>
      <c r="Y78" s="556" t="str">
        <f t="shared" si="28"/>
        <v/>
      </c>
      <c r="AA78" s="556" t="str">
        <f t="shared" si="29"/>
        <v/>
      </c>
      <c r="AC78" s="556" t="str">
        <f t="shared" si="30"/>
        <v/>
      </c>
      <c r="AE78" s="556" t="str">
        <f t="shared" si="31"/>
        <v/>
      </c>
      <c r="AG78" s="556" t="str">
        <f t="shared" si="32"/>
        <v/>
      </c>
      <c r="AI78" s="556" t="str">
        <f t="shared" si="33"/>
        <v/>
      </c>
      <c r="AK78" s="556" t="str">
        <f t="shared" si="34"/>
        <v/>
      </c>
      <c r="AM78" s="556" t="str">
        <f t="shared" si="35"/>
        <v/>
      </c>
      <c r="AO78" s="556" t="str">
        <f t="shared" si="36"/>
        <v/>
      </c>
      <c r="AQ78" s="556" t="str">
        <f t="shared" si="37"/>
        <v/>
      </c>
    </row>
    <row r="79" spans="5:43">
      <c r="E79" s="556" t="str">
        <f t="shared" si="19"/>
        <v/>
      </c>
      <c r="G79" s="556" t="str">
        <f t="shared" si="19"/>
        <v/>
      </c>
      <c r="I79" s="556" t="str">
        <f t="shared" si="20"/>
        <v/>
      </c>
      <c r="K79" s="556" t="str">
        <f t="shared" si="21"/>
        <v/>
      </c>
      <c r="M79" s="556" t="str">
        <f t="shared" si="22"/>
        <v/>
      </c>
      <c r="O79" s="556" t="str">
        <f t="shared" si="23"/>
        <v/>
      </c>
      <c r="Q79" s="556" t="str">
        <f t="shared" si="24"/>
        <v/>
      </c>
      <c r="S79" s="556" t="str">
        <f t="shared" si="25"/>
        <v/>
      </c>
      <c r="U79" s="556" t="str">
        <f t="shared" si="26"/>
        <v/>
      </c>
      <c r="W79" s="556" t="str">
        <f t="shared" si="27"/>
        <v/>
      </c>
      <c r="Y79" s="556" t="str">
        <f t="shared" si="28"/>
        <v/>
      </c>
      <c r="AA79" s="556" t="str">
        <f t="shared" si="29"/>
        <v/>
      </c>
      <c r="AC79" s="556" t="str">
        <f t="shared" si="30"/>
        <v/>
      </c>
      <c r="AE79" s="556" t="str">
        <f t="shared" si="31"/>
        <v/>
      </c>
      <c r="AG79" s="556" t="str">
        <f t="shared" si="32"/>
        <v/>
      </c>
      <c r="AI79" s="556" t="str">
        <f t="shared" si="33"/>
        <v/>
      </c>
      <c r="AK79" s="556" t="str">
        <f t="shared" si="34"/>
        <v/>
      </c>
      <c r="AM79" s="556" t="str">
        <f t="shared" si="35"/>
        <v/>
      </c>
      <c r="AO79" s="556" t="str">
        <f t="shared" si="36"/>
        <v/>
      </c>
      <c r="AQ79" s="556" t="str">
        <f t="shared" si="37"/>
        <v/>
      </c>
    </row>
    <row r="80" spans="5:43">
      <c r="E80" s="556" t="str">
        <f t="shared" si="19"/>
        <v/>
      </c>
      <c r="G80" s="556" t="str">
        <f t="shared" si="19"/>
        <v/>
      </c>
      <c r="I80" s="556" t="str">
        <f t="shared" si="20"/>
        <v/>
      </c>
      <c r="K80" s="556" t="str">
        <f t="shared" si="21"/>
        <v/>
      </c>
      <c r="M80" s="556" t="str">
        <f t="shared" si="22"/>
        <v/>
      </c>
      <c r="O80" s="556" t="str">
        <f t="shared" si="23"/>
        <v/>
      </c>
      <c r="Q80" s="556" t="str">
        <f t="shared" si="24"/>
        <v/>
      </c>
      <c r="S80" s="556" t="str">
        <f t="shared" si="25"/>
        <v/>
      </c>
      <c r="U80" s="556" t="str">
        <f t="shared" si="26"/>
        <v/>
      </c>
      <c r="W80" s="556" t="str">
        <f t="shared" si="27"/>
        <v/>
      </c>
      <c r="Y80" s="556" t="str">
        <f t="shared" si="28"/>
        <v/>
      </c>
      <c r="AA80" s="556" t="str">
        <f t="shared" si="29"/>
        <v/>
      </c>
      <c r="AC80" s="556" t="str">
        <f t="shared" si="30"/>
        <v/>
      </c>
      <c r="AE80" s="556" t="str">
        <f t="shared" si="31"/>
        <v/>
      </c>
      <c r="AG80" s="556" t="str">
        <f t="shared" si="32"/>
        <v/>
      </c>
      <c r="AI80" s="556" t="str">
        <f t="shared" si="33"/>
        <v/>
      </c>
      <c r="AK80" s="556" t="str">
        <f t="shared" si="34"/>
        <v/>
      </c>
      <c r="AM80" s="556" t="str">
        <f t="shared" si="35"/>
        <v/>
      </c>
      <c r="AO80" s="556" t="str">
        <f t="shared" si="36"/>
        <v/>
      </c>
      <c r="AQ80" s="556" t="str">
        <f t="shared" si="37"/>
        <v/>
      </c>
    </row>
    <row r="81" spans="5:43">
      <c r="E81" s="556" t="str">
        <f t="shared" si="19"/>
        <v/>
      </c>
      <c r="G81" s="556" t="str">
        <f t="shared" si="19"/>
        <v/>
      </c>
      <c r="I81" s="556" t="str">
        <f t="shared" si="20"/>
        <v/>
      </c>
      <c r="K81" s="556" t="str">
        <f t="shared" si="21"/>
        <v/>
      </c>
      <c r="M81" s="556" t="str">
        <f t="shared" si="22"/>
        <v/>
      </c>
      <c r="O81" s="556" t="str">
        <f t="shared" si="23"/>
        <v/>
      </c>
      <c r="Q81" s="556" t="str">
        <f t="shared" si="24"/>
        <v/>
      </c>
      <c r="S81" s="556" t="str">
        <f t="shared" si="25"/>
        <v/>
      </c>
      <c r="U81" s="556" t="str">
        <f t="shared" si="26"/>
        <v/>
      </c>
      <c r="W81" s="556" t="str">
        <f t="shared" si="27"/>
        <v/>
      </c>
      <c r="Y81" s="556" t="str">
        <f t="shared" si="28"/>
        <v/>
      </c>
      <c r="AA81" s="556" t="str">
        <f t="shared" si="29"/>
        <v/>
      </c>
      <c r="AC81" s="556" t="str">
        <f t="shared" si="30"/>
        <v/>
      </c>
      <c r="AE81" s="556" t="str">
        <f t="shared" si="31"/>
        <v/>
      </c>
      <c r="AG81" s="556" t="str">
        <f t="shared" si="32"/>
        <v/>
      </c>
      <c r="AI81" s="556" t="str">
        <f t="shared" si="33"/>
        <v/>
      </c>
      <c r="AK81" s="556" t="str">
        <f t="shared" si="34"/>
        <v/>
      </c>
      <c r="AM81" s="556" t="str">
        <f t="shared" si="35"/>
        <v/>
      </c>
      <c r="AO81" s="556" t="str">
        <f t="shared" si="36"/>
        <v/>
      </c>
      <c r="AQ81" s="556" t="str">
        <f t="shared" si="37"/>
        <v/>
      </c>
    </row>
    <row r="82" spans="5:43">
      <c r="E82" s="556" t="str">
        <f t="shared" si="19"/>
        <v/>
      </c>
      <c r="G82" s="556" t="str">
        <f t="shared" si="19"/>
        <v/>
      </c>
      <c r="I82" s="556" t="str">
        <f t="shared" si="20"/>
        <v/>
      </c>
      <c r="K82" s="556" t="str">
        <f t="shared" si="21"/>
        <v/>
      </c>
      <c r="M82" s="556" t="str">
        <f t="shared" si="22"/>
        <v/>
      </c>
      <c r="O82" s="556" t="str">
        <f t="shared" si="23"/>
        <v/>
      </c>
      <c r="Q82" s="556" t="str">
        <f t="shared" si="24"/>
        <v/>
      </c>
      <c r="S82" s="556" t="str">
        <f t="shared" si="25"/>
        <v/>
      </c>
      <c r="U82" s="556" t="str">
        <f t="shared" si="26"/>
        <v/>
      </c>
      <c r="W82" s="556" t="str">
        <f t="shared" si="27"/>
        <v/>
      </c>
      <c r="Y82" s="556" t="str">
        <f t="shared" si="28"/>
        <v/>
      </c>
      <c r="AA82" s="556" t="str">
        <f t="shared" si="29"/>
        <v/>
      </c>
      <c r="AC82" s="556" t="str">
        <f t="shared" si="30"/>
        <v/>
      </c>
      <c r="AE82" s="556" t="str">
        <f t="shared" si="31"/>
        <v/>
      </c>
      <c r="AG82" s="556" t="str">
        <f t="shared" si="32"/>
        <v/>
      </c>
      <c r="AI82" s="556" t="str">
        <f t="shared" si="33"/>
        <v/>
      </c>
      <c r="AK82" s="556" t="str">
        <f t="shared" si="34"/>
        <v/>
      </c>
      <c r="AM82" s="556" t="str">
        <f t="shared" si="35"/>
        <v/>
      </c>
      <c r="AO82" s="556" t="str">
        <f t="shared" si="36"/>
        <v/>
      </c>
      <c r="AQ82" s="556" t="str">
        <f t="shared" si="37"/>
        <v/>
      </c>
    </row>
    <row r="83" spans="5:43">
      <c r="E83" s="556" t="str">
        <f t="shared" si="19"/>
        <v/>
      </c>
      <c r="G83" s="556" t="str">
        <f t="shared" si="19"/>
        <v/>
      </c>
      <c r="I83" s="556" t="str">
        <f t="shared" si="20"/>
        <v/>
      </c>
      <c r="K83" s="556" t="str">
        <f t="shared" si="21"/>
        <v/>
      </c>
      <c r="M83" s="556" t="str">
        <f t="shared" si="22"/>
        <v/>
      </c>
      <c r="O83" s="556" t="str">
        <f t="shared" si="23"/>
        <v/>
      </c>
      <c r="Q83" s="556" t="str">
        <f t="shared" si="24"/>
        <v/>
      </c>
      <c r="S83" s="556" t="str">
        <f t="shared" si="25"/>
        <v/>
      </c>
      <c r="U83" s="556" t="str">
        <f t="shared" si="26"/>
        <v/>
      </c>
      <c r="W83" s="556" t="str">
        <f t="shared" si="27"/>
        <v/>
      </c>
      <c r="Y83" s="556" t="str">
        <f t="shared" si="28"/>
        <v/>
      </c>
      <c r="AA83" s="556" t="str">
        <f t="shared" si="29"/>
        <v/>
      </c>
      <c r="AC83" s="556" t="str">
        <f t="shared" si="30"/>
        <v/>
      </c>
      <c r="AE83" s="556" t="str">
        <f t="shared" si="31"/>
        <v/>
      </c>
      <c r="AG83" s="556" t="str">
        <f t="shared" si="32"/>
        <v/>
      </c>
      <c r="AI83" s="556" t="str">
        <f t="shared" si="33"/>
        <v/>
      </c>
      <c r="AK83" s="556" t="str">
        <f t="shared" si="34"/>
        <v/>
      </c>
      <c r="AM83" s="556" t="str">
        <f t="shared" si="35"/>
        <v/>
      </c>
      <c r="AO83" s="556" t="str">
        <f t="shared" si="36"/>
        <v/>
      </c>
      <c r="AQ83" s="556" t="str">
        <f t="shared" si="37"/>
        <v/>
      </c>
    </row>
    <row r="84" spans="5:43">
      <c r="E84" s="556" t="str">
        <f t="shared" si="19"/>
        <v/>
      </c>
      <c r="G84" s="556" t="str">
        <f t="shared" si="19"/>
        <v/>
      </c>
      <c r="I84" s="556" t="str">
        <f t="shared" si="20"/>
        <v/>
      </c>
      <c r="K84" s="556" t="str">
        <f t="shared" si="21"/>
        <v/>
      </c>
      <c r="M84" s="556" t="str">
        <f t="shared" si="22"/>
        <v/>
      </c>
      <c r="O84" s="556" t="str">
        <f t="shared" si="23"/>
        <v/>
      </c>
      <c r="Q84" s="556" t="str">
        <f t="shared" si="24"/>
        <v/>
      </c>
      <c r="S84" s="556" t="str">
        <f t="shared" si="25"/>
        <v/>
      </c>
      <c r="U84" s="556" t="str">
        <f t="shared" si="26"/>
        <v/>
      </c>
      <c r="W84" s="556" t="str">
        <f t="shared" si="27"/>
        <v/>
      </c>
      <c r="Y84" s="556" t="str">
        <f t="shared" si="28"/>
        <v/>
      </c>
      <c r="AA84" s="556" t="str">
        <f t="shared" si="29"/>
        <v/>
      </c>
      <c r="AC84" s="556" t="str">
        <f t="shared" si="30"/>
        <v/>
      </c>
      <c r="AE84" s="556" t="str">
        <f t="shared" si="31"/>
        <v/>
      </c>
      <c r="AG84" s="556" t="str">
        <f t="shared" si="32"/>
        <v/>
      </c>
      <c r="AI84" s="556" t="str">
        <f t="shared" si="33"/>
        <v/>
      </c>
      <c r="AK84" s="556" t="str">
        <f t="shared" si="34"/>
        <v/>
      </c>
      <c r="AM84" s="556" t="str">
        <f t="shared" si="35"/>
        <v/>
      </c>
      <c r="AO84" s="556" t="str">
        <f t="shared" si="36"/>
        <v/>
      </c>
      <c r="AQ84" s="556" t="str">
        <f t="shared" si="37"/>
        <v/>
      </c>
    </row>
    <row r="85" spans="5:43">
      <c r="E85" s="556" t="str">
        <f t="shared" si="19"/>
        <v/>
      </c>
      <c r="G85" s="556" t="str">
        <f t="shared" si="19"/>
        <v/>
      </c>
      <c r="I85" s="556" t="str">
        <f t="shared" si="20"/>
        <v/>
      </c>
      <c r="K85" s="556" t="str">
        <f t="shared" si="21"/>
        <v/>
      </c>
      <c r="M85" s="556" t="str">
        <f t="shared" si="22"/>
        <v/>
      </c>
      <c r="O85" s="556" t="str">
        <f t="shared" si="23"/>
        <v/>
      </c>
      <c r="Q85" s="556" t="str">
        <f t="shared" si="24"/>
        <v/>
      </c>
      <c r="S85" s="556" t="str">
        <f t="shared" si="25"/>
        <v/>
      </c>
      <c r="U85" s="556" t="str">
        <f t="shared" si="26"/>
        <v/>
      </c>
      <c r="W85" s="556" t="str">
        <f t="shared" si="27"/>
        <v/>
      </c>
      <c r="Y85" s="556" t="str">
        <f t="shared" si="28"/>
        <v/>
      </c>
      <c r="AA85" s="556" t="str">
        <f t="shared" si="29"/>
        <v/>
      </c>
      <c r="AC85" s="556" t="str">
        <f t="shared" si="30"/>
        <v/>
      </c>
      <c r="AE85" s="556" t="str">
        <f t="shared" si="31"/>
        <v/>
      </c>
      <c r="AG85" s="556" t="str">
        <f t="shared" si="32"/>
        <v/>
      </c>
      <c r="AI85" s="556" t="str">
        <f t="shared" si="33"/>
        <v/>
      </c>
      <c r="AK85" s="556" t="str">
        <f t="shared" si="34"/>
        <v/>
      </c>
      <c r="AM85" s="556" t="str">
        <f t="shared" si="35"/>
        <v/>
      </c>
      <c r="AO85" s="556" t="str">
        <f t="shared" si="36"/>
        <v/>
      </c>
      <c r="AQ85" s="556" t="str">
        <f t="shared" si="37"/>
        <v/>
      </c>
    </row>
    <row r="86" spans="5:43">
      <c r="E86" s="556" t="str">
        <f t="shared" si="19"/>
        <v/>
      </c>
      <c r="G86" s="556" t="str">
        <f t="shared" si="19"/>
        <v/>
      </c>
      <c r="I86" s="556" t="str">
        <f t="shared" si="20"/>
        <v/>
      </c>
      <c r="K86" s="556" t="str">
        <f t="shared" si="21"/>
        <v/>
      </c>
      <c r="M86" s="556" t="str">
        <f t="shared" si="22"/>
        <v/>
      </c>
      <c r="O86" s="556" t="str">
        <f t="shared" si="23"/>
        <v/>
      </c>
      <c r="Q86" s="556" t="str">
        <f t="shared" si="24"/>
        <v/>
      </c>
      <c r="S86" s="556" t="str">
        <f t="shared" si="25"/>
        <v/>
      </c>
      <c r="U86" s="556" t="str">
        <f t="shared" si="26"/>
        <v/>
      </c>
      <c r="W86" s="556" t="str">
        <f t="shared" si="27"/>
        <v/>
      </c>
      <c r="Y86" s="556" t="str">
        <f t="shared" si="28"/>
        <v/>
      </c>
      <c r="AA86" s="556" t="str">
        <f t="shared" si="29"/>
        <v/>
      </c>
      <c r="AC86" s="556" t="str">
        <f t="shared" si="30"/>
        <v/>
      </c>
      <c r="AE86" s="556" t="str">
        <f t="shared" si="31"/>
        <v/>
      </c>
      <c r="AG86" s="556" t="str">
        <f t="shared" si="32"/>
        <v/>
      </c>
      <c r="AI86" s="556" t="str">
        <f t="shared" si="33"/>
        <v/>
      </c>
      <c r="AK86" s="556" t="str">
        <f t="shared" si="34"/>
        <v/>
      </c>
      <c r="AM86" s="556" t="str">
        <f t="shared" si="35"/>
        <v/>
      </c>
      <c r="AO86" s="556" t="str">
        <f t="shared" si="36"/>
        <v/>
      </c>
      <c r="AQ86" s="556" t="str">
        <f t="shared" si="37"/>
        <v/>
      </c>
    </row>
    <row r="87" spans="5:43">
      <c r="E87" s="556" t="str">
        <f t="shared" si="19"/>
        <v/>
      </c>
      <c r="G87" s="556" t="str">
        <f t="shared" si="19"/>
        <v/>
      </c>
      <c r="I87" s="556" t="str">
        <f t="shared" si="20"/>
        <v/>
      </c>
      <c r="K87" s="556" t="str">
        <f t="shared" si="21"/>
        <v/>
      </c>
      <c r="M87" s="556" t="str">
        <f t="shared" si="22"/>
        <v/>
      </c>
      <c r="O87" s="556" t="str">
        <f t="shared" si="23"/>
        <v/>
      </c>
      <c r="Q87" s="556" t="str">
        <f t="shared" si="24"/>
        <v/>
      </c>
      <c r="S87" s="556" t="str">
        <f t="shared" si="25"/>
        <v/>
      </c>
      <c r="U87" s="556" t="str">
        <f t="shared" si="26"/>
        <v/>
      </c>
      <c r="W87" s="556" t="str">
        <f t="shared" si="27"/>
        <v/>
      </c>
      <c r="Y87" s="556" t="str">
        <f t="shared" si="28"/>
        <v/>
      </c>
      <c r="AA87" s="556" t="str">
        <f t="shared" si="29"/>
        <v/>
      </c>
      <c r="AC87" s="556" t="str">
        <f t="shared" si="30"/>
        <v/>
      </c>
      <c r="AE87" s="556" t="str">
        <f t="shared" si="31"/>
        <v/>
      </c>
      <c r="AG87" s="556" t="str">
        <f t="shared" si="32"/>
        <v/>
      </c>
      <c r="AI87" s="556" t="str">
        <f t="shared" si="33"/>
        <v/>
      </c>
      <c r="AK87" s="556" t="str">
        <f t="shared" si="34"/>
        <v/>
      </c>
      <c r="AM87" s="556" t="str">
        <f t="shared" si="35"/>
        <v/>
      </c>
      <c r="AO87" s="556" t="str">
        <f t="shared" si="36"/>
        <v/>
      </c>
      <c r="AQ87" s="556" t="str">
        <f t="shared" si="37"/>
        <v/>
      </c>
    </row>
    <row r="88" spans="5:43">
      <c r="E88" s="556" t="str">
        <f t="shared" si="19"/>
        <v/>
      </c>
      <c r="G88" s="556" t="str">
        <f t="shared" si="19"/>
        <v/>
      </c>
      <c r="I88" s="556" t="str">
        <f t="shared" si="20"/>
        <v/>
      </c>
      <c r="K88" s="556" t="str">
        <f t="shared" si="21"/>
        <v/>
      </c>
      <c r="M88" s="556" t="str">
        <f t="shared" si="22"/>
        <v/>
      </c>
      <c r="O88" s="556" t="str">
        <f t="shared" si="23"/>
        <v/>
      </c>
      <c r="Q88" s="556" t="str">
        <f t="shared" si="24"/>
        <v/>
      </c>
      <c r="S88" s="556" t="str">
        <f t="shared" si="25"/>
        <v/>
      </c>
      <c r="U88" s="556" t="str">
        <f t="shared" si="26"/>
        <v/>
      </c>
      <c r="W88" s="556" t="str">
        <f t="shared" si="27"/>
        <v/>
      </c>
      <c r="Y88" s="556" t="str">
        <f t="shared" si="28"/>
        <v/>
      </c>
      <c r="AA88" s="556" t="str">
        <f t="shared" si="29"/>
        <v/>
      </c>
      <c r="AC88" s="556" t="str">
        <f t="shared" si="30"/>
        <v/>
      </c>
      <c r="AE88" s="556" t="str">
        <f t="shared" si="31"/>
        <v/>
      </c>
      <c r="AG88" s="556" t="str">
        <f t="shared" si="32"/>
        <v/>
      </c>
      <c r="AI88" s="556" t="str">
        <f t="shared" si="33"/>
        <v/>
      </c>
      <c r="AK88" s="556" t="str">
        <f t="shared" si="34"/>
        <v/>
      </c>
      <c r="AM88" s="556" t="str">
        <f t="shared" si="35"/>
        <v/>
      </c>
      <c r="AO88" s="556" t="str">
        <f t="shared" si="36"/>
        <v/>
      </c>
      <c r="AQ88" s="556" t="str">
        <f t="shared" si="37"/>
        <v/>
      </c>
    </row>
    <row r="89" spans="5:43">
      <c r="E89" s="556" t="str">
        <f t="shared" si="19"/>
        <v/>
      </c>
      <c r="G89" s="556" t="str">
        <f t="shared" si="19"/>
        <v/>
      </c>
      <c r="I89" s="556" t="str">
        <f t="shared" si="20"/>
        <v/>
      </c>
      <c r="K89" s="556" t="str">
        <f t="shared" si="21"/>
        <v/>
      </c>
      <c r="M89" s="556" t="str">
        <f t="shared" si="22"/>
        <v/>
      </c>
      <c r="O89" s="556" t="str">
        <f t="shared" si="23"/>
        <v/>
      </c>
      <c r="Q89" s="556" t="str">
        <f t="shared" si="24"/>
        <v/>
      </c>
      <c r="S89" s="556" t="str">
        <f t="shared" si="25"/>
        <v/>
      </c>
      <c r="U89" s="556" t="str">
        <f t="shared" si="26"/>
        <v/>
      </c>
      <c r="W89" s="556" t="str">
        <f t="shared" si="27"/>
        <v/>
      </c>
      <c r="Y89" s="556" t="str">
        <f t="shared" si="28"/>
        <v/>
      </c>
      <c r="AA89" s="556" t="str">
        <f t="shared" si="29"/>
        <v/>
      </c>
      <c r="AC89" s="556" t="str">
        <f t="shared" si="30"/>
        <v/>
      </c>
      <c r="AE89" s="556" t="str">
        <f t="shared" si="31"/>
        <v/>
      </c>
      <c r="AG89" s="556" t="str">
        <f t="shared" si="32"/>
        <v/>
      </c>
      <c r="AI89" s="556" t="str">
        <f t="shared" si="33"/>
        <v/>
      </c>
      <c r="AK89" s="556" t="str">
        <f t="shared" si="34"/>
        <v/>
      </c>
      <c r="AM89" s="556" t="str">
        <f t="shared" si="35"/>
        <v/>
      </c>
      <c r="AO89" s="556" t="str">
        <f t="shared" si="36"/>
        <v/>
      </c>
      <c r="AQ89" s="556" t="str">
        <f t="shared" si="37"/>
        <v/>
      </c>
    </row>
    <row r="90" spans="5:43">
      <c r="E90" s="556" t="str">
        <f t="shared" si="19"/>
        <v/>
      </c>
      <c r="G90" s="556" t="str">
        <f t="shared" si="19"/>
        <v/>
      </c>
      <c r="I90" s="556" t="str">
        <f t="shared" si="20"/>
        <v/>
      </c>
      <c r="K90" s="556" t="str">
        <f t="shared" si="21"/>
        <v/>
      </c>
      <c r="M90" s="556" t="str">
        <f t="shared" si="22"/>
        <v/>
      </c>
      <c r="O90" s="556" t="str">
        <f t="shared" si="23"/>
        <v/>
      </c>
      <c r="Q90" s="556" t="str">
        <f t="shared" si="24"/>
        <v/>
      </c>
      <c r="S90" s="556" t="str">
        <f t="shared" si="25"/>
        <v/>
      </c>
      <c r="U90" s="556" t="str">
        <f t="shared" si="26"/>
        <v/>
      </c>
      <c r="W90" s="556" t="str">
        <f t="shared" si="27"/>
        <v/>
      </c>
      <c r="Y90" s="556" t="str">
        <f t="shared" si="28"/>
        <v/>
      </c>
      <c r="AA90" s="556" t="str">
        <f t="shared" si="29"/>
        <v/>
      </c>
      <c r="AC90" s="556" t="str">
        <f t="shared" si="30"/>
        <v/>
      </c>
      <c r="AE90" s="556" t="str">
        <f t="shared" si="31"/>
        <v/>
      </c>
      <c r="AG90" s="556" t="str">
        <f t="shared" si="32"/>
        <v/>
      </c>
      <c r="AI90" s="556" t="str">
        <f t="shared" si="33"/>
        <v/>
      </c>
      <c r="AK90" s="556" t="str">
        <f t="shared" si="34"/>
        <v/>
      </c>
      <c r="AM90" s="556" t="str">
        <f t="shared" si="35"/>
        <v/>
      </c>
      <c r="AO90" s="556" t="str">
        <f t="shared" si="36"/>
        <v/>
      </c>
      <c r="AQ90" s="556" t="str">
        <f t="shared" si="37"/>
        <v/>
      </c>
    </row>
    <row r="91" spans="5:43">
      <c r="E91" s="556" t="str">
        <f t="shared" si="19"/>
        <v/>
      </c>
      <c r="G91" s="556" t="str">
        <f t="shared" si="19"/>
        <v/>
      </c>
      <c r="I91" s="556" t="str">
        <f t="shared" si="20"/>
        <v/>
      </c>
      <c r="K91" s="556" t="str">
        <f t="shared" si="21"/>
        <v/>
      </c>
      <c r="M91" s="556" t="str">
        <f t="shared" si="22"/>
        <v/>
      </c>
      <c r="O91" s="556" t="str">
        <f t="shared" si="23"/>
        <v/>
      </c>
      <c r="Q91" s="556" t="str">
        <f t="shared" si="24"/>
        <v/>
      </c>
      <c r="S91" s="556" t="str">
        <f t="shared" si="25"/>
        <v/>
      </c>
      <c r="U91" s="556" t="str">
        <f t="shared" si="26"/>
        <v/>
      </c>
      <c r="W91" s="556" t="str">
        <f t="shared" si="27"/>
        <v/>
      </c>
      <c r="Y91" s="556" t="str">
        <f t="shared" si="28"/>
        <v/>
      </c>
      <c r="AA91" s="556" t="str">
        <f t="shared" si="29"/>
        <v/>
      </c>
      <c r="AC91" s="556" t="str">
        <f t="shared" si="30"/>
        <v/>
      </c>
      <c r="AE91" s="556" t="str">
        <f t="shared" si="31"/>
        <v/>
      </c>
      <c r="AG91" s="556" t="str">
        <f t="shared" si="32"/>
        <v/>
      </c>
      <c r="AI91" s="556" t="str">
        <f t="shared" si="33"/>
        <v/>
      </c>
      <c r="AK91" s="556" t="str">
        <f t="shared" si="34"/>
        <v/>
      </c>
      <c r="AM91" s="556" t="str">
        <f t="shared" si="35"/>
        <v/>
      </c>
      <c r="AO91" s="556" t="str">
        <f t="shared" si="36"/>
        <v/>
      </c>
      <c r="AQ91" s="556" t="str">
        <f t="shared" si="37"/>
        <v/>
      </c>
    </row>
    <row r="92" spans="5:43">
      <c r="E92" s="556" t="str">
        <f t="shared" si="19"/>
        <v/>
      </c>
      <c r="G92" s="556" t="str">
        <f t="shared" si="19"/>
        <v/>
      </c>
      <c r="I92" s="556" t="str">
        <f t="shared" si="20"/>
        <v/>
      </c>
      <c r="K92" s="556" t="str">
        <f t="shared" si="21"/>
        <v/>
      </c>
      <c r="M92" s="556" t="str">
        <f t="shared" si="22"/>
        <v/>
      </c>
      <c r="O92" s="556" t="str">
        <f t="shared" si="23"/>
        <v/>
      </c>
      <c r="Q92" s="556" t="str">
        <f t="shared" si="24"/>
        <v/>
      </c>
      <c r="S92" s="556" t="str">
        <f t="shared" si="25"/>
        <v/>
      </c>
      <c r="U92" s="556" t="str">
        <f t="shared" si="26"/>
        <v/>
      </c>
      <c r="W92" s="556" t="str">
        <f t="shared" si="27"/>
        <v/>
      </c>
      <c r="Y92" s="556" t="str">
        <f t="shared" si="28"/>
        <v/>
      </c>
      <c r="AA92" s="556" t="str">
        <f t="shared" si="29"/>
        <v/>
      </c>
      <c r="AC92" s="556" t="str">
        <f t="shared" si="30"/>
        <v/>
      </c>
      <c r="AE92" s="556" t="str">
        <f t="shared" si="31"/>
        <v/>
      </c>
      <c r="AG92" s="556" t="str">
        <f t="shared" si="32"/>
        <v/>
      </c>
      <c r="AI92" s="556" t="str">
        <f t="shared" si="33"/>
        <v/>
      </c>
      <c r="AK92" s="556" t="str">
        <f t="shared" si="34"/>
        <v/>
      </c>
      <c r="AM92" s="556" t="str">
        <f t="shared" si="35"/>
        <v/>
      </c>
      <c r="AO92" s="556" t="str">
        <f t="shared" si="36"/>
        <v/>
      </c>
      <c r="AQ92" s="556" t="str">
        <f t="shared" si="37"/>
        <v/>
      </c>
    </row>
    <row r="93" spans="5:43">
      <c r="E93" s="556" t="str">
        <f t="shared" si="19"/>
        <v/>
      </c>
      <c r="G93" s="556" t="str">
        <f t="shared" si="19"/>
        <v/>
      </c>
      <c r="I93" s="556" t="str">
        <f t="shared" si="20"/>
        <v/>
      </c>
      <c r="K93" s="556" t="str">
        <f t="shared" si="21"/>
        <v/>
      </c>
      <c r="M93" s="556" t="str">
        <f t="shared" si="22"/>
        <v/>
      </c>
      <c r="O93" s="556" t="str">
        <f t="shared" si="23"/>
        <v/>
      </c>
      <c r="Q93" s="556" t="str">
        <f t="shared" si="24"/>
        <v/>
      </c>
      <c r="S93" s="556" t="str">
        <f t="shared" si="25"/>
        <v/>
      </c>
      <c r="U93" s="556" t="str">
        <f t="shared" si="26"/>
        <v/>
      </c>
      <c r="W93" s="556" t="str">
        <f t="shared" si="27"/>
        <v/>
      </c>
      <c r="Y93" s="556" t="str">
        <f t="shared" si="28"/>
        <v/>
      </c>
      <c r="AA93" s="556" t="str">
        <f t="shared" si="29"/>
        <v/>
      </c>
      <c r="AC93" s="556" t="str">
        <f t="shared" si="30"/>
        <v/>
      </c>
      <c r="AE93" s="556" t="str">
        <f t="shared" si="31"/>
        <v/>
      </c>
      <c r="AG93" s="556" t="str">
        <f t="shared" si="32"/>
        <v/>
      </c>
      <c r="AI93" s="556" t="str">
        <f t="shared" si="33"/>
        <v/>
      </c>
      <c r="AK93" s="556" t="str">
        <f t="shared" si="34"/>
        <v/>
      </c>
      <c r="AM93" s="556" t="str">
        <f t="shared" si="35"/>
        <v/>
      </c>
      <c r="AO93" s="556" t="str">
        <f t="shared" si="36"/>
        <v/>
      </c>
      <c r="AQ93" s="556" t="str">
        <f t="shared" si="37"/>
        <v/>
      </c>
    </row>
    <row r="94" spans="5:43">
      <c r="E94" s="556" t="str">
        <f t="shared" si="19"/>
        <v/>
      </c>
      <c r="G94" s="556" t="str">
        <f t="shared" si="19"/>
        <v/>
      </c>
      <c r="I94" s="556" t="str">
        <f t="shared" si="20"/>
        <v/>
      </c>
      <c r="K94" s="556" t="str">
        <f t="shared" si="21"/>
        <v/>
      </c>
      <c r="M94" s="556" t="str">
        <f t="shared" si="22"/>
        <v/>
      </c>
      <c r="O94" s="556" t="str">
        <f t="shared" si="23"/>
        <v/>
      </c>
      <c r="Q94" s="556" t="str">
        <f t="shared" si="24"/>
        <v/>
      </c>
      <c r="S94" s="556" t="str">
        <f t="shared" si="25"/>
        <v/>
      </c>
      <c r="U94" s="556" t="str">
        <f t="shared" si="26"/>
        <v/>
      </c>
      <c r="W94" s="556" t="str">
        <f t="shared" si="27"/>
        <v/>
      </c>
      <c r="Y94" s="556" t="str">
        <f t="shared" si="28"/>
        <v/>
      </c>
      <c r="AA94" s="556" t="str">
        <f t="shared" si="29"/>
        <v/>
      </c>
      <c r="AC94" s="556" t="str">
        <f t="shared" si="30"/>
        <v/>
      </c>
      <c r="AE94" s="556" t="str">
        <f t="shared" si="31"/>
        <v/>
      </c>
      <c r="AG94" s="556" t="str">
        <f t="shared" si="32"/>
        <v/>
      </c>
      <c r="AI94" s="556" t="str">
        <f t="shared" si="33"/>
        <v/>
      </c>
      <c r="AK94" s="556" t="str">
        <f t="shared" si="34"/>
        <v/>
      </c>
      <c r="AM94" s="556" t="str">
        <f t="shared" si="35"/>
        <v/>
      </c>
      <c r="AO94" s="556" t="str">
        <f t="shared" si="36"/>
        <v/>
      </c>
      <c r="AQ94" s="556" t="str">
        <f t="shared" si="37"/>
        <v/>
      </c>
    </row>
    <row r="95" spans="5:43">
      <c r="E95" s="556" t="str">
        <f t="shared" si="19"/>
        <v/>
      </c>
      <c r="G95" s="556" t="str">
        <f t="shared" si="19"/>
        <v/>
      </c>
      <c r="I95" s="556" t="str">
        <f t="shared" si="20"/>
        <v/>
      </c>
      <c r="K95" s="556" t="str">
        <f t="shared" si="21"/>
        <v/>
      </c>
      <c r="M95" s="556" t="str">
        <f t="shared" si="22"/>
        <v/>
      </c>
      <c r="O95" s="556" t="str">
        <f t="shared" si="23"/>
        <v/>
      </c>
      <c r="Q95" s="556" t="str">
        <f t="shared" si="24"/>
        <v/>
      </c>
      <c r="S95" s="556" t="str">
        <f t="shared" si="25"/>
        <v/>
      </c>
      <c r="U95" s="556" t="str">
        <f t="shared" si="26"/>
        <v/>
      </c>
      <c r="W95" s="556" t="str">
        <f t="shared" si="27"/>
        <v/>
      </c>
      <c r="Y95" s="556" t="str">
        <f t="shared" si="28"/>
        <v/>
      </c>
      <c r="AA95" s="556" t="str">
        <f t="shared" si="29"/>
        <v/>
      </c>
      <c r="AC95" s="556" t="str">
        <f t="shared" si="30"/>
        <v/>
      </c>
      <c r="AE95" s="556" t="str">
        <f t="shared" si="31"/>
        <v/>
      </c>
      <c r="AG95" s="556" t="str">
        <f t="shared" si="32"/>
        <v/>
      </c>
      <c r="AI95" s="556" t="str">
        <f t="shared" si="33"/>
        <v/>
      </c>
      <c r="AK95" s="556" t="str">
        <f t="shared" si="34"/>
        <v/>
      </c>
      <c r="AM95" s="556" t="str">
        <f t="shared" si="35"/>
        <v/>
      </c>
      <c r="AO95" s="556" t="str">
        <f t="shared" si="36"/>
        <v/>
      </c>
      <c r="AQ95" s="556" t="str">
        <f t="shared" si="37"/>
        <v/>
      </c>
    </row>
    <row r="96" spans="5:43">
      <c r="E96" s="556" t="str">
        <f t="shared" si="19"/>
        <v/>
      </c>
      <c r="G96" s="556" t="str">
        <f t="shared" si="19"/>
        <v/>
      </c>
      <c r="I96" s="556" t="str">
        <f t="shared" si="20"/>
        <v/>
      </c>
      <c r="K96" s="556" t="str">
        <f t="shared" si="21"/>
        <v/>
      </c>
      <c r="M96" s="556" t="str">
        <f t="shared" si="22"/>
        <v/>
      </c>
      <c r="O96" s="556" t="str">
        <f t="shared" si="23"/>
        <v/>
      </c>
      <c r="Q96" s="556" t="str">
        <f t="shared" si="24"/>
        <v/>
      </c>
      <c r="S96" s="556" t="str">
        <f t="shared" si="25"/>
        <v/>
      </c>
      <c r="U96" s="556" t="str">
        <f t="shared" si="26"/>
        <v/>
      </c>
      <c r="W96" s="556" t="str">
        <f t="shared" si="27"/>
        <v/>
      </c>
      <c r="Y96" s="556" t="str">
        <f t="shared" si="28"/>
        <v/>
      </c>
      <c r="AA96" s="556" t="str">
        <f t="shared" si="29"/>
        <v/>
      </c>
      <c r="AC96" s="556" t="str">
        <f t="shared" si="30"/>
        <v/>
      </c>
      <c r="AE96" s="556" t="str">
        <f t="shared" si="31"/>
        <v/>
      </c>
      <c r="AG96" s="556" t="str">
        <f t="shared" si="32"/>
        <v/>
      </c>
      <c r="AI96" s="556" t="str">
        <f t="shared" si="33"/>
        <v/>
      </c>
      <c r="AK96" s="556" t="str">
        <f t="shared" si="34"/>
        <v/>
      </c>
      <c r="AM96" s="556" t="str">
        <f t="shared" si="35"/>
        <v/>
      </c>
      <c r="AO96" s="556" t="str">
        <f t="shared" si="36"/>
        <v/>
      </c>
      <c r="AQ96" s="556" t="str">
        <f t="shared" si="37"/>
        <v/>
      </c>
    </row>
    <row r="97" spans="5:43">
      <c r="E97" s="556" t="str">
        <f t="shared" si="19"/>
        <v/>
      </c>
      <c r="G97" s="556" t="str">
        <f t="shared" si="19"/>
        <v/>
      </c>
      <c r="I97" s="556" t="str">
        <f t="shared" si="20"/>
        <v/>
      </c>
      <c r="K97" s="556" t="str">
        <f t="shared" si="21"/>
        <v/>
      </c>
      <c r="M97" s="556" t="str">
        <f t="shared" si="22"/>
        <v/>
      </c>
      <c r="O97" s="556" t="str">
        <f t="shared" si="23"/>
        <v/>
      </c>
      <c r="Q97" s="556" t="str">
        <f t="shared" si="24"/>
        <v/>
      </c>
      <c r="S97" s="556" t="str">
        <f t="shared" si="25"/>
        <v/>
      </c>
      <c r="U97" s="556" t="str">
        <f t="shared" si="26"/>
        <v/>
      </c>
      <c r="W97" s="556" t="str">
        <f t="shared" si="27"/>
        <v/>
      </c>
      <c r="Y97" s="556" t="str">
        <f t="shared" si="28"/>
        <v/>
      </c>
      <c r="AA97" s="556" t="str">
        <f t="shared" si="29"/>
        <v/>
      </c>
      <c r="AC97" s="556" t="str">
        <f t="shared" si="30"/>
        <v/>
      </c>
      <c r="AE97" s="556" t="str">
        <f t="shared" si="31"/>
        <v/>
      </c>
      <c r="AG97" s="556" t="str">
        <f t="shared" si="32"/>
        <v/>
      </c>
      <c r="AI97" s="556" t="str">
        <f t="shared" si="33"/>
        <v/>
      </c>
      <c r="AK97" s="556" t="str">
        <f t="shared" si="34"/>
        <v/>
      </c>
      <c r="AM97" s="556" t="str">
        <f t="shared" si="35"/>
        <v/>
      </c>
      <c r="AO97" s="556" t="str">
        <f t="shared" si="36"/>
        <v/>
      </c>
      <c r="AQ97" s="556" t="str">
        <f t="shared" si="37"/>
        <v/>
      </c>
    </row>
    <row r="98" spans="5:43">
      <c r="E98" s="556" t="str">
        <f t="shared" si="19"/>
        <v/>
      </c>
      <c r="G98" s="556" t="str">
        <f t="shared" si="19"/>
        <v/>
      </c>
      <c r="I98" s="556" t="str">
        <f t="shared" si="20"/>
        <v/>
      </c>
      <c r="K98" s="556" t="str">
        <f t="shared" si="21"/>
        <v/>
      </c>
      <c r="M98" s="556" t="str">
        <f t="shared" si="22"/>
        <v/>
      </c>
      <c r="O98" s="556" t="str">
        <f t="shared" si="23"/>
        <v/>
      </c>
      <c r="Q98" s="556" t="str">
        <f t="shared" si="24"/>
        <v/>
      </c>
      <c r="S98" s="556" t="str">
        <f t="shared" si="25"/>
        <v/>
      </c>
      <c r="U98" s="556" t="str">
        <f t="shared" si="26"/>
        <v/>
      </c>
      <c r="W98" s="556" t="str">
        <f t="shared" si="27"/>
        <v/>
      </c>
      <c r="Y98" s="556" t="str">
        <f t="shared" si="28"/>
        <v/>
      </c>
      <c r="AA98" s="556" t="str">
        <f t="shared" si="29"/>
        <v/>
      </c>
      <c r="AC98" s="556" t="str">
        <f t="shared" si="30"/>
        <v/>
      </c>
      <c r="AE98" s="556" t="str">
        <f t="shared" si="31"/>
        <v/>
      </c>
      <c r="AG98" s="556" t="str">
        <f t="shared" si="32"/>
        <v/>
      </c>
      <c r="AI98" s="556" t="str">
        <f t="shared" si="33"/>
        <v/>
      </c>
      <c r="AK98" s="556" t="str">
        <f t="shared" si="34"/>
        <v/>
      </c>
      <c r="AM98" s="556" t="str">
        <f t="shared" si="35"/>
        <v/>
      </c>
      <c r="AO98" s="556" t="str">
        <f t="shared" si="36"/>
        <v/>
      </c>
      <c r="AQ98" s="556" t="str">
        <f t="shared" si="37"/>
        <v/>
      </c>
    </row>
    <row r="99" spans="5:43">
      <c r="E99" s="556" t="str">
        <f t="shared" si="19"/>
        <v/>
      </c>
      <c r="G99" s="556" t="str">
        <f t="shared" si="19"/>
        <v/>
      </c>
      <c r="I99" s="556" t="str">
        <f t="shared" si="20"/>
        <v/>
      </c>
      <c r="K99" s="556" t="str">
        <f t="shared" si="21"/>
        <v/>
      </c>
      <c r="M99" s="556" t="str">
        <f t="shared" si="22"/>
        <v/>
      </c>
      <c r="O99" s="556" t="str">
        <f t="shared" si="23"/>
        <v/>
      </c>
      <c r="Q99" s="556" t="str">
        <f t="shared" si="24"/>
        <v/>
      </c>
      <c r="S99" s="556" t="str">
        <f t="shared" si="25"/>
        <v/>
      </c>
      <c r="U99" s="556" t="str">
        <f t="shared" si="26"/>
        <v/>
      </c>
      <c r="W99" s="556" t="str">
        <f t="shared" si="27"/>
        <v/>
      </c>
      <c r="Y99" s="556" t="str">
        <f t="shared" si="28"/>
        <v/>
      </c>
      <c r="AA99" s="556" t="str">
        <f t="shared" si="29"/>
        <v/>
      </c>
      <c r="AC99" s="556" t="str">
        <f t="shared" si="30"/>
        <v/>
      </c>
      <c r="AE99" s="556" t="str">
        <f t="shared" si="31"/>
        <v/>
      </c>
      <c r="AG99" s="556" t="str">
        <f t="shared" si="32"/>
        <v/>
      </c>
      <c r="AI99" s="556" t="str">
        <f t="shared" si="33"/>
        <v/>
      </c>
      <c r="AK99" s="556" t="str">
        <f t="shared" si="34"/>
        <v/>
      </c>
      <c r="AM99" s="556" t="str">
        <f t="shared" si="35"/>
        <v/>
      </c>
      <c r="AO99" s="556" t="str">
        <f t="shared" si="36"/>
        <v/>
      </c>
      <c r="AQ99" s="556" t="str">
        <f t="shared" si="37"/>
        <v/>
      </c>
    </row>
    <row r="100" spans="5:43">
      <c r="E100" s="556" t="str">
        <f t="shared" si="19"/>
        <v/>
      </c>
      <c r="G100" s="556" t="str">
        <f t="shared" si="19"/>
        <v/>
      </c>
      <c r="I100" s="556" t="str">
        <f t="shared" si="20"/>
        <v/>
      </c>
      <c r="K100" s="556" t="str">
        <f t="shared" si="21"/>
        <v/>
      </c>
      <c r="M100" s="556" t="str">
        <f t="shared" si="22"/>
        <v/>
      </c>
      <c r="O100" s="556" t="str">
        <f t="shared" si="23"/>
        <v/>
      </c>
      <c r="Q100" s="556" t="str">
        <f t="shared" si="24"/>
        <v/>
      </c>
      <c r="S100" s="556" t="str">
        <f t="shared" si="25"/>
        <v/>
      </c>
      <c r="U100" s="556" t="str">
        <f t="shared" si="26"/>
        <v/>
      </c>
      <c r="W100" s="556" t="str">
        <f t="shared" si="27"/>
        <v/>
      </c>
      <c r="Y100" s="556" t="str">
        <f t="shared" si="28"/>
        <v/>
      </c>
      <c r="AA100" s="556" t="str">
        <f t="shared" si="29"/>
        <v/>
      </c>
      <c r="AC100" s="556" t="str">
        <f t="shared" si="30"/>
        <v/>
      </c>
      <c r="AE100" s="556" t="str">
        <f t="shared" si="31"/>
        <v/>
      </c>
      <c r="AG100" s="556" t="str">
        <f t="shared" si="32"/>
        <v/>
      </c>
      <c r="AI100" s="556" t="str">
        <f t="shared" si="33"/>
        <v/>
      </c>
      <c r="AK100" s="556" t="str">
        <f t="shared" si="34"/>
        <v/>
      </c>
      <c r="AM100" s="556" t="str">
        <f t="shared" si="35"/>
        <v/>
      </c>
      <c r="AO100" s="556" t="str">
        <f t="shared" si="36"/>
        <v/>
      </c>
      <c r="AQ100" s="556" t="str">
        <f t="shared" si="37"/>
        <v/>
      </c>
    </row>
    <row r="101" spans="5:43">
      <c r="E101" s="556" t="str">
        <f t="shared" si="19"/>
        <v/>
      </c>
      <c r="G101" s="556" t="str">
        <f t="shared" si="19"/>
        <v/>
      </c>
      <c r="I101" s="556" t="str">
        <f t="shared" si="20"/>
        <v/>
      </c>
      <c r="K101" s="556" t="str">
        <f t="shared" si="21"/>
        <v/>
      </c>
      <c r="M101" s="556" t="str">
        <f t="shared" si="22"/>
        <v/>
      </c>
      <c r="O101" s="556" t="str">
        <f t="shared" si="23"/>
        <v/>
      </c>
      <c r="Q101" s="556" t="str">
        <f t="shared" si="24"/>
        <v/>
      </c>
      <c r="S101" s="556" t="str">
        <f t="shared" si="25"/>
        <v/>
      </c>
      <c r="U101" s="556" t="str">
        <f t="shared" si="26"/>
        <v/>
      </c>
      <c r="W101" s="556" t="str">
        <f t="shared" si="27"/>
        <v/>
      </c>
      <c r="Y101" s="556" t="str">
        <f t="shared" si="28"/>
        <v/>
      </c>
      <c r="AA101" s="556" t="str">
        <f t="shared" si="29"/>
        <v/>
      </c>
      <c r="AC101" s="556" t="str">
        <f t="shared" si="30"/>
        <v/>
      </c>
      <c r="AE101" s="556" t="str">
        <f t="shared" si="31"/>
        <v/>
      </c>
      <c r="AG101" s="556" t="str">
        <f t="shared" si="32"/>
        <v/>
      </c>
      <c r="AI101" s="556" t="str">
        <f t="shared" si="33"/>
        <v/>
      </c>
      <c r="AK101" s="556" t="str">
        <f t="shared" si="34"/>
        <v/>
      </c>
      <c r="AM101" s="556" t="str">
        <f t="shared" si="35"/>
        <v/>
      </c>
      <c r="AO101" s="556" t="str">
        <f t="shared" si="36"/>
        <v/>
      </c>
      <c r="AQ101" s="556" t="str">
        <f t="shared" si="37"/>
        <v/>
      </c>
    </row>
    <row r="102" spans="5:43">
      <c r="E102" s="556" t="str">
        <f t="shared" si="19"/>
        <v/>
      </c>
      <c r="G102" s="556" t="str">
        <f t="shared" si="19"/>
        <v/>
      </c>
      <c r="I102" s="556" t="str">
        <f t="shared" si="20"/>
        <v/>
      </c>
      <c r="K102" s="556" t="str">
        <f t="shared" si="21"/>
        <v/>
      </c>
      <c r="M102" s="556" t="str">
        <f t="shared" si="22"/>
        <v/>
      </c>
      <c r="O102" s="556" t="str">
        <f t="shared" si="23"/>
        <v/>
      </c>
      <c r="Q102" s="556" t="str">
        <f t="shared" si="24"/>
        <v/>
      </c>
      <c r="S102" s="556" t="str">
        <f t="shared" si="25"/>
        <v/>
      </c>
      <c r="U102" s="556" t="str">
        <f t="shared" si="26"/>
        <v/>
      </c>
      <c r="W102" s="556" t="str">
        <f t="shared" si="27"/>
        <v/>
      </c>
      <c r="Y102" s="556" t="str">
        <f t="shared" si="28"/>
        <v/>
      </c>
      <c r="AA102" s="556" t="str">
        <f t="shared" si="29"/>
        <v/>
      </c>
      <c r="AC102" s="556" t="str">
        <f t="shared" si="30"/>
        <v/>
      </c>
      <c r="AE102" s="556" t="str">
        <f t="shared" si="31"/>
        <v/>
      </c>
      <c r="AG102" s="556" t="str">
        <f t="shared" si="32"/>
        <v/>
      </c>
      <c r="AI102" s="556" t="str">
        <f t="shared" si="33"/>
        <v/>
      </c>
      <c r="AK102" s="556" t="str">
        <f t="shared" si="34"/>
        <v/>
      </c>
      <c r="AM102" s="556" t="str">
        <f t="shared" si="35"/>
        <v/>
      </c>
      <c r="AO102" s="556" t="str">
        <f t="shared" si="36"/>
        <v/>
      </c>
      <c r="AQ102" s="556" t="str">
        <f t="shared" si="37"/>
        <v/>
      </c>
    </row>
    <row r="103" spans="5:43">
      <c r="E103" s="556" t="str">
        <f t="shared" si="19"/>
        <v/>
      </c>
      <c r="G103" s="556" t="str">
        <f t="shared" si="19"/>
        <v/>
      </c>
      <c r="I103" s="556" t="str">
        <f t="shared" si="20"/>
        <v/>
      </c>
      <c r="K103" s="556" t="str">
        <f t="shared" si="21"/>
        <v/>
      </c>
      <c r="M103" s="556" t="str">
        <f t="shared" si="22"/>
        <v/>
      </c>
      <c r="O103" s="556" t="str">
        <f t="shared" si="23"/>
        <v/>
      </c>
      <c r="Q103" s="556" t="str">
        <f t="shared" si="24"/>
        <v/>
      </c>
      <c r="S103" s="556" t="str">
        <f t="shared" si="25"/>
        <v/>
      </c>
      <c r="U103" s="556" t="str">
        <f t="shared" si="26"/>
        <v/>
      </c>
      <c r="W103" s="556" t="str">
        <f t="shared" si="27"/>
        <v/>
      </c>
      <c r="Y103" s="556" t="str">
        <f t="shared" si="28"/>
        <v/>
      </c>
      <c r="AA103" s="556" t="str">
        <f t="shared" si="29"/>
        <v/>
      </c>
      <c r="AC103" s="556" t="str">
        <f t="shared" si="30"/>
        <v/>
      </c>
      <c r="AE103" s="556" t="str">
        <f t="shared" si="31"/>
        <v/>
      </c>
      <c r="AG103" s="556" t="str">
        <f t="shared" si="32"/>
        <v/>
      </c>
      <c r="AI103" s="556" t="str">
        <f t="shared" si="33"/>
        <v/>
      </c>
      <c r="AK103" s="556" t="str">
        <f t="shared" si="34"/>
        <v/>
      </c>
      <c r="AM103" s="556" t="str">
        <f t="shared" si="35"/>
        <v/>
      </c>
      <c r="AO103" s="556" t="str">
        <f t="shared" si="36"/>
        <v/>
      </c>
      <c r="AQ103" s="556" t="str">
        <f t="shared" si="37"/>
        <v/>
      </c>
    </row>
    <row r="104" spans="5:43">
      <c r="E104" s="556" t="str">
        <f t="shared" si="19"/>
        <v/>
      </c>
      <c r="G104" s="556" t="str">
        <f t="shared" si="19"/>
        <v/>
      </c>
      <c r="I104" s="556" t="str">
        <f t="shared" si="20"/>
        <v/>
      </c>
      <c r="K104" s="556" t="str">
        <f t="shared" si="21"/>
        <v/>
      </c>
      <c r="M104" s="556" t="str">
        <f t="shared" si="22"/>
        <v/>
      </c>
      <c r="O104" s="556" t="str">
        <f t="shared" si="23"/>
        <v/>
      </c>
      <c r="Q104" s="556" t="str">
        <f t="shared" si="24"/>
        <v/>
      </c>
      <c r="S104" s="556" t="str">
        <f t="shared" si="25"/>
        <v/>
      </c>
      <c r="U104" s="556" t="str">
        <f t="shared" si="26"/>
        <v/>
      </c>
      <c r="W104" s="556" t="str">
        <f t="shared" si="27"/>
        <v/>
      </c>
      <c r="Y104" s="556" t="str">
        <f t="shared" si="28"/>
        <v/>
      </c>
      <c r="AA104" s="556" t="str">
        <f t="shared" si="29"/>
        <v/>
      </c>
      <c r="AC104" s="556" t="str">
        <f t="shared" si="30"/>
        <v/>
      </c>
      <c r="AE104" s="556" t="str">
        <f t="shared" si="31"/>
        <v/>
      </c>
      <c r="AG104" s="556" t="str">
        <f t="shared" si="32"/>
        <v/>
      </c>
      <c r="AI104" s="556" t="str">
        <f t="shared" si="33"/>
        <v/>
      </c>
      <c r="AK104" s="556" t="str">
        <f t="shared" si="34"/>
        <v/>
      </c>
      <c r="AM104" s="556" t="str">
        <f t="shared" si="35"/>
        <v/>
      </c>
      <c r="AO104" s="556" t="str">
        <f t="shared" si="36"/>
        <v/>
      </c>
      <c r="AQ104" s="556" t="str">
        <f t="shared" si="37"/>
        <v/>
      </c>
    </row>
    <row r="105" spans="5:43">
      <c r="E105" s="556" t="str">
        <f t="shared" si="19"/>
        <v/>
      </c>
      <c r="G105" s="556" t="str">
        <f t="shared" si="19"/>
        <v/>
      </c>
      <c r="I105" s="556" t="str">
        <f t="shared" si="20"/>
        <v/>
      </c>
      <c r="K105" s="556" t="str">
        <f t="shared" si="21"/>
        <v/>
      </c>
      <c r="M105" s="556" t="str">
        <f t="shared" si="22"/>
        <v/>
      </c>
      <c r="O105" s="556" t="str">
        <f t="shared" si="23"/>
        <v/>
      </c>
      <c r="Q105" s="556" t="str">
        <f t="shared" si="24"/>
        <v/>
      </c>
      <c r="S105" s="556" t="str">
        <f t="shared" si="25"/>
        <v/>
      </c>
      <c r="U105" s="556" t="str">
        <f t="shared" si="26"/>
        <v/>
      </c>
      <c r="W105" s="556" t="str">
        <f t="shared" si="27"/>
        <v/>
      </c>
      <c r="Y105" s="556" t="str">
        <f t="shared" si="28"/>
        <v/>
      </c>
      <c r="AA105" s="556" t="str">
        <f t="shared" si="29"/>
        <v/>
      </c>
      <c r="AC105" s="556" t="str">
        <f t="shared" si="30"/>
        <v/>
      </c>
      <c r="AE105" s="556" t="str">
        <f t="shared" si="31"/>
        <v/>
      </c>
      <c r="AG105" s="556" t="str">
        <f t="shared" si="32"/>
        <v/>
      </c>
      <c r="AI105" s="556" t="str">
        <f t="shared" si="33"/>
        <v/>
      </c>
      <c r="AK105" s="556" t="str">
        <f t="shared" si="34"/>
        <v/>
      </c>
      <c r="AM105" s="556" t="str">
        <f t="shared" si="35"/>
        <v/>
      </c>
      <c r="AO105" s="556" t="str">
        <f t="shared" si="36"/>
        <v/>
      </c>
      <c r="AQ105" s="556" t="str">
        <f t="shared" si="37"/>
        <v/>
      </c>
    </row>
    <row r="106" spans="5:43">
      <c r="E106" s="556" t="str">
        <f t="shared" si="19"/>
        <v/>
      </c>
      <c r="G106" s="556" t="str">
        <f t="shared" si="19"/>
        <v/>
      </c>
      <c r="I106" s="556" t="str">
        <f t="shared" si="20"/>
        <v/>
      </c>
      <c r="K106" s="556" t="str">
        <f t="shared" si="21"/>
        <v/>
      </c>
      <c r="M106" s="556" t="str">
        <f t="shared" si="22"/>
        <v/>
      </c>
      <c r="O106" s="556" t="str">
        <f t="shared" si="23"/>
        <v/>
      </c>
      <c r="Q106" s="556" t="str">
        <f t="shared" si="24"/>
        <v/>
      </c>
      <c r="S106" s="556" t="str">
        <f t="shared" si="25"/>
        <v/>
      </c>
      <c r="U106" s="556" t="str">
        <f t="shared" si="26"/>
        <v/>
      </c>
      <c r="W106" s="556" t="str">
        <f t="shared" si="27"/>
        <v/>
      </c>
      <c r="Y106" s="556" t="str">
        <f t="shared" si="28"/>
        <v/>
      </c>
      <c r="AA106" s="556" t="str">
        <f t="shared" si="29"/>
        <v/>
      </c>
      <c r="AC106" s="556" t="str">
        <f t="shared" si="30"/>
        <v/>
      </c>
      <c r="AE106" s="556" t="str">
        <f t="shared" si="31"/>
        <v/>
      </c>
      <c r="AG106" s="556" t="str">
        <f t="shared" si="32"/>
        <v/>
      </c>
      <c r="AI106" s="556" t="str">
        <f t="shared" si="33"/>
        <v/>
      </c>
      <c r="AK106" s="556" t="str">
        <f t="shared" si="34"/>
        <v/>
      </c>
      <c r="AM106" s="556" t="str">
        <f t="shared" si="35"/>
        <v/>
      </c>
      <c r="AO106" s="556" t="str">
        <f t="shared" si="36"/>
        <v/>
      </c>
      <c r="AQ106" s="556" t="str">
        <f t="shared" si="37"/>
        <v/>
      </c>
    </row>
    <row r="107" spans="5:43">
      <c r="E107" s="556" t="str">
        <f t="shared" si="19"/>
        <v/>
      </c>
      <c r="G107" s="556" t="str">
        <f t="shared" si="19"/>
        <v/>
      </c>
      <c r="I107" s="556" t="str">
        <f t="shared" si="20"/>
        <v/>
      </c>
      <c r="K107" s="556" t="str">
        <f t="shared" si="21"/>
        <v/>
      </c>
      <c r="M107" s="556" t="str">
        <f t="shared" si="22"/>
        <v/>
      </c>
      <c r="O107" s="556" t="str">
        <f t="shared" si="23"/>
        <v/>
      </c>
      <c r="Q107" s="556" t="str">
        <f t="shared" si="24"/>
        <v/>
      </c>
      <c r="S107" s="556" t="str">
        <f t="shared" si="25"/>
        <v/>
      </c>
      <c r="U107" s="556" t="str">
        <f t="shared" si="26"/>
        <v/>
      </c>
      <c r="W107" s="556" t="str">
        <f t="shared" si="27"/>
        <v/>
      </c>
      <c r="Y107" s="556" t="str">
        <f t="shared" si="28"/>
        <v/>
      </c>
      <c r="AA107" s="556" t="str">
        <f t="shared" si="29"/>
        <v/>
      </c>
      <c r="AC107" s="556" t="str">
        <f t="shared" si="30"/>
        <v/>
      </c>
      <c r="AE107" s="556" t="str">
        <f t="shared" si="31"/>
        <v/>
      </c>
      <c r="AG107" s="556" t="str">
        <f t="shared" si="32"/>
        <v/>
      </c>
      <c r="AI107" s="556" t="str">
        <f t="shared" si="33"/>
        <v/>
      </c>
      <c r="AK107" s="556" t="str">
        <f t="shared" si="34"/>
        <v/>
      </c>
      <c r="AM107" s="556" t="str">
        <f t="shared" si="35"/>
        <v/>
      </c>
      <c r="AO107" s="556" t="str">
        <f t="shared" si="36"/>
        <v/>
      </c>
      <c r="AQ107" s="556" t="str">
        <f t="shared" si="37"/>
        <v/>
      </c>
    </row>
    <row r="108" spans="5:43">
      <c r="E108" s="556" t="str">
        <f t="shared" si="19"/>
        <v/>
      </c>
      <c r="G108" s="556" t="str">
        <f t="shared" si="19"/>
        <v/>
      </c>
      <c r="I108" s="556" t="str">
        <f t="shared" si="20"/>
        <v/>
      </c>
      <c r="K108" s="556" t="str">
        <f t="shared" si="21"/>
        <v/>
      </c>
      <c r="M108" s="556" t="str">
        <f t="shared" si="22"/>
        <v/>
      </c>
      <c r="O108" s="556" t="str">
        <f t="shared" si="23"/>
        <v/>
      </c>
      <c r="Q108" s="556" t="str">
        <f t="shared" si="24"/>
        <v/>
      </c>
      <c r="S108" s="556" t="str">
        <f t="shared" si="25"/>
        <v/>
      </c>
      <c r="U108" s="556" t="str">
        <f t="shared" si="26"/>
        <v/>
      </c>
      <c r="W108" s="556" t="str">
        <f t="shared" si="27"/>
        <v/>
      </c>
      <c r="Y108" s="556" t="str">
        <f t="shared" si="28"/>
        <v/>
      </c>
      <c r="AA108" s="556" t="str">
        <f t="shared" si="29"/>
        <v/>
      </c>
      <c r="AC108" s="556" t="str">
        <f t="shared" si="30"/>
        <v/>
      </c>
      <c r="AE108" s="556" t="str">
        <f t="shared" si="31"/>
        <v/>
      </c>
      <c r="AG108" s="556" t="str">
        <f t="shared" si="32"/>
        <v/>
      </c>
      <c r="AI108" s="556" t="str">
        <f t="shared" si="33"/>
        <v/>
      </c>
      <c r="AK108" s="556" t="str">
        <f t="shared" si="34"/>
        <v/>
      </c>
      <c r="AM108" s="556" t="str">
        <f t="shared" si="35"/>
        <v/>
      </c>
      <c r="AO108" s="556" t="str">
        <f t="shared" si="36"/>
        <v/>
      </c>
      <c r="AQ108" s="556" t="str">
        <f t="shared" si="37"/>
        <v/>
      </c>
    </row>
    <row r="109" spans="5:43">
      <c r="E109" s="556" t="str">
        <f t="shared" si="19"/>
        <v/>
      </c>
      <c r="G109" s="556" t="str">
        <f t="shared" si="19"/>
        <v/>
      </c>
      <c r="I109" s="556" t="str">
        <f t="shared" si="20"/>
        <v/>
      </c>
      <c r="K109" s="556" t="str">
        <f t="shared" si="21"/>
        <v/>
      </c>
      <c r="M109" s="556" t="str">
        <f t="shared" si="22"/>
        <v/>
      </c>
      <c r="O109" s="556" t="str">
        <f t="shared" si="23"/>
        <v/>
      </c>
      <c r="Q109" s="556" t="str">
        <f t="shared" si="24"/>
        <v/>
      </c>
      <c r="S109" s="556" t="str">
        <f t="shared" si="25"/>
        <v/>
      </c>
      <c r="U109" s="556" t="str">
        <f t="shared" si="26"/>
        <v/>
      </c>
      <c r="W109" s="556" t="str">
        <f t="shared" si="27"/>
        <v/>
      </c>
      <c r="Y109" s="556" t="str">
        <f t="shared" si="28"/>
        <v/>
      </c>
      <c r="AA109" s="556" t="str">
        <f t="shared" si="29"/>
        <v/>
      </c>
      <c r="AC109" s="556" t="str">
        <f t="shared" si="30"/>
        <v/>
      </c>
      <c r="AE109" s="556" t="str">
        <f t="shared" si="31"/>
        <v/>
      </c>
      <c r="AG109" s="556" t="str">
        <f t="shared" si="32"/>
        <v/>
      </c>
      <c r="AI109" s="556" t="str">
        <f t="shared" si="33"/>
        <v/>
      </c>
      <c r="AK109" s="556" t="str">
        <f t="shared" si="34"/>
        <v/>
      </c>
      <c r="AM109" s="556" t="str">
        <f t="shared" si="35"/>
        <v/>
      </c>
      <c r="AO109" s="556" t="str">
        <f t="shared" si="36"/>
        <v/>
      </c>
      <c r="AQ109" s="556" t="str">
        <f t="shared" si="37"/>
        <v/>
      </c>
    </row>
    <row r="110" spans="5:43">
      <c r="E110" s="556" t="str">
        <f t="shared" si="19"/>
        <v/>
      </c>
      <c r="G110" s="556" t="str">
        <f t="shared" si="19"/>
        <v/>
      </c>
      <c r="I110" s="556" t="str">
        <f t="shared" si="20"/>
        <v/>
      </c>
      <c r="K110" s="556" t="str">
        <f t="shared" si="21"/>
        <v/>
      </c>
      <c r="M110" s="556" t="str">
        <f t="shared" si="22"/>
        <v/>
      </c>
      <c r="O110" s="556" t="str">
        <f t="shared" si="23"/>
        <v/>
      </c>
      <c r="Q110" s="556" t="str">
        <f t="shared" si="24"/>
        <v/>
      </c>
      <c r="S110" s="556" t="str">
        <f t="shared" si="25"/>
        <v/>
      </c>
      <c r="U110" s="556" t="str">
        <f t="shared" si="26"/>
        <v/>
      </c>
      <c r="W110" s="556" t="str">
        <f t="shared" si="27"/>
        <v/>
      </c>
      <c r="Y110" s="556" t="str">
        <f t="shared" si="28"/>
        <v/>
      </c>
      <c r="AA110" s="556" t="str">
        <f t="shared" si="29"/>
        <v/>
      </c>
      <c r="AC110" s="556" t="str">
        <f t="shared" si="30"/>
        <v/>
      </c>
      <c r="AE110" s="556" t="str">
        <f t="shared" si="31"/>
        <v/>
      </c>
      <c r="AG110" s="556" t="str">
        <f t="shared" si="32"/>
        <v/>
      </c>
      <c r="AI110" s="556" t="str">
        <f t="shared" si="33"/>
        <v/>
      </c>
      <c r="AK110" s="556" t="str">
        <f t="shared" si="34"/>
        <v/>
      </c>
      <c r="AM110" s="556" t="str">
        <f t="shared" si="35"/>
        <v/>
      </c>
      <c r="AO110" s="556" t="str">
        <f t="shared" si="36"/>
        <v/>
      </c>
      <c r="AQ110" s="556" t="str">
        <f t="shared" si="37"/>
        <v/>
      </c>
    </row>
    <row r="111" spans="5:43">
      <c r="E111" s="556" t="str">
        <f t="shared" si="19"/>
        <v/>
      </c>
      <c r="G111" s="556" t="str">
        <f t="shared" si="19"/>
        <v/>
      </c>
      <c r="I111" s="556" t="str">
        <f t="shared" si="20"/>
        <v/>
      </c>
      <c r="K111" s="556" t="str">
        <f t="shared" si="21"/>
        <v/>
      </c>
      <c r="M111" s="556" t="str">
        <f t="shared" si="22"/>
        <v/>
      </c>
      <c r="O111" s="556" t="str">
        <f t="shared" si="23"/>
        <v/>
      </c>
      <c r="Q111" s="556" t="str">
        <f t="shared" si="24"/>
        <v/>
      </c>
      <c r="S111" s="556" t="str">
        <f t="shared" si="25"/>
        <v/>
      </c>
      <c r="U111" s="556" t="str">
        <f t="shared" si="26"/>
        <v/>
      </c>
      <c r="W111" s="556" t="str">
        <f t="shared" si="27"/>
        <v/>
      </c>
      <c r="Y111" s="556" t="str">
        <f t="shared" si="28"/>
        <v/>
      </c>
      <c r="AA111" s="556" t="str">
        <f t="shared" si="29"/>
        <v/>
      </c>
      <c r="AC111" s="556" t="str">
        <f t="shared" si="30"/>
        <v/>
      </c>
      <c r="AE111" s="556" t="str">
        <f t="shared" si="31"/>
        <v/>
      </c>
      <c r="AG111" s="556" t="str">
        <f t="shared" si="32"/>
        <v/>
      </c>
      <c r="AI111" s="556" t="str">
        <f t="shared" si="33"/>
        <v/>
      </c>
      <c r="AK111" s="556" t="str">
        <f t="shared" si="34"/>
        <v/>
      </c>
      <c r="AM111" s="556" t="str">
        <f t="shared" si="35"/>
        <v/>
      </c>
      <c r="AO111" s="556" t="str">
        <f t="shared" si="36"/>
        <v/>
      </c>
      <c r="AQ111" s="556" t="str">
        <f t="shared" si="37"/>
        <v/>
      </c>
    </row>
    <row r="112" spans="5:43">
      <c r="E112" s="556" t="str">
        <f t="shared" si="19"/>
        <v/>
      </c>
      <c r="G112" s="556" t="str">
        <f t="shared" si="19"/>
        <v/>
      </c>
      <c r="I112" s="556" t="str">
        <f t="shared" si="20"/>
        <v/>
      </c>
      <c r="K112" s="556" t="str">
        <f t="shared" si="21"/>
        <v/>
      </c>
      <c r="M112" s="556" t="str">
        <f t="shared" si="22"/>
        <v/>
      </c>
      <c r="O112" s="556" t="str">
        <f t="shared" si="23"/>
        <v/>
      </c>
      <c r="Q112" s="556" t="str">
        <f t="shared" si="24"/>
        <v/>
      </c>
      <c r="S112" s="556" t="str">
        <f t="shared" si="25"/>
        <v/>
      </c>
      <c r="U112" s="556" t="str">
        <f t="shared" si="26"/>
        <v/>
      </c>
      <c r="W112" s="556" t="str">
        <f t="shared" si="27"/>
        <v/>
      </c>
      <c r="Y112" s="556" t="str">
        <f t="shared" si="28"/>
        <v/>
      </c>
      <c r="AA112" s="556" t="str">
        <f t="shared" si="29"/>
        <v/>
      </c>
      <c r="AC112" s="556" t="str">
        <f t="shared" si="30"/>
        <v/>
      </c>
      <c r="AE112" s="556" t="str">
        <f t="shared" si="31"/>
        <v/>
      </c>
      <c r="AG112" s="556" t="str">
        <f t="shared" si="32"/>
        <v/>
      </c>
      <c r="AI112" s="556" t="str">
        <f t="shared" si="33"/>
        <v/>
      </c>
      <c r="AK112" s="556" t="str">
        <f t="shared" si="34"/>
        <v/>
      </c>
      <c r="AM112" s="556" t="str">
        <f t="shared" si="35"/>
        <v/>
      </c>
      <c r="AO112" s="556" t="str">
        <f t="shared" si="36"/>
        <v/>
      </c>
      <c r="AQ112" s="556" t="str">
        <f t="shared" si="37"/>
        <v/>
      </c>
    </row>
    <row r="113" spans="5:43">
      <c r="E113" s="556" t="str">
        <f t="shared" si="19"/>
        <v/>
      </c>
      <c r="G113" s="556" t="str">
        <f t="shared" si="19"/>
        <v/>
      </c>
      <c r="I113" s="556" t="str">
        <f t="shared" si="20"/>
        <v/>
      </c>
      <c r="K113" s="556" t="str">
        <f t="shared" si="21"/>
        <v/>
      </c>
      <c r="M113" s="556" t="str">
        <f t="shared" si="22"/>
        <v/>
      </c>
      <c r="O113" s="556" t="str">
        <f t="shared" si="23"/>
        <v/>
      </c>
      <c r="Q113" s="556" t="str">
        <f t="shared" si="24"/>
        <v/>
      </c>
      <c r="S113" s="556" t="str">
        <f t="shared" si="25"/>
        <v/>
      </c>
      <c r="U113" s="556" t="str">
        <f t="shared" si="26"/>
        <v/>
      </c>
      <c r="W113" s="556" t="str">
        <f t="shared" si="27"/>
        <v/>
      </c>
      <c r="Y113" s="556" t="str">
        <f t="shared" si="28"/>
        <v/>
      </c>
      <c r="AA113" s="556" t="str">
        <f t="shared" si="29"/>
        <v/>
      </c>
      <c r="AC113" s="556" t="str">
        <f t="shared" si="30"/>
        <v/>
      </c>
      <c r="AE113" s="556" t="str">
        <f t="shared" si="31"/>
        <v/>
      </c>
      <c r="AG113" s="556" t="str">
        <f t="shared" si="32"/>
        <v/>
      </c>
      <c r="AI113" s="556" t="str">
        <f t="shared" si="33"/>
        <v/>
      </c>
      <c r="AK113" s="556" t="str">
        <f t="shared" si="34"/>
        <v/>
      </c>
      <c r="AM113" s="556" t="str">
        <f t="shared" si="35"/>
        <v/>
      </c>
      <c r="AO113" s="556" t="str">
        <f t="shared" si="36"/>
        <v/>
      </c>
      <c r="AQ113" s="556" t="str">
        <f t="shared" si="37"/>
        <v/>
      </c>
    </row>
    <row r="114" spans="5:43">
      <c r="E114" s="556" t="str">
        <f t="shared" si="19"/>
        <v/>
      </c>
      <c r="G114" s="556" t="str">
        <f t="shared" si="19"/>
        <v/>
      </c>
      <c r="I114" s="556" t="str">
        <f t="shared" si="20"/>
        <v/>
      </c>
      <c r="K114" s="556" t="str">
        <f t="shared" si="21"/>
        <v/>
      </c>
      <c r="M114" s="556" t="str">
        <f t="shared" si="22"/>
        <v/>
      </c>
      <c r="O114" s="556" t="str">
        <f t="shared" si="23"/>
        <v/>
      </c>
      <c r="Q114" s="556" t="str">
        <f t="shared" si="24"/>
        <v/>
      </c>
      <c r="S114" s="556" t="str">
        <f t="shared" si="25"/>
        <v/>
      </c>
      <c r="U114" s="556" t="str">
        <f t="shared" si="26"/>
        <v/>
      </c>
      <c r="W114" s="556" t="str">
        <f t="shared" si="27"/>
        <v/>
      </c>
      <c r="Y114" s="556" t="str">
        <f t="shared" si="28"/>
        <v/>
      </c>
      <c r="AA114" s="556" t="str">
        <f t="shared" si="29"/>
        <v/>
      </c>
      <c r="AC114" s="556" t="str">
        <f t="shared" si="30"/>
        <v/>
      </c>
      <c r="AE114" s="556" t="str">
        <f t="shared" si="31"/>
        <v/>
      </c>
      <c r="AG114" s="556" t="str">
        <f t="shared" si="32"/>
        <v/>
      </c>
      <c r="AI114" s="556" t="str">
        <f t="shared" si="33"/>
        <v/>
      </c>
      <c r="AK114" s="556" t="str">
        <f t="shared" si="34"/>
        <v/>
      </c>
      <c r="AM114" s="556" t="str">
        <f t="shared" si="35"/>
        <v/>
      </c>
      <c r="AO114" s="556" t="str">
        <f t="shared" si="36"/>
        <v/>
      </c>
      <c r="AQ114" s="556" t="str">
        <f t="shared" si="37"/>
        <v/>
      </c>
    </row>
    <row r="115" spans="5:43">
      <c r="E115" s="556" t="str">
        <f t="shared" si="19"/>
        <v/>
      </c>
      <c r="G115" s="556" t="str">
        <f t="shared" si="19"/>
        <v/>
      </c>
      <c r="I115" s="556" t="str">
        <f t="shared" si="20"/>
        <v/>
      </c>
      <c r="K115" s="556" t="str">
        <f t="shared" si="21"/>
        <v/>
      </c>
      <c r="M115" s="556" t="str">
        <f t="shared" si="22"/>
        <v/>
      </c>
      <c r="O115" s="556" t="str">
        <f t="shared" si="23"/>
        <v/>
      </c>
      <c r="Q115" s="556" t="str">
        <f t="shared" si="24"/>
        <v/>
      </c>
      <c r="S115" s="556" t="str">
        <f t="shared" si="25"/>
        <v/>
      </c>
      <c r="U115" s="556" t="str">
        <f t="shared" si="26"/>
        <v/>
      </c>
      <c r="W115" s="556" t="str">
        <f t="shared" si="27"/>
        <v/>
      </c>
      <c r="Y115" s="556" t="str">
        <f t="shared" si="28"/>
        <v/>
      </c>
      <c r="AA115" s="556" t="str">
        <f t="shared" si="29"/>
        <v/>
      </c>
      <c r="AC115" s="556" t="str">
        <f t="shared" si="30"/>
        <v/>
      </c>
      <c r="AE115" s="556" t="str">
        <f t="shared" si="31"/>
        <v/>
      </c>
      <c r="AG115" s="556" t="str">
        <f t="shared" si="32"/>
        <v/>
      </c>
      <c r="AI115" s="556" t="str">
        <f t="shared" si="33"/>
        <v/>
      </c>
      <c r="AK115" s="556" t="str">
        <f t="shared" si="34"/>
        <v/>
      </c>
      <c r="AM115" s="556" t="str">
        <f t="shared" si="35"/>
        <v/>
      </c>
      <c r="AO115" s="556" t="str">
        <f t="shared" si="36"/>
        <v/>
      </c>
      <c r="AQ115" s="556" t="str">
        <f t="shared" si="37"/>
        <v/>
      </c>
    </row>
    <row r="116" spans="5:43">
      <c r="E116" s="556" t="str">
        <f t="shared" si="19"/>
        <v/>
      </c>
      <c r="G116" s="556" t="str">
        <f t="shared" si="19"/>
        <v/>
      </c>
      <c r="I116" s="556" t="str">
        <f t="shared" si="20"/>
        <v/>
      </c>
      <c r="K116" s="556" t="str">
        <f t="shared" si="21"/>
        <v/>
      </c>
      <c r="M116" s="556" t="str">
        <f t="shared" si="22"/>
        <v/>
      </c>
      <c r="O116" s="556" t="str">
        <f t="shared" si="23"/>
        <v/>
      </c>
      <c r="Q116" s="556" t="str">
        <f t="shared" si="24"/>
        <v/>
      </c>
      <c r="S116" s="556" t="str">
        <f t="shared" si="25"/>
        <v/>
      </c>
      <c r="U116" s="556" t="str">
        <f t="shared" si="26"/>
        <v/>
      </c>
      <c r="W116" s="556" t="str">
        <f t="shared" si="27"/>
        <v/>
      </c>
      <c r="Y116" s="556" t="str">
        <f t="shared" si="28"/>
        <v/>
      </c>
      <c r="AA116" s="556" t="str">
        <f t="shared" si="29"/>
        <v/>
      </c>
      <c r="AC116" s="556" t="str">
        <f t="shared" si="30"/>
        <v/>
      </c>
      <c r="AE116" s="556" t="str">
        <f t="shared" si="31"/>
        <v/>
      </c>
      <c r="AG116" s="556" t="str">
        <f t="shared" si="32"/>
        <v/>
      </c>
      <c r="AI116" s="556" t="str">
        <f t="shared" si="33"/>
        <v/>
      </c>
      <c r="AK116" s="556" t="str">
        <f t="shared" si="34"/>
        <v/>
      </c>
      <c r="AM116" s="556" t="str">
        <f t="shared" si="35"/>
        <v/>
      </c>
      <c r="AO116" s="556" t="str">
        <f t="shared" si="36"/>
        <v/>
      </c>
      <c r="AQ116" s="556" t="str">
        <f t="shared" si="37"/>
        <v/>
      </c>
    </row>
    <row r="117" spans="5:43">
      <c r="E117" s="556" t="str">
        <f t="shared" si="19"/>
        <v/>
      </c>
      <c r="G117" s="556" t="str">
        <f t="shared" si="19"/>
        <v/>
      </c>
      <c r="I117" s="556" t="str">
        <f t="shared" si="20"/>
        <v/>
      </c>
      <c r="K117" s="556" t="str">
        <f t="shared" si="21"/>
        <v/>
      </c>
      <c r="M117" s="556" t="str">
        <f t="shared" si="22"/>
        <v/>
      </c>
      <c r="O117" s="556" t="str">
        <f t="shared" si="23"/>
        <v/>
      </c>
      <c r="Q117" s="556" t="str">
        <f t="shared" si="24"/>
        <v/>
      </c>
      <c r="S117" s="556" t="str">
        <f t="shared" si="25"/>
        <v/>
      </c>
      <c r="U117" s="556" t="str">
        <f t="shared" si="26"/>
        <v/>
      </c>
      <c r="W117" s="556" t="str">
        <f t="shared" si="27"/>
        <v/>
      </c>
      <c r="Y117" s="556" t="str">
        <f t="shared" si="28"/>
        <v/>
      </c>
      <c r="AA117" s="556" t="str">
        <f t="shared" si="29"/>
        <v/>
      </c>
      <c r="AC117" s="556" t="str">
        <f t="shared" si="30"/>
        <v/>
      </c>
      <c r="AE117" s="556" t="str">
        <f t="shared" si="31"/>
        <v/>
      </c>
      <c r="AG117" s="556" t="str">
        <f t="shared" si="32"/>
        <v/>
      </c>
      <c r="AI117" s="556" t="str">
        <f t="shared" si="33"/>
        <v/>
      </c>
      <c r="AK117" s="556" t="str">
        <f t="shared" si="34"/>
        <v/>
      </c>
      <c r="AM117" s="556" t="str">
        <f t="shared" si="35"/>
        <v/>
      </c>
      <c r="AO117" s="556" t="str">
        <f t="shared" si="36"/>
        <v/>
      </c>
      <c r="AQ117" s="556" t="str">
        <f t="shared" si="37"/>
        <v/>
      </c>
    </row>
    <row r="118" spans="5:43">
      <c r="E118" s="556" t="str">
        <f t="shared" si="19"/>
        <v/>
      </c>
      <c r="G118" s="556" t="str">
        <f t="shared" si="19"/>
        <v/>
      </c>
      <c r="I118" s="556" t="str">
        <f t="shared" si="20"/>
        <v/>
      </c>
      <c r="K118" s="556" t="str">
        <f t="shared" si="21"/>
        <v/>
      </c>
      <c r="M118" s="556" t="str">
        <f t="shared" si="22"/>
        <v/>
      </c>
      <c r="O118" s="556" t="str">
        <f t="shared" si="23"/>
        <v/>
      </c>
      <c r="Q118" s="556" t="str">
        <f t="shared" si="24"/>
        <v/>
      </c>
      <c r="S118" s="556" t="str">
        <f t="shared" si="25"/>
        <v/>
      </c>
      <c r="U118" s="556" t="str">
        <f t="shared" si="26"/>
        <v/>
      </c>
      <c r="W118" s="556" t="str">
        <f t="shared" si="27"/>
        <v/>
      </c>
      <c r="Y118" s="556" t="str">
        <f t="shared" si="28"/>
        <v/>
      </c>
      <c r="AA118" s="556" t="str">
        <f t="shared" si="29"/>
        <v/>
      </c>
      <c r="AC118" s="556" t="str">
        <f t="shared" si="30"/>
        <v/>
      </c>
      <c r="AE118" s="556" t="str">
        <f t="shared" si="31"/>
        <v/>
      </c>
      <c r="AG118" s="556" t="str">
        <f t="shared" si="32"/>
        <v/>
      </c>
      <c r="AI118" s="556" t="str">
        <f t="shared" si="33"/>
        <v/>
      </c>
      <c r="AK118" s="556" t="str">
        <f t="shared" si="34"/>
        <v/>
      </c>
      <c r="AM118" s="556" t="str">
        <f t="shared" si="35"/>
        <v/>
      </c>
      <c r="AO118" s="556" t="str">
        <f t="shared" si="36"/>
        <v/>
      </c>
      <c r="AQ118" s="556" t="str">
        <f t="shared" si="37"/>
        <v/>
      </c>
    </row>
    <row r="119" spans="5:43">
      <c r="E119" s="556" t="str">
        <f t="shared" si="19"/>
        <v/>
      </c>
      <c r="G119" s="556" t="str">
        <f t="shared" si="19"/>
        <v/>
      </c>
      <c r="I119" s="556" t="str">
        <f t="shared" si="20"/>
        <v/>
      </c>
      <c r="K119" s="556" t="str">
        <f t="shared" si="21"/>
        <v/>
      </c>
      <c r="M119" s="556" t="str">
        <f t="shared" si="22"/>
        <v/>
      </c>
      <c r="O119" s="556" t="str">
        <f t="shared" si="23"/>
        <v/>
      </c>
      <c r="Q119" s="556" t="str">
        <f t="shared" si="24"/>
        <v/>
      </c>
      <c r="S119" s="556" t="str">
        <f t="shared" si="25"/>
        <v/>
      </c>
      <c r="U119" s="556" t="str">
        <f t="shared" si="26"/>
        <v/>
      </c>
      <c r="W119" s="556" t="str">
        <f t="shared" si="27"/>
        <v/>
      </c>
      <c r="Y119" s="556" t="str">
        <f t="shared" si="28"/>
        <v/>
      </c>
      <c r="AA119" s="556" t="str">
        <f t="shared" si="29"/>
        <v/>
      </c>
      <c r="AC119" s="556" t="str">
        <f t="shared" si="30"/>
        <v/>
      </c>
      <c r="AE119" s="556" t="str">
        <f t="shared" si="31"/>
        <v/>
      </c>
      <c r="AG119" s="556" t="str">
        <f t="shared" si="32"/>
        <v/>
      </c>
      <c r="AI119" s="556" t="str">
        <f t="shared" si="33"/>
        <v/>
      </c>
      <c r="AK119" s="556" t="str">
        <f t="shared" si="34"/>
        <v/>
      </c>
      <c r="AM119" s="556" t="str">
        <f t="shared" si="35"/>
        <v/>
      </c>
      <c r="AO119" s="556" t="str">
        <f t="shared" si="36"/>
        <v/>
      </c>
      <c r="AQ119" s="556" t="str">
        <f t="shared" si="37"/>
        <v/>
      </c>
    </row>
    <row r="120" spans="5:43">
      <c r="E120" s="556" t="str">
        <f t="shared" si="19"/>
        <v/>
      </c>
      <c r="G120" s="556" t="str">
        <f t="shared" si="19"/>
        <v/>
      </c>
      <c r="I120" s="556" t="str">
        <f t="shared" si="20"/>
        <v/>
      </c>
      <c r="K120" s="556" t="str">
        <f t="shared" si="21"/>
        <v/>
      </c>
      <c r="M120" s="556" t="str">
        <f t="shared" si="22"/>
        <v/>
      </c>
      <c r="O120" s="556" t="str">
        <f t="shared" si="23"/>
        <v/>
      </c>
      <c r="Q120" s="556" t="str">
        <f t="shared" si="24"/>
        <v/>
      </c>
      <c r="S120" s="556" t="str">
        <f t="shared" si="25"/>
        <v/>
      </c>
      <c r="U120" s="556" t="str">
        <f t="shared" si="26"/>
        <v/>
      </c>
      <c r="W120" s="556" t="str">
        <f t="shared" si="27"/>
        <v/>
      </c>
      <c r="Y120" s="556" t="str">
        <f t="shared" si="28"/>
        <v/>
      </c>
      <c r="AA120" s="556" t="str">
        <f t="shared" si="29"/>
        <v/>
      </c>
      <c r="AC120" s="556" t="str">
        <f t="shared" si="30"/>
        <v/>
      </c>
      <c r="AE120" s="556" t="str">
        <f t="shared" si="31"/>
        <v/>
      </c>
      <c r="AG120" s="556" t="str">
        <f t="shared" si="32"/>
        <v/>
      </c>
      <c r="AI120" s="556" t="str">
        <f t="shared" si="33"/>
        <v/>
      </c>
      <c r="AK120" s="556" t="str">
        <f t="shared" si="34"/>
        <v/>
      </c>
      <c r="AM120" s="556" t="str">
        <f t="shared" si="35"/>
        <v/>
      </c>
      <c r="AO120" s="556" t="str">
        <f t="shared" si="36"/>
        <v/>
      </c>
      <c r="AQ120" s="556" t="str">
        <f t="shared" si="37"/>
        <v/>
      </c>
    </row>
    <row r="121" spans="5:43">
      <c r="E121" s="556" t="str">
        <f t="shared" si="19"/>
        <v/>
      </c>
      <c r="G121" s="556" t="str">
        <f t="shared" si="19"/>
        <v/>
      </c>
      <c r="I121" s="556" t="str">
        <f t="shared" si="20"/>
        <v/>
      </c>
      <c r="K121" s="556" t="str">
        <f t="shared" si="21"/>
        <v/>
      </c>
      <c r="M121" s="556" t="str">
        <f t="shared" si="22"/>
        <v/>
      </c>
      <c r="O121" s="556" t="str">
        <f t="shared" si="23"/>
        <v/>
      </c>
      <c r="Q121" s="556" t="str">
        <f t="shared" si="24"/>
        <v/>
      </c>
      <c r="S121" s="556" t="str">
        <f t="shared" si="25"/>
        <v/>
      </c>
      <c r="U121" s="556" t="str">
        <f t="shared" si="26"/>
        <v/>
      </c>
      <c r="W121" s="556" t="str">
        <f t="shared" si="27"/>
        <v/>
      </c>
      <c r="Y121" s="556" t="str">
        <f t="shared" si="28"/>
        <v/>
      </c>
      <c r="AA121" s="556" t="str">
        <f t="shared" si="29"/>
        <v/>
      </c>
      <c r="AC121" s="556" t="str">
        <f t="shared" si="30"/>
        <v/>
      </c>
      <c r="AE121" s="556" t="str">
        <f t="shared" si="31"/>
        <v/>
      </c>
      <c r="AG121" s="556" t="str">
        <f t="shared" si="32"/>
        <v/>
      </c>
      <c r="AI121" s="556" t="str">
        <f t="shared" si="33"/>
        <v/>
      </c>
      <c r="AK121" s="556" t="str">
        <f t="shared" si="34"/>
        <v/>
      </c>
      <c r="AM121" s="556" t="str">
        <f t="shared" si="35"/>
        <v/>
      </c>
      <c r="AO121" s="556" t="str">
        <f t="shared" si="36"/>
        <v/>
      </c>
      <c r="AQ121" s="556" t="str">
        <f t="shared" si="37"/>
        <v/>
      </c>
    </row>
    <row r="122" spans="5:43">
      <c r="E122" s="556" t="str">
        <f t="shared" si="19"/>
        <v/>
      </c>
      <c r="G122" s="556" t="str">
        <f t="shared" si="19"/>
        <v/>
      </c>
      <c r="I122" s="556" t="str">
        <f t="shared" si="20"/>
        <v/>
      </c>
      <c r="K122" s="556" t="str">
        <f t="shared" si="21"/>
        <v/>
      </c>
      <c r="M122" s="556" t="str">
        <f t="shared" si="22"/>
        <v/>
      </c>
      <c r="O122" s="556" t="str">
        <f t="shared" si="23"/>
        <v/>
      </c>
      <c r="Q122" s="556" t="str">
        <f t="shared" si="24"/>
        <v/>
      </c>
      <c r="S122" s="556" t="str">
        <f t="shared" si="25"/>
        <v/>
      </c>
      <c r="U122" s="556" t="str">
        <f t="shared" si="26"/>
        <v/>
      </c>
      <c r="W122" s="556" t="str">
        <f t="shared" si="27"/>
        <v/>
      </c>
      <c r="Y122" s="556" t="str">
        <f t="shared" si="28"/>
        <v/>
      </c>
      <c r="AA122" s="556" t="str">
        <f t="shared" si="29"/>
        <v/>
      </c>
      <c r="AC122" s="556" t="str">
        <f t="shared" si="30"/>
        <v/>
      </c>
      <c r="AE122" s="556" t="str">
        <f t="shared" si="31"/>
        <v/>
      </c>
      <c r="AG122" s="556" t="str">
        <f t="shared" si="32"/>
        <v/>
      </c>
      <c r="AI122" s="556" t="str">
        <f t="shared" si="33"/>
        <v/>
      </c>
      <c r="AK122" s="556" t="str">
        <f t="shared" si="34"/>
        <v/>
      </c>
      <c r="AM122" s="556" t="str">
        <f t="shared" si="35"/>
        <v/>
      </c>
      <c r="AO122" s="556" t="str">
        <f t="shared" si="36"/>
        <v/>
      </c>
      <c r="AQ122" s="556" t="str">
        <f t="shared" si="37"/>
        <v/>
      </c>
    </row>
    <row r="123" spans="5:43">
      <c r="E123" s="556" t="str">
        <f t="shared" si="19"/>
        <v/>
      </c>
      <c r="G123" s="556" t="str">
        <f t="shared" si="19"/>
        <v/>
      </c>
      <c r="I123" s="556" t="str">
        <f t="shared" si="20"/>
        <v/>
      </c>
      <c r="K123" s="556" t="str">
        <f t="shared" si="21"/>
        <v/>
      </c>
      <c r="M123" s="556" t="str">
        <f t="shared" si="22"/>
        <v/>
      </c>
      <c r="O123" s="556" t="str">
        <f t="shared" si="23"/>
        <v/>
      </c>
      <c r="Q123" s="556" t="str">
        <f t="shared" si="24"/>
        <v/>
      </c>
      <c r="S123" s="556" t="str">
        <f t="shared" si="25"/>
        <v/>
      </c>
      <c r="U123" s="556" t="str">
        <f t="shared" si="26"/>
        <v/>
      </c>
      <c r="W123" s="556" t="str">
        <f t="shared" si="27"/>
        <v/>
      </c>
      <c r="Y123" s="556" t="str">
        <f t="shared" si="28"/>
        <v/>
      </c>
      <c r="AA123" s="556" t="str">
        <f t="shared" si="29"/>
        <v/>
      </c>
      <c r="AC123" s="556" t="str">
        <f t="shared" si="30"/>
        <v/>
      </c>
      <c r="AE123" s="556" t="str">
        <f t="shared" si="31"/>
        <v/>
      </c>
      <c r="AG123" s="556" t="str">
        <f t="shared" si="32"/>
        <v/>
      </c>
      <c r="AI123" s="556" t="str">
        <f t="shared" si="33"/>
        <v/>
      </c>
      <c r="AK123" s="556" t="str">
        <f t="shared" si="34"/>
        <v/>
      </c>
      <c r="AM123" s="556" t="str">
        <f t="shared" si="35"/>
        <v/>
      </c>
      <c r="AO123" s="556" t="str">
        <f t="shared" si="36"/>
        <v/>
      </c>
      <c r="AQ123" s="556" t="str">
        <f t="shared" si="37"/>
        <v/>
      </c>
    </row>
    <row r="124" spans="5:43">
      <c r="E124" s="556" t="str">
        <f t="shared" si="19"/>
        <v/>
      </c>
      <c r="G124" s="556" t="str">
        <f t="shared" si="19"/>
        <v/>
      </c>
      <c r="I124" s="556" t="str">
        <f t="shared" si="20"/>
        <v/>
      </c>
      <c r="K124" s="556" t="str">
        <f t="shared" si="21"/>
        <v/>
      </c>
      <c r="M124" s="556" t="str">
        <f t="shared" si="22"/>
        <v/>
      </c>
      <c r="O124" s="556" t="str">
        <f t="shared" si="23"/>
        <v/>
      </c>
      <c r="Q124" s="556" t="str">
        <f t="shared" si="24"/>
        <v/>
      </c>
      <c r="S124" s="556" t="str">
        <f t="shared" si="25"/>
        <v/>
      </c>
      <c r="U124" s="556" t="str">
        <f t="shared" si="26"/>
        <v/>
      </c>
      <c r="W124" s="556" t="str">
        <f t="shared" si="27"/>
        <v/>
      </c>
      <c r="Y124" s="556" t="str">
        <f t="shared" si="28"/>
        <v/>
      </c>
      <c r="AA124" s="556" t="str">
        <f t="shared" si="29"/>
        <v/>
      </c>
      <c r="AC124" s="556" t="str">
        <f t="shared" si="30"/>
        <v/>
      </c>
      <c r="AE124" s="556" t="str">
        <f t="shared" si="31"/>
        <v/>
      </c>
      <c r="AG124" s="556" t="str">
        <f t="shared" si="32"/>
        <v/>
      </c>
      <c r="AI124" s="556" t="str">
        <f t="shared" si="33"/>
        <v/>
      </c>
      <c r="AK124" s="556" t="str">
        <f t="shared" si="34"/>
        <v/>
      </c>
      <c r="AM124" s="556" t="str">
        <f t="shared" si="35"/>
        <v/>
      </c>
      <c r="AO124" s="556" t="str">
        <f t="shared" si="36"/>
        <v/>
      </c>
      <c r="AQ124" s="556" t="str">
        <f t="shared" si="37"/>
        <v/>
      </c>
    </row>
    <row r="125" spans="5:43">
      <c r="E125" s="556" t="str">
        <f t="shared" si="19"/>
        <v/>
      </c>
      <c r="G125" s="556" t="str">
        <f t="shared" si="19"/>
        <v/>
      </c>
      <c r="I125" s="556" t="str">
        <f t="shared" si="20"/>
        <v/>
      </c>
      <c r="K125" s="556" t="str">
        <f t="shared" si="21"/>
        <v/>
      </c>
      <c r="M125" s="556" t="str">
        <f t="shared" si="22"/>
        <v/>
      </c>
      <c r="O125" s="556" t="str">
        <f t="shared" si="23"/>
        <v/>
      </c>
      <c r="Q125" s="556" t="str">
        <f t="shared" si="24"/>
        <v/>
      </c>
      <c r="S125" s="556" t="str">
        <f t="shared" si="25"/>
        <v/>
      </c>
      <c r="U125" s="556" t="str">
        <f t="shared" si="26"/>
        <v/>
      </c>
      <c r="W125" s="556" t="str">
        <f t="shared" si="27"/>
        <v/>
      </c>
      <c r="Y125" s="556" t="str">
        <f t="shared" si="28"/>
        <v/>
      </c>
      <c r="AA125" s="556" t="str">
        <f t="shared" si="29"/>
        <v/>
      </c>
      <c r="AC125" s="556" t="str">
        <f t="shared" si="30"/>
        <v/>
      </c>
      <c r="AE125" s="556" t="str">
        <f t="shared" si="31"/>
        <v/>
      </c>
      <c r="AG125" s="556" t="str">
        <f t="shared" si="32"/>
        <v/>
      </c>
      <c r="AI125" s="556" t="str">
        <f t="shared" si="33"/>
        <v/>
      </c>
      <c r="AK125" s="556" t="str">
        <f t="shared" si="34"/>
        <v/>
      </c>
      <c r="AM125" s="556" t="str">
        <f t="shared" si="35"/>
        <v/>
      </c>
      <c r="AO125" s="556" t="str">
        <f t="shared" si="36"/>
        <v/>
      </c>
      <c r="AQ125" s="556" t="str">
        <f t="shared" si="37"/>
        <v/>
      </c>
    </row>
    <row r="126" spans="5:43">
      <c r="E126" s="556" t="str">
        <f t="shared" si="19"/>
        <v/>
      </c>
      <c r="G126" s="556" t="str">
        <f t="shared" si="19"/>
        <v/>
      </c>
      <c r="I126" s="556" t="str">
        <f t="shared" si="20"/>
        <v/>
      </c>
      <c r="K126" s="556" t="str">
        <f t="shared" si="21"/>
        <v/>
      </c>
      <c r="M126" s="556" t="str">
        <f t="shared" si="22"/>
        <v/>
      </c>
      <c r="O126" s="556" t="str">
        <f t="shared" si="23"/>
        <v/>
      </c>
      <c r="Q126" s="556" t="str">
        <f t="shared" si="24"/>
        <v/>
      </c>
      <c r="S126" s="556" t="str">
        <f t="shared" si="25"/>
        <v/>
      </c>
      <c r="U126" s="556" t="str">
        <f t="shared" si="26"/>
        <v/>
      </c>
      <c r="W126" s="556" t="str">
        <f t="shared" si="27"/>
        <v/>
      </c>
      <c r="Y126" s="556" t="str">
        <f t="shared" si="28"/>
        <v/>
      </c>
      <c r="AA126" s="556" t="str">
        <f t="shared" si="29"/>
        <v/>
      </c>
      <c r="AC126" s="556" t="str">
        <f t="shared" si="30"/>
        <v/>
      </c>
      <c r="AE126" s="556" t="str">
        <f t="shared" si="31"/>
        <v/>
      </c>
      <c r="AG126" s="556" t="str">
        <f t="shared" si="32"/>
        <v/>
      </c>
      <c r="AI126" s="556" t="str">
        <f t="shared" si="33"/>
        <v/>
      </c>
      <c r="AK126" s="556" t="str">
        <f t="shared" si="34"/>
        <v/>
      </c>
      <c r="AM126" s="556" t="str">
        <f t="shared" si="35"/>
        <v/>
      </c>
      <c r="AO126" s="556" t="str">
        <f t="shared" si="36"/>
        <v/>
      </c>
      <c r="AQ126" s="556" t="str">
        <f t="shared" si="37"/>
        <v/>
      </c>
    </row>
    <row r="127" spans="5:43">
      <c r="E127" s="556" t="str">
        <f t="shared" si="19"/>
        <v/>
      </c>
      <c r="G127" s="556" t="str">
        <f t="shared" si="19"/>
        <v/>
      </c>
      <c r="I127" s="556" t="str">
        <f t="shared" si="20"/>
        <v/>
      </c>
      <c r="K127" s="556" t="str">
        <f t="shared" si="21"/>
        <v/>
      </c>
      <c r="M127" s="556" t="str">
        <f t="shared" si="22"/>
        <v/>
      </c>
      <c r="O127" s="556" t="str">
        <f t="shared" si="23"/>
        <v/>
      </c>
      <c r="Q127" s="556" t="str">
        <f t="shared" si="24"/>
        <v/>
      </c>
      <c r="S127" s="556" t="str">
        <f t="shared" si="25"/>
        <v/>
      </c>
      <c r="U127" s="556" t="str">
        <f t="shared" si="26"/>
        <v/>
      </c>
      <c r="W127" s="556" t="str">
        <f t="shared" si="27"/>
        <v/>
      </c>
      <c r="Y127" s="556" t="str">
        <f t="shared" si="28"/>
        <v/>
      </c>
      <c r="AA127" s="556" t="str">
        <f t="shared" si="29"/>
        <v/>
      </c>
      <c r="AC127" s="556" t="str">
        <f t="shared" si="30"/>
        <v/>
      </c>
      <c r="AE127" s="556" t="str">
        <f t="shared" si="31"/>
        <v/>
      </c>
      <c r="AG127" s="556" t="str">
        <f t="shared" si="32"/>
        <v/>
      </c>
      <c r="AI127" s="556" t="str">
        <f t="shared" si="33"/>
        <v/>
      </c>
      <c r="AK127" s="556" t="str">
        <f t="shared" si="34"/>
        <v/>
      </c>
      <c r="AM127" s="556" t="str">
        <f t="shared" si="35"/>
        <v/>
      </c>
      <c r="AO127" s="556" t="str">
        <f t="shared" si="36"/>
        <v/>
      </c>
      <c r="AQ127" s="556" t="str">
        <f t="shared" si="37"/>
        <v/>
      </c>
    </row>
    <row r="128" spans="5:43">
      <c r="E128" s="556" t="str">
        <f t="shared" si="19"/>
        <v/>
      </c>
      <c r="G128" s="556" t="str">
        <f t="shared" si="19"/>
        <v/>
      </c>
      <c r="I128" s="556" t="str">
        <f t="shared" si="20"/>
        <v/>
      </c>
      <c r="K128" s="556" t="str">
        <f t="shared" si="21"/>
        <v/>
      </c>
      <c r="M128" s="556" t="str">
        <f t="shared" si="22"/>
        <v/>
      </c>
      <c r="O128" s="556" t="str">
        <f t="shared" si="23"/>
        <v/>
      </c>
      <c r="Q128" s="556" t="str">
        <f t="shared" si="24"/>
        <v/>
      </c>
      <c r="S128" s="556" t="str">
        <f t="shared" si="25"/>
        <v/>
      </c>
      <c r="U128" s="556" t="str">
        <f t="shared" si="26"/>
        <v/>
      </c>
      <c r="W128" s="556" t="str">
        <f t="shared" si="27"/>
        <v/>
      </c>
      <c r="Y128" s="556" t="str">
        <f t="shared" si="28"/>
        <v/>
      </c>
      <c r="AA128" s="556" t="str">
        <f t="shared" si="29"/>
        <v/>
      </c>
      <c r="AC128" s="556" t="str">
        <f t="shared" si="30"/>
        <v/>
      </c>
      <c r="AE128" s="556" t="str">
        <f t="shared" si="31"/>
        <v/>
      </c>
      <c r="AG128" s="556" t="str">
        <f t="shared" si="32"/>
        <v/>
      </c>
      <c r="AI128" s="556" t="str">
        <f t="shared" si="33"/>
        <v/>
      </c>
      <c r="AK128" s="556" t="str">
        <f t="shared" si="34"/>
        <v/>
      </c>
      <c r="AM128" s="556" t="str">
        <f t="shared" si="35"/>
        <v/>
      </c>
      <c r="AO128" s="556" t="str">
        <f t="shared" si="36"/>
        <v/>
      </c>
      <c r="AQ128" s="556" t="str">
        <f t="shared" si="37"/>
        <v/>
      </c>
    </row>
    <row r="129" spans="5:43">
      <c r="E129" s="556" t="str">
        <f t="shared" si="19"/>
        <v/>
      </c>
      <c r="G129" s="556" t="str">
        <f t="shared" si="19"/>
        <v/>
      </c>
      <c r="I129" s="556" t="str">
        <f t="shared" si="20"/>
        <v/>
      </c>
      <c r="K129" s="556" t="str">
        <f t="shared" si="21"/>
        <v/>
      </c>
      <c r="M129" s="556" t="str">
        <f t="shared" si="22"/>
        <v/>
      </c>
      <c r="O129" s="556" t="str">
        <f t="shared" si="23"/>
        <v/>
      </c>
      <c r="Q129" s="556" t="str">
        <f t="shared" si="24"/>
        <v/>
      </c>
      <c r="S129" s="556" t="str">
        <f t="shared" si="25"/>
        <v/>
      </c>
      <c r="U129" s="556" t="str">
        <f t="shared" si="26"/>
        <v/>
      </c>
      <c r="W129" s="556" t="str">
        <f t="shared" si="27"/>
        <v/>
      </c>
      <c r="Y129" s="556" t="str">
        <f t="shared" si="28"/>
        <v/>
      </c>
      <c r="AA129" s="556" t="str">
        <f t="shared" si="29"/>
        <v/>
      </c>
      <c r="AC129" s="556" t="str">
        <f t="shared" si="30"/>
        <v/>
      </c>
      <c r="AE129" s="556" t="str">
        <f t="shared" si="31"/>
        <v/>
      </c>
      <c r="AG129" s="556" t="str">
        <f t="shared" si="32"/>
        <v/>
      </c>
      <c r="AI129" s="556" t="str">
        <f t="shared" si="33"/>
        <v/>
      </c>
      <c r="AK129" s="556" t="str">
        <f t="shared" si="34"/>
        <v/>
      </c>
      <c r="AM129" s="556" t="str">
        <f t="shared" si="35"/>
        <v/>
      </c>
      <c r="AO129" s="556" t="str">
        <f t="shared" si="36"/>
        <v/>
      </c>
      <c r="AQ129" s="556" t="str">
        <f t="shared" si="37"/>
        <v/>
      </c>
    </row>
    <row r="130" spans="5:43">
      <c r="E130" s="556" t="str">
        <f t="shared" si="19"/>
        <v/>
      </c>
      <c r="G130" s="556" t="str">
        <f t="shared" si="19"/>
        <v/>
      </c>
      <c r="I130" s="556" t="str">
        <f t="shared" si="20"/>
        <v/>
      </c>
      <c r="K130" s="556" t="str">
        <f t="shared" si="21"/>
        <v/>
      </c>
      <c r="M130" s="556" t="str">
        <f t="shared" si="22"/>
        <v/>
      </c>
      <c r="O130" s="556" t="str">
        <f t="shared" si="23"/>
        <v/>
      </c>
      <c r="Q130" s="556" t="str">
        <f t="shared" si="24"/>
        <v/>
      </c>
      <c r="S130" s="556" t="str">
        <f t="shared" si="25"/>
        <v/>
      </c>
      <c r="U130" s="556" t="str">
        <f t="shared" si="26"/>
        <v/>
      </c>
      <c r="W130" s="556" t="str">
        <f t="shared" si="27"/>
        <v/>
      </c>
      <c r="Y130" s="556" t="str">
        <f t="shared" si="28"/>
        <v/>
      </c>
      <c r="AA130" s="556" t="str">
        <f t="shared" si="29"/>
        <v/>
      </c>
      <c r="AC130" s="556" t="str">
        <f t="shared" si="30"/>
        <v/>
      </c>
      <c r="AE130" s="556" t="str">
        <f t="shared" si="31"/>
        <v/>
      </c>
      <c r="AG130" s="556" t="str">
        <f t="shared" si="32"/>
        <v/>
      </c>
      <c r="AI130" s="556" t="str">
        <f t="shared" si="33"/>
        <v/>
      </c>
      <c r="AK130" s="556" t="str">
        <f t="shared" si="34"/>
        <v/>
      </c>
      <c r="AM130" s="556" t="str">
        <f t="shared" si="35"/>
        <v/>
      </c>
      <c r="AO130" s="556" t="str">
        <f t="shared" si="36"/>
        <v/>
      </c>
      <c r="AQ130" s="556" t="str">
        <f t="shared" si="37"/>
        <v/>
      </c>
    </row>
    <row r="131" spans="5:43">
      <c r="E131" s="556" t="str">
        <f t="shared" si="19"/>
        <v/>
      </c>
      <c r="G131" s="556" t="str">
        <f t="shared" si="19"/>
        <v/>
      </c>
      <c r="I131" s="556" t="str">
        <f t="shared" si="20"/>
        <v/>
      </c>
      <c r="K131" s="556" t="str">
        <f t="shared" si="21"/>
        <v/>
      </c>
      <c r="M131" s="556" t="str">
        <f t="shared" si="22"/>
        <v/>
      </c>
      <c r="O131" s="556" t="str">
        <f t="shared" si="23"/>
        <v/>
      </c>
      <c r="Q131" s="556" t="str">
        <f t="shared" si="24"/>
        <v/>
      </c>
      <c r="S131" s="556" t="str">
        <f t="shared" si="25"/>
        <v/>
      </c>
      <c r="U131" s="556" t="str">
        <f t="shared" si="26"/>
        <v/>
      </c>
      <c r="W131" s="556" t="str">
        <f t="shared" si="27"/>
        <v/>
      </c>
      <c r="Y131" s="556" t="str">
        <f t="shared" si="28"/>
        <v/>
      </c>
      <c r="AA131" s="556" t="str">
        <f t="shared" si="29"/>
        <v/>
      </c>
      <c r="AC131" s="556" t="str">
        <f t="shared" si="30"/>
        <v/>
      </c>
      <c r="AE131" s="556" t="str">
        <f t="shared" si="31"/>
        <v/>
      </c>
      <c r="AG131" s="556" t="str">
        <f t="shared" si="32"/>
        <v/>
      </c>
      <c r="AI131" s="556" t="str">
        <f t="shared" si="33"/>
        <v/>
      </c>
      <c r="AK131" s="556" t="str">
        <f t="shared" si="34"/>
        <v/>
      </c>
      <c r="AM131" s="556" t="str">
        <f t="shared" si="35"/>
        <v/>
      </c>
      <c r="AO131" s="556" t="str">
        <f t="shared" si="36"/>
        <v/>
      </c>
      <c r="AQ131" s="556" t="str">
        <f t="shared" si="37"/>
        <v/>
      </c>
    </row>
    <row r="132" spans="5:43">
      <c r="E132" s="556" t="str">
        <f t="shared" si="19"/>
        <v/>
      </c>
      <c r="G132" s="556" t="str">
        <f t="shared" si="19"/>
        <v/>
      </c>
      <c r="I132" s="556" t="str">
        <f t="shared" si="20"/>
        <v/>
      </c>
      <c r="K132" s="556" t="str">
        <f t="shared" si="21"/>
        <v/>
      </c>
      <c r="M132" s="556" t="str">
        <f t="shared" si="22"/>
        <v/>
      </c>
      <c r="O132" s="556" t="str">
        <f t="shared" si="23"/>
        <v/>
      </c>
      <c r="Q132" s="556" t="str">
        <f t="shared" si="24"/>
        <v/>
      </c>
      <c r="S132" s="556" t="str">
        <f t="shared" si="25"/>
        <v/>
      </c>
      <c r="U132" s="556" t="str">
        <f t="shared" si="26"/>
        <v/>
      </c>
      <c r="W132" s="556" t="str">
        <f t="shared" si="27"/>
        <v/>
      </c>
      <c r="Y132" s="556" t="str">
        <f t="shared" si="28"/>
        <v/>
      </c>
      <c r="AA132" s="556" t="str">
        <f t="shared" si="29"/>
        <v/>
      </c>
      <c r="AC132" s="556" t="str">
        <f t="shared" si="30"/>
        <v/>
      </c>
      <c r="AE132" s="556" t="str">
        <f t="shared" si="31"/>
        <v/>
      </c>
      <c r="AG132" s="556" t="str">
        <f t="shared" si="32"/>
        <v/>
      </c>
      <c r="AI132" s="556" t="str">
        <f t="shared" si="33"/>
        <v/>
      </c>
      <c r="AK132" s="556" t="str">
        <f t="shared" si="34"/>
        <v/>
      </c>
      <c r="AM132" s="556" t="str">
        <f t="shared" si="35"/>
        <v/>
      </c>
      <c r="AO132" s="556" t="str">
        <f t="shared" si="36"/>
        <v/>
      </c>
      <c r="AQ132" s="556" t="str">
        <f t="shared" si="37"/>
        <v/>
      </c>
    </row>
    <row r="133" spans="5:43">
      <c r="E133" s="556" t="str">
        <f t="shared" si="19"/>
        <v/>
      </c>
      <c r="G133" s="556" t="str">
        <f t="shared" si="19"/>
        <v/>
      </c>
      <c r="I133" s="556" t="str">
        <f t="shared" si="20"/>
        <v/>
      </c>
      <c r="K133" s="556" t="str">
        <f t="shared" si="21"/>
        <v/>
      </c>
      <c r="M133" s="556" t="str">
        <f t="shared" si="22"/>
        <v/>
      </c>
      <c r="O133" s="556" t="str">
        <f t="shared" si="23"/>
        <v/>
      </c>
      <c r="Q133" s="556" t="str">
        <f t="shared" si="24"/>
        <v/>
      </c>
      <c r="S133" s="556" t="str">
        <f t="shared" si="25"/>
        <v/>
      </c>
      <c r="U133" s="556" t="str">
        <f t="shared" si="26"/>
        <v/>
      </c>
      <c r="W133" s="556" t="str">
        <f t="shared" si="27"/>
        <v/>
      </c>
      <c r="Y133" s="556" t="str">
        <f t="shared" si="28"/>
        <v/>
      </c>
      <c r="AA133" s="556" t="str">
        <f t="shared" si="29"/>
        <v/>
      </c>
      <c r="AC133" s="556" t="str">
        <f t="shared" si="30"/>
        <v/>
      </c>
      <c r="AE133" s="556" t="str">
        <f t="shared" si="31"/>
        <v/>
      </c>
      <c r="AG133" s="556" t="str">
        <f t="shared" si="32"/>
        <v/>
      </c>
      <c r="AI133" s="556" t="str">
        <f t="shared" si="33"/>
        <v/>
      </c>
      <c r="AK133" s="556" t="str">
        <f t="shared" si="34"/>
        <v/>
      </c>
      <c r="AM133" s="556" t="str">
        <f t="shared" si="35"/>
        <v/>
      </c>
      <c r="AO133" s="556" t="str">
        <f t="shared" si="36"/>
        <v/>
      </c>
      <c r="AQ133" s="556" t="str">
        <f t="shared" si="37"/>
        <v/>
      </c>
    </row>
    <row r="134" spans="5:43">
      <c r="E134" s="556" t="str">
        <f t="shared" si="19"/>
        <v/>
      </c>
      <c r="G134" s="556" t="str">
        <f t="shared" si="19"/>
        <v/>
      </c>
      <c r="I134" s="556" t="str">
        <f t="shared" si="20"/>
        <v/>
      </c>
      <c r="K134" s="556" t="str">
        <f t="shared" si="21"/>
        <v/>
      </c>
      <c r="M134" s="556" t="str">
        <f t="shared" si="22"/>
        <v/>
      </c>
      <c r="O134" s="556" t="str">
        <f t="shared" si="23"/>
        <v/>
      </c>
      <c r="Q134" s="556" t="str">
        <f t="shared" si="24"/>
        <v/>
      </c>
      <c r="S134" s="556" t="str">
        <f t="shared" si="25"/>
        <v/>
      </c>
      <c r="U134" s="556" t="str">
        <f t="shared" si="26"/>
        <v/>
      </c>
      <c r="W134" s="556" t="str">
        <f t="shared" si="27"/>
        <v/>
      </c>
      <c r="Y134" s="556" t="str">
        <f t="shared" si="28"/>
        <v/>
      </c>
      <c r="AA134" s="556" t="str">
        <f t="shared" si="29"/>
        <v/>
      </c>
      <c r="AC134" s="556" t="str">
        <f t="shared" si="30"/>
        <v/>
      </c>
      <c r="AE134" s="556" t="str">
        <f t="shared" si="31"/>
        <v/>
      </c>
      <c r="AG134" s="556" t="str">
        <f t="shared" si="32"/>
        <v/>
      </c>
      <c r="AI134" s="556" t="str">
        <f t="shared" si="33"/>
        <v/>
      </c>
      <c r="AK134" s="556" t="str">
        <f t="shared" si="34"/>
        <v/>
      </c>
      <c r="AM134" s="556" t="str">
        <f t="shared" si="35"/>
        <v/>
      </c>
      <c r="AO134" s="556" t="str">
        <f t="shared" si="36"/>
        <v/>
      </c>
      <c r="AQ134" s="556" t="str">
        <f t="shared" si="37"/>
        <v/>
      </c>
    </row>
    <row r="135" spans="5:43">
      <c r="E135" s="556" t="str">
        <f t="shared" si="19"/>
        <v/>
      </c>
      <c r="G135" s="556" t="str">
        <f t="shared" si="19"/>
        <v/>
      </c>
      <c r="I135" s="556" t="str">
        <f t="shared" si="20"/>
        <v/>
      </c>
      <c r="K135" s="556" t="str">
        <f t="shared" si="21"/>
        <v/>
      </c>
      <c r="M135" s="556" t="str">
        <f t="shared" si="22"/>
        <v/>
      </c>
      <c r="O135" s="556" t="str">
        <f t="shared" si="23"/>
        <v/>
      </c>
      <c r="Q135" s="556" t="str">
        <f t="shared" si="24"/>
        <v/>
      </c>
      <c r="S135" s="556" t="str">
        <f t="shared" si="25"/>
        <v/>
      </c>
      <c r="U135" s="556" t="str">
        <f t="shared" si="26"/>
        <v/>
      </c>
      <c r="W135" s="556" t="str">
        <f t="shared" si="27"/>
        <v/>
      </c>
      <c r="Y135" s="556" t="str">
        <f t="shared" si="28"/>
        <v/>
      </c>
      <c r="AA135" s="556" t="str">
        <f t="shared" si="29"/>
        <v/>
      </c>
      <c r="AC135" s="556" t="str">
        <f t="shared" si="30"/>
        <v/>
      </c>
      <c r="AE135" s="556" t="str">
        <f t="shared" si="31"/>
        <v/>
      </c>
      <c r="AG135" s="556" t="str">
        <f t="shared" si="32"/>
        <v/>
      </c>
      <c r="AI135" s="556" t="str">
        <f t="shared" si="33"/>
        <v/>
      </c>
      <c r="AK135" s="556" t="str">
        <f t="shared" si="34"/>
        <v/>
      </c>
      <c r="AM135" s="556" t="str">
        <f t="shared" si="35"/>
        <v/>
      </c>
      <c r="AO135" s="556" t="str">
        <f t="shared" si="36"/>
        <v/>
      </c>
      <c r="AQ135" s="556" t="str">
        <f t="shared" si="37"/>
        <v/>
      </c>
    </row>
    <row r="136" spans="5:43">
      <c r="E136" s="556" t="str">
        <f t="shared" si="19"/>
        <v/>
      </c>
      <c r="G136" s="556" t="str">
        <f t="shared" si="19"/>
        <v/>
      </c>
      <c r="I136" s="556" t="str">
        <f t="shared" si="20"/>
        <v/>
      </c>
      <c r="K136" s="556" t="str">
        <f t="shared" si="21"/>
        <v/>
      </c>
      <c r="M136" s="556" t="str">
        <f t="shared" si="22"/>
        <v/>
      </c>
      <c r="O136" s="556" t="str">
        <f t="shared" si="23"/>
        <v/>
      </c>
      <c r="Q136" s="556" t="str">
        <f t="shared" si="24"/>
        <v/>
      </c>
      <c r="S136" s="556" t="str">
        <f t="shared" si="25"/>
        <v/>
      </c>
      <c r="U136" s="556" t="str">
        <f t="shared" si="26"/>
        <v/>
      </c>
      <c r="W136" s="556" t="str">
        <f t="shared" si="27"/>
        <v/>
      </c>
      <c r="Y136" s="556" t="str">
        <f t="shared" si="28"/>
        <v/>
      </c>
      <c r="AA136" s="556" t="str">
        <f t="shared" si="29"/>
        <v/>
      </c>
      <c r="AC136" s="556" t="str">
        <f t="shared" si="30"/>
        <v/>
      </c>
      <c r="AE136" s="556" t="str">
        <f t="shared" si="31"/>
        <v/>
      </c>
      <c r="AG136" s="556" t="str">
        <f t="shared" si="32"/>
        <v/>
      </c>
      <c r="AI136" s="556" t="str">
        <f t="shared" si="33"/>
        <v/>
      </c>
      <c r="AK136" s="556" t="str">
        <f t="shared" si="34"/>
        <v/>
      </c>
      <c r="AM136" s="556" t="str">
        <f t="shared" si="35"/>
        <v/>
      </c>
      <c r="AO136" s="556" t="str">
        <f t="shared" si="36"/>
        <v/>
      </c>
      <c r="AQ136" s="556" t="str">
        <f t="shared" si="37"/>
        <v/>
      </c>
    </row>
    <row r="137" spans="5:43">
      <c r="E137" s="556" t="str">
        <f t="shared" si="19"/>
        <v/>
      </c>
      <c r="G137" s="556" t="str">
        <f t="shared" si="19"/>
        <v/>
      </c>
      <c r="I137" s="556" t="str">
        <f t="shared" si="20"/>
        <v/>
      </c>
      <c r="K137" s="556" t="str">
        <f t="shared" si="21"/>
        <v/>
      </c>
      <c r="M137" s="556" t="str">
        <f t="shared" si="22"/>
        <v/>
      </c>
      <c r="O137" s="556" t="str">
        <f t="shared" si="23"/>
        <v/>
      </c>
      <c r="Q137" s="556" t="str">
        <f t="shared" si="24"/>
        <v/>
      </c>
      <c r="S137" s="556" t="str">
        <f t="shared" si="25"/>
        <v/>
      </c>
      <c r="U137" s="556" t="str">
        <f t="shared" si="26"/>
        <v/>
      </c>
      <c r="W137" s="556" t="str">
        <f t="shared" si="27"/>
        <v/>
      </c>
      <c r="Y137" s="556" t="str">
        <f t="shared" si="28"/>
        <v/>
      </c>
      <c r="AA137" s="556" t="str">
        <f t="shared" si="29"/>
        <v/>
      </c>
      <c r="AC137" s="556" t="str">
        <f t="shared" si="30"/>
        <v/>
      </c>
      <c r="AE137" s="556" t="str">
        <f t="shared" si="31"/>
        <v/>
      </c>
      <c r="AG137" s="556" t="str">
        <f t="shared" si="32"/>
        <v/>
      </c>
      <c r="AI137" s="556" t="str">
        <f t="shared" si="33"/>
        <v/>
      </c>
      <c r="AK137" s="556" t="str">
        <f t="shared" si="34"/>
        <v/>
      </c>
      <c r="AM137" s="556" t="str">
        <f t="shared" si="35"/>
        <v/>
      </c>
      <c r="AO137" s="556" t="str">
        <f t="shared" si="36"/>
        <v/>
      </c>
      <c r="AQ137" s="556" t="str">
        <f t="shared" si="37"/>
        <v/>
      </c>
    </row>
    <row r="138" spans="5:43">
      <c r="E138" s="556" t="str">
        <f t="shared" si="19"/>
        <v/>
      </c>
      <c r="G138" s="556" t="str">
        <f t="shared" si="19"/>
        <v/>
      </c>
      <c r="I138" s="556" t="str">
        <f t="shared" si="20"/>
        <v/>
      </c>
      <c r="K138" s="556" t="str">
        <f t="shared" si="21"/>
        <v/>
      </c>
      <c r="M138" s="556" t="str">
        <f t="shared" si="22"/>
        <v/>
      </c>
      <c r="O138" s="556" t="str">
        <f t="shared" si="23"/>
        <v/>
      </c>
      <c r="Q138" s="556" t="str">
        <f t="shared" si="24"/>
        <v/>
      </c>
      <c r="S138" s="556" t="str">
        <f t="shared" si="25"/>
        <v/>
      </c>
      <c r="U138" s="556" t="str">
        <f t="shared" si="26"/>
        <v/>
      </c>
      <c r="W138" s="556" t="str">
        <f t="shared" si="27"/>
        <v/>
      </c>
      <c r="Y138" s="556" t="str">
        <f t="shared" si="28"/>
        <v/>
      </c>
      <c r="AA138" s="556" t="str">
        <f t="shared" si="29"/>
        <v/>
      </c>
      <c r="AC138" s="556" t="str">
        <f t="shared" si="30"/>
        <v/>
      </c>
      <c r="AE138" s="556" t="str">
        <f t="shared" si="31"/>
        <v/>
      </c>
      <c r="AG138" s="556" t="str">
        <f t="shared" si="32"/>
        <v/>
      </c>
      <c r="AI138" s="556" t="str">
        <f t="shared" si="33"/>
        <v/>
      </c>
      <c r="AK138" s="556" t="str">
        <f t="shared" si="34"/>
        <v/>
      </c>
      <c r="AM138" s="556" t="str">
        <f t="shared" si="35"/>
        <v/>
      </c>
      <c r="AO138" s="556" t="str">
        <f t="shared" si="36"/>
        <v/>
      </c>
      <c r="AQ138" s="556" t="str">
        <f t="shared" si="37"/>
        <v/>
      </c>
    </row>
    <row r="139" spans="5:43">
      <c r="E139" s="556" t="str">
        <f t="shared" si="19"/>
        <v/>
      </c>
      <c r="G139" s="556" t="str">
        <f t="shared" si="19"/>
        <v/>
      </c>
      <c r="I139" s="556" t="str">
        <f t="shared" si="20"/>
        <v/>
      </c>
      <c r="K139" s="556" t="str">
        <f t="shared" si="21"/>
        <v/>
      </c>
      <c r="M139" s="556" t="str">
        <f t="shared" si="22"/>
        <v/>
      </c>
      <c r="O139" s="556" t="str">
        <f t="shared" si="23"/>
        <v/>
      </c>
      <c r="Q139" s="556" t="str">
        <f t="shared" si="24"/>
        <v/>
      </c>
      <c r="S139" s="556" t="str">
        <f t="shared" si="25"/>
        <v/>
      </c>
      <c r="U139" s="556" t="str">
        <f t="shared" si="26"/>
        <v/>
      </c>
      <c r="W139" s="556" t="str">
        <f t="shared" si="27"/>
        <v/>
      </c>
      <c r="Y139" s="556" t="str">
        <f t="shared" si="28"/>
        <v/>
      </c>
      <c r="AA139" s="556" t="str">
        <f t="shared" si="29"/>
        <v/>
      </c>
      <c r="AC139" s="556" t="str">
        <f t="shared" si="30"/>
        <v/>
      </c>
      <c r="AE139" s="556" t="str">
        <f t="shared" si="31"/>
        <v/>
      </c>
      <c r="AG139" s="556" t="str">
        <f t="shared" si="32"/>
        <v/>
      </c>
      <c r="AI139" s="556" t="str">
        <f t="shared" si="33"/>
        <v/>
      </c>
      <c r="AK139" s="556" t="str">
        <f t="shared" si="34"/>
        <v/>
      </c>
      <c r="AM139" s="556" t="str">
        <f t="shared" si="35"/>
        <v/>
      </c>
      <c r="AO139" s="556" t="str">
        <f t="shared" si="36"/>
        <v/>
      </c>
      <c r="AQ139" s="556" t="str">
        <f t="shared" si="37"/>
        <v/>
      </c>
    </row>
    <row r="140" spans="5:43">
      <c r="E140" s="556" t="str">
        <f t="shared" si="19"/>
        <v/>
      </c>
      <c r="G140" s="556" t="str">
        <f t="shared" si="19"/>
        <v/>
      </c>
      <c r="I140" s="556" t="str">
        <f t="shared" si="20"/>
        <v/>
      </c>
      <c r="K140" s="556" t="str">
        <f t="shared" si="21"/>
        <v/>
      </c>
      <c r="M140" s="556" t="str">
        <f t="shared" si="22"/>
        <v/>
      </c>
      <c r="O140" s="556" t="str">
        <f t="shared" si="23"/>
        <v/>
      </c>
      <c r="Q140" s="556" t="str">
        <f t="shared" si="24"/>
        <v/>
      </c>
      <c r="S140" s="556" t="str">
        <f t="shared" si="25"/>
        <v/>
      </c>
      <c r="U140" s="556" t="str">
        <f t="shared" si="26"/>
        <v/>
      </c>
      <c r="W140" s="556" t="str">
        <f t="shared" si="27"/>
        <v/>
      </c>
      <c r="Y140" s="556" t="str">
        <f t="shared" si="28"/>
        <v/>
      </c>
      <c r="AA140" s="556" t="str">
        <f t="shared" si="29"/>
        <v/>
      </c>
      <c r="AC140" s="556" t="str">
        <f t="shared" si="30"/>
        <v/>
      </c>
      <c r="AE140" s="556" t="str">
        <f t="shared" si="31"/>
        <v/>
      </c>
      <c r="AG140" s="556" t="str">
        <f t="shared" si="32"/>
        <v/>
      </c>
      <c r="AI140" s="556" t="str">
        <f t="shared" si="33"/>
        <v/>
      </c>
      <c r="AK140" s="556" t="str">
        <f t="shared" si="34"/>
        <v/>
      </c>
      <c r="AM140" s="556" t="str">
        <f t="shared" si="35"/>
        <v/>
      </c>
      <c r="AO140" s="556" t="str">
        <f t="shared" si="36"/>
        <v/>
      </c>
      <c r="AQ140" s="556" t="str">
        <f t="shared" si="37"/>
        <v/>
      </c>
    </row>
    <row r="141" spans="5:43">
      <c r="E141" s="556" t="str">
        <f t="shared" ref="E141:G204" si="38">IF(OR($B141=0,D141=0),"",D141/$B141)</f>
        <v/>
      </c>
      <c r="G141" s="556" t="str">
        <f t="shared" si="38"/>
        <v/>
      </c>
      <c r="I141" s="556" t="str">
        <f t="shared" ref="I141:I204" si="39">IF(OR($B141=0,H141=0),"",H141/$B141)</f>
        <v/>
      </c>
      <c r="K141" s="556" t="str">
        <f t="shared" ref="K141:K204" si="40">IF(OR($B141=0,J141=0),"",J141/$B141)</f>
        <v/>
      </c>
      <c r="M141" s="556" t="str">
        <f t="shared" ref="M141:M204" si="41">IF(OR($B141=0,L141=0),"",L141/$B141)</f>
        <v/>
      </c>
      <c r="O141" s="556" t="str">
        <f t="shared" ref="O141:O204" si="42">IF(OR($B141=0,N141=0),"",N141/$B141)</f>
        <v/>
      </c>
      <c r="Q141" s="556" t="str">
        <f t="shared" ref="Q141:Q204" si="43">IF(OR($B141=0,P141=0),"",P141/$B141)</f>
        <v/>
      </c>
      <c r="S141" s="556" t="str">
        <f t="shared" ref="S141:S204" si="44">IF(OR($B141=0,R141=0),"",R141/$B141)</f>
        <v/>
      </c>
      <c r="U141" s="556" t="str">
        <f t="shared" ref="U141:U204" si="45">IF(OR($B141=0,T141=0),"",T141/$B141)</f>
        <v/>
      </c>
      <c r="W141" s="556" t="str">
        <f t="shared" ref="W141:W204" si="46">IF(OR($B141=0,V141=0),"",V141/$B141)</f>
        <v/>
      </c>
      <c r="Y141" s="556" t="str">
        <f t="shared" ref="Y141:Y204" si="47">IF(OR($B141=0,X141=0),"",X141/$B141)</f>
        <v/>
      </c>
      <c r="AA141" s="556" t="str">
        <f t="shared" ref="AA141:AA204" si="48">IF(OR($B141=0,Z141=0),"",Z141/$B141)</f>
        <v/>
      </c>
      <c r="AC141" s="556" t="str">
        <f t="shared" ref="AC141:AC204" si="49">IF(OR($B141=0,AB141=0),"",AB141/$B141)</f>
        <v/>
      </c>
      <c r="AE141" s="556" t="str">
        <f t="shared" ref="AE141:AE204" si="50">IF(OR($B141=0,AD141=0),"",AD141/$B141)</f>
        <v/>
      </c>
      <c r="AG141" s="556" t="str">
        <f t="shared" ref="AG141:AG204" si="51">IF(OR($B141=0,AF141=0),"",AF141/$B141)</f>
        <v/>
      </c>
      <c r="AI141" s="556" t="str">
        <f t="shared" ref="AI141:AI204" si="52">IF(OR($B141=0,AH141=0),"",AH141/$B141)</f>
        <v/>
      </c>
      <c r="AK141" s="556" t="str">
        <f t="shared" ref="AK141:AK204" si="53">IF(OR($B141=0,AJ141=0),"",AJ141/$B141)</f>
        <v/>
      </c>
      <c r="AM141" s="556" t="str">
        <f t="shared" ref="AM141:AM204" si="54">IF(OR($B141=0,AL141=0),"",AL141/$B141)</f>
        <v/>
      </c>
      <c r="AO141" s="556" t="str">
        <f t="shared" ref="AO141:AO204" si="55">IF(OR($B141=0,AN141=0),"",AN141/$B141)</f>
        <v/>
      </c>
      <c r="AQ141" s="556" t="str">
        <f t="shared" ref="AQ141:AQ204" si="56">IF(OR($B141=0,AP141=0),"",AP141/$B141)</f>
        <v/>
      </c>
    </row>
    <row r="142" spans="5:43">
      <c r="E142" s="556" t="str">
        <f t="shared" si="38"/>
        <v/>
      </c>
      <c r="G142" s="556" t="str">
        <f t="shared" si="38"/>
        <v/>
      </c>
      <c r="I142" s="556" t="str">
        <f t="shared" si="39"/>
        <v/>
      </c>
      <c r="K142" s="556" t="str">
        <f t="shared" si="40"/>
        <v/>
      </c>
      <c r="M142" s="556" t="str">
        <f t="shared" si="41"/>
        <v/>
      </c>
      <c r="O142" s="556" t="str">
        <f t="shared" si="42"/>
        <v/>
      </c>
      <c r="Q142" s="556" t="str">
        <f t="shared" si="43"/>
        <v/>
      </c>
      <c r="S142" s="556" t="str">
        <f t="shared" si="44"/>
        <v/>
      </c>
      <c r="U142" s="556" t="str">
        <f t="shared" si="45"/>
        <v/>
      </c>
      <c r="W142" s="556" t="str">
        <f t="shared" si="46"/>
        <v/>
      </c>
      <c r="Y142" s="556" t="str">
        <f t="shared" si="47"/>
        <v/>
      </c>
      <c r="AA142" s="556" t="str">
        <f t="shared" si="48"/>
        <v/>
      </c>
      <c r="AC142" s="556" t="str">
        <f t="shared" si="49"/>
        <v/>
      </c>
      <c r="AE142" s="556" t="str">
        <f t="shared" si="50"/>
        <v/>
      </c>
      <c r="AG142" s="556" t="str">
        <f t="shared" si="51"/>
        <v/>
      </c>
      <c r="AI142" s="556" t="str">
        <f t="shared" si="52"/>
        <v/>
      </c>
      <c r="AK142" s="556" t="str">
        <f t="shared" si="53"/>
        <v/>
      </c>
      <c r="AM142" s="556" t="str">
        <f t="shared" si="54"/>
        <v/>
      </c>
      <c r="AO142" s="556" t="str">
        <f t="shared" si="55"/>
        <v/>
      </c>
      <c r="AQ142" s="556" t="str">
        <f t="shared" si="56"/>
        <v/>
      </c>
    </row>
    <row r="143" spans="5:43">
      <c r="E143" s="556" t="str">
        <f t="shared" si="38"/>
        <v/>
      </c>
      <c r="G143" s="556" t="str">
        <f t="shared" si="38"/>
        <v/>
      </c>
      <c r="I143" s="556" t="str">
        <f t="shared" si="39"/>
        <v/>
      </c>
      <c r="K143" s="556" t="str">
        <f t="shared" si="40"/>
        <v/>
      </c>
      <c r="M143" s="556" t="str">
        <f t="shared" si="41"/>
        <v/>
      </c>
      <c r="O143" s="556" t="str">
        <f t="shared" si="42"/>
        <v/>
      </c>
      <c r="Q143" s="556" t="str">
        <f t="shared" si="43"/>
        <v/>
      </c>
      <c r="S143" s="556" t="str">
        <f t="shared" si="44"/>
        <v/>
      </c>
      <c r="U143" s="556" t="str">
        <f t="shared" si="45"/>
        <v/>
      </c>
      <c r="W143" s="556" t="str">
        <f t="shared" si="46"/>
        <v/>
      </c>
      <c r="Y143" s="556" t="str">
        <f t="shared" si="47"/>
        <v/>
      </c>
      <c r="AA143" s="556" t="str">
        <f t="shared" si="48"/>
        <v/>
      </c>
      <c r="AC143" s="556" t="str">
        <f t="shared" si="49"/>
        <v/>
      </c>
      <c r="AE143" s="556" t="str">
        <f t="shared" si="50"/>
        <v/>
      </c>
      <c r="AG143" s="556" t="str">
        <f t="shared" si="51"/>
        <v/>
      </c>
      <c r="AI143" s="556" t="str">
        <f t="shared" si="52"/>
        <v/>
      </c>
      <c r="AK143" s="556" t="str">
        <f t="shared" si="53"/>
        <v/>
      </c>
      <c r="AM143" s="556" t="str">
        <f t="shared" si="54"/>
        <v/>
      </c>
      <c r="AO143" s="556" t="str">
        <f t="shared" si="55"/>
        <v/>
      </c>
      <c r="AQ143" s="556" t="str">
        <f t="shared" si="56"/>
        <v/>
      </c>
    </row>
    <row r="144" spans="5:43">
      <c r="E144" s="556" t="str">
        <f t="shared" si="38"/>
        <v/>
      </c>
      <c r="G144" s="556" t="str">
        <f t="shared" si="38"/>
        <v/>
      </c>
      <c r="I144" s="556" t="str">
        <f t="shared" si="39"/>
        <v/>
      </c>
      <c r="K144" s="556" t="str">
        <f t="shared" si="40"/>
        <v/>
      </c>
      <c r="M144" s="556" t="str">
        <f t="shared" si="41"/>
        <v/>
      </c>
      <c r="O144" s="556" t="str">
        <f t="shared" si="42"/>
        <v/>
      </c>
      <c r="Q144" s="556" t="str">
        <f t="shared" si="43"/>
        <v/>
      </c>
      <c r="S144" s="556" t="str">
        <f t="shared" si="44"/>
        <v/>
      </c>
      <c r="U144" s="556" t="str">
        <f t="shared" si="45"/>
        <v/>
      </c>
      <c r="W144" s="556" t="str">
        <f t="shared" si="46"/>
        <v/>
      </c>
      <c r="Y144" s="556" t="str">
        <f t="shared" si="47"/>
        <v/>
      </c>
      <c r="AA144" s="556" t="str">
        <f t="shared" si="48"/>
        <v/>
      </c>
      <c r="AC144" s="556" t="str">
        <f t="shared" si="49"/>
        <v/>
      </c>
      <c r="AE144" s="556" t="str">
        <f t="shared" si="50"/>
        <v/>
      </c>
      <c r="AG144" s="556" t="str">
        <f t="shared" si="51"/>
        <v/>
      </c>
      <c r="AI144" s="556" t="str">
        <f t="shared" si="52"/>
        <v/>
      </c>
      <c r="AK144" s="556" t="str">
        <f t="shared" si="53"/>
        <v/>
      </c>
      <c r="AM144" s="556" t="str">
        <f t="shared" si="54"/>
        <v/>
      </c>
      <c r="AO144" s="556" t="str">
        <f t="shared" si="55"/>
        <v/>
      </c>
      <c r="AQ144" s="556" t="str">
        <f t="shared" si="56"/>
        <v/>
      </c>
    </row>
    <row r="145" spans="5:43">
      <c r="E145" s="556" t="str">
        <f t="shared" si="38"/>
        <v/>
      </c>
      <c r="G145" s="556" t="str">
        <f t="shared" si="38"/>
        <v/>
      </c>
      <c r="I145" s="556" t="str">
        <f t="shared" si="39"/>
        <v/>
      </c>
      <c r="K145" s="556" t="str">
        <f t="shared" si="40"/>
        <v/>
      </c>
      <c r="M145" s="556" t="str">
        <f t="shared" si="41"/>
        <v/>
      </c>
      <c r="O145" s="556" t="str">
        <f t="shared" si="42"/>
        <v/>
      </c>
      <c r="Q145" s="556" t="str">
        <f t="shared" si="43"/>
        <v/>
      </c>
      <c r="S145" s="556" t="str">
        <f t="shared" si="44"/>
        <v/>
      </c>
      <c r="U145" s="556" t="str">
        <f t="shared" si="45"/>
        <v/>
      </c>
      <c r="W145" s="556" t="str">
        <f t="shared" si="46"/>
        <v/>
      </c>
      <c r="Y145" s="556" t="str">
        <f t="shared" si="47"/>
        <v/>
      </c>
      <c r="AA145" s="556" t="str">
        <f t="shared" si="48"/>
        <v/>
      </c>
      <c r="AC145" s="556" t="str">
        <f t="shared" si="49"/>
        <v/>
      </c>
      <c r="AE145" s="556" t="str">
        <f t="shared" si="50"/>
        <v/>
      </c>
      <c r="AG145" s="556" t="str">
        <f t="shared" si="51"/>
        <v/>
      </c>
      <c r="AI145" s="556" t="str">
        <f t="shared" si="52"/>
        <v/>
      </c>
      <c r="AK145" s="556" t="str">
        <f t="shared" si="53"/>
        <v/>
      </c>
      <c r="AM145" s="556" t="str">
        <f t="shared" si="54"/>
        <v/>
      </c>
      <c r="AO145" s="556" t="str">
        <f t="shared" si="55"/>
        <v/>
      </c>
      <c r="AQ145" s="556" t="str">
        <f t="shared" si="56"/>
        <v/>
      </c>
    </row>
    <row r="146" spans="5:43">
      <c r="E146" s="556" t="str">
        <f t="shared" si="38"/>
        <v/>
      </c>
      <c r="G146" s="556" t="str">
        <f t="shared" si="38"/>
        <v/>
      </c>
      <c r="I146" s="556" t="str">
        <f t="shared" si="39"/>
        <v/>
      </c>
      <c r="K146" s="556" t="str">
        <f t="shared" si="40"/>
        <v/>
      </c>
      <c r="M146" s="556" t="str">
        <f t="shared" si="41"/>
        <v/>
      </c>
      <c r="O146" s="556" t="str">
        <f t="shared" si="42"/>
        <v/>
      </c>
      <c r="Q146" s="556" t="str">
        <f t="shared" si="43"/>
        <v/>
      </c>
      <c r="S146" s="556" t="str">
        <f t="shared" si="44"/>
        <v/>
      </c>
      <c r="U146" s="556" t="str">
        <f t="shared" si="45"/>
        <v/>
      </c>
      <c r="W146" s="556" t="str">
        <f t="shared" si="46"/>
        <v/>
      </c>
      <c r="Y146" s="556" t="str">
        <f t="shared" si="47"/>
        <v/>
      </c>
      <c r="AA146" s="556" t="str">
        <f t="shared" si="48"/>
        <v/>
      </c>
      <c r="AC146" s="556" t="str">
        <f t="shared" si="49"/>
        <v/>
      </c>
      <c r="AE146" s="556" t="str">
        <f t="shared" si="50"/>
        <v/>
      </c>
      <c r="AG146" s="556" t="str">
        <f t="shared" si="51"/>
        <v/>
      </c>
      <c r="AI146" s="556" t="str">
        <f t="shared" si="52"/>
        <v/>
      </c>
      <c r="AK146" s="556" t="str">
        <f t="shared" si="53"/>
        <v/>
      </c>
      <c r="AM146" s="556" t="str">
        <f t="shared" si="54"/>
        <v/>
      </c>
      <c r="AO146" s="556" t="str">
        <f t="shared" si="55"/>
        <v/>
      </c>
      <c r="AQ146" s="556" t="str">
        <f t="shared" si="56"/>
        <v/>
      </c>
    </row>
    <row r="147" spans="5:43">
      <c r="E147" s="556" t="str">
        <f t="shared" si="38"/>
        <v/>
      </c>
      <c r="G147" s="556" t="str">
        <f t="shared" si="38"/>
        <v/>
      </c>
      <c r="I147" s="556" t="str">
        <f t="shared" si="39"/>
        <v/>
      </c>
      <c r="K147" s="556" t="str">
        <f t="shared" si="40"/>
        <v/>
      </c>
      <c r="M147" s="556" t="str">
        <f t="shared" si="41"/>
        <v/>
      </c>
      <c r="O147" s="556" t="str">
        <f t="shared" si="42"/>
        <v/>
      </c>
      <c r="Q147" s="556" t="str">
        <f t="shared" si="43"/>
        <v/>
      </c>
      <c r="S147" s="556" t="str">
        <f t="shared" si="44"/>
        <v/>
      </c>
      <c r="U147" s="556" t="str">
        <f t="shared" si="45"/>
        <v/>
      </c>
      <c r="W147" s="556" t="str">
        <f t="shared" si="46"/>
        <v/>
      </c>
      <c r="Y147" s="556" t="str">
        <f t="shared" si="47"/>
        <v/>
      </c>
      <c r="AA147" s="556" t="str">
        <f t="shared" si="48"/>
        <v/>
      </c>
      <c r="AC147" s="556" t="str">
        <f t="shared" si="49"/>
        <v/>
      </c>
      <c r="AE147" s="556" t="str">
        <f t="shared" si="50"/>
        <v/>
      </c>
      <c r="AG147" s="556" t="str">
        <f t="shared" si="51"/>
        <v/>
      </c>
      <c r="AI147" s="556" t="str">
        <f t="shared" si="52"/>
        <v/>
      </c>
      <c r="AK147" s="556" t="str">
        <f t="shared" si="53"/>
        <v/>
      </c>
      <c r="AM147" s="556" t="str">
        <f t="shared" si="54"/>
        <v/>
      </c>
      <c r="AO147" s="556" t="str">
        <f t="shared" si="55"/>
        <v/>
      </c>
      <c r="AQ147" s="556" t="str">
        <f t="shared" si="56"/>
        <v/>
      </c>
    </row>
    <row r="148" spans="5:43">
      <c r="E148" s="556" t="str">
        <f t="shared" si="38"/>
        <v/>
      </c>
      <c r="G148" s="556" t="str">
        <f t="shared" si="38"/>
        <v/>
      </c>
      <c r="I148" s="556" t="str">
        <f t="shared" si="39"/>
        <v/>
      </c>
      <c r="K148" s="556" t="str">
        <f t="shared" si="40"/>
        <v/>
      </c>
      <c r="M148" s="556" t="str">
        <f t="shared" si="41"/>
        <v/>
      </c>
      <c r="O148" s="556" t="str">
        <f t="shared" si="42"/>
        <v/>
      </c>
      <c r="Q148" s="556" t="str">
        <f t="shared" si="43"/>
        <v/>
      </c>
      <c r="S148" s="556" t="str">
        <f t="shared" si="44"/>
        <v/>
      </c>
      <c r="U148" s="556" t="str">
        <f t="shared" si="45"/>
        <v/>
      </c>
      <c r="W148" s="556" t="str">
        <f t="shared" si="46"/>
        <v/>
      </c>
      <c r="Y148" s="556" t="str">
        <f t="shared" si="47"/>
        <v/>
      </c>
      <c r="AA148" s="556" t="str">
        <f t="shared" si="48"/>
        <v/>
      </c>
      <c r="AC148" s="556" t="str">
        <f t="shared" si="49"/>
        <v/>
      </c>
      <c r="AE148" s="556" t="str">
        <f t="shared" si="50"/>
        <v/>
      </c>
      <c r="AG148" s="556" t="str">
        <f t="shared" si="51"/>
        <v/>
      </c>
      <c r="AI148" s="556" t="str">
        <f t="shared" si="52"/>
        <v/>
      </c>
      <c r="AK148" s="556" t="str">
        <f t="shared" si="53"/>
        <v/>
      </c>
      <c r="AM148" s="556" t="str">
        <f t="shared" si="54"/>
        <v/>
      </c>
      <c r="AO148" s="556" t="str">
        <f t="shared" si="55"/>
        <v/>
      </c>
      <c r="AQ148" s="556" t="str">
        <f t="shared" si="56"/>
        <v/>
      </c>
    </row>
    <row r="149" spans="5:43">
      <c r="E149" s="556" t="str">
        <f t="shared" si="38"/>
        <v/>
      </c>
      <c r="G149" s="556" t="str">
        <f t="shared" si="38"/>
        <v/>
      </c>
      <c r="I149" s="556" t="str">
        <f t="shared" si="39"/>
        <v/>
      </c>
      <c r="K149" s="556" t="str">
        <f t="shared" si="40"/>
        <v/>
      </c>
      <c r="M149" s="556" t="str">
        <f t="shared" si="41"/>
        <v/>
      </c>
      <c r="O149" s="556" t="str">
        <f t="shared" si="42"/>
        <v/>
      </c>
      <c r="Q149" s="556" t="str">
        <f t="shared" si="43"/>
        <v/>
      </c>
      <c r="S149" s="556" t="str">
        <f t="shared" si="44"/>
        <v/>
      </c>
      <c r="U149" s="556" t="str">
        <f t="shared" si="45"/>
        <v/>
      </c>
      <c r="W149" s="556" t="str">
        <f t="shared" si="46"/>
        <v/>
      </c>
      <c r="Y149" s="556" t="str">
        <f t="shared" si="47"/>
        <v/>
      </c>
      <c r="AA149" s="556" t="str">
        <f t="shared" si="48"/>
        <v/>
      </c>
      <c r="AC149" s="556" t="str">
        <f t="shared" si="49"/>
        <v/>
      </c>
      <c r="AE149" s="556" t="str">
        <f t="shared" si="50"/>
        <v/>
      </c>
      <c r="AG149" s="556" t="str">
        <f t="shared" si="51"/>
        <v/>
      </c>
      <c r="AI149" s="556" t="str">
        <f t="shared" si="52"/>
        <v/>
      </c>
      <c r="AK149" s="556" t="str">
        <f t="shared" si="53"/>
        <v/>
      </c>
      <c r="AM149" s="556" t="str">
        <f t="shared" si="54"/>
        <v/>
      </c>
      <c r="AO149" s="556" t="str">
        <f t="shared" si="55"/>
        <v/>
      </c>
      <c r="AQ149" s="556" t="str">
        <f t="shared" si="56"/>
        <v/>
      </c>
    </row>
    <row r="150" spans="5:43">
      <c r="E150" s="556" t="str">
        <f t="shared" si="38"/>
        <v/>
      </c>
      <c r="G150" s="556" t="str">
        <f t="shared" si="38"/>
        <v/>
      </c>
      <c r="I150" s="556" t="str">
        <f t="shared" si="39"/>
        <v/>
      </c>
      <c r="K150" s="556" t="str">
        <f t="shared" si="40"/>
        <v/>
      </c>
      <c r="M150" s="556" t="str">
        <f t="shared" si="41"/>
        <v/>
      </c>
      <c r="O150" s="556" t="str">
        <f t="shared" si="42"/>
        <v/>
      </c>
      <c r="Q150" s="556" t="str">
        <f t="shared" si="43"/>
        <v/>
      </c>
      <c r="S150" s="556" t="str">
        <f t="shared" si="44"/>
        <v/>
      </c>
      <c r="U150" s="556" t="str">
        <f t="shared" si="45"/>
        <v/>
      </c>
      <c r="W150" s="556" t="str">
        <f t="shared" si="46"/>
        <v/>
      </c>
      <c r="Y150" s="556" t="str">
        <f t="shared" si="47"/>
        <v/>
      </c>
      <c r="AA150" s="556" t="str">
        <f t="shared" si="48"/>
        <v/>
      </c>
      <c r="AC150" s="556" t="str">
        <f t="shared" si="49"/>
        <v/>
      </c>
      <c r="AE150" s="556" t="str">
        <f t="shared" si="50"/>
        <v/>
      </c>
      <c r="AG150" s="556" t="str">
        <f t="shared" si="51"/>
        <v/>
      </c>
      <c r="AI150" s="556" t="str">
        <f t="shared" si="52"/>
        <v/>
      </c>
      <c r="AK150" s="556" t="str">
        <f t="shared" si="53"/>
        <v/>
      </c>
      <c r="AM150" s="556" t="str">
        <f t="shared" si="54"/>
        <v/>
      </c>
      <c r="AO150" s="556" t="str">
        <f t="shared" si="55"/>
        <v/>
      </c>
      <c r="AQ150" s="556" t="str">
        <f t="shared" si="56"/>
        <v/>
      </c>
    </row>
    <row r="151" spans="5:43">
      <c r="E151" s="556" t="str">
        <f t="shared" si="38"/>
        <v/>
      </c>
      <c r="G151" s="556" t="str">
        <f t="shared" si="38"/>
        <v/>
      </c>
      <c r="I151" s="556" t="str">
        <f t="shared" si="39"/>
        <v/>
      </c>
      <c r="K151" s="556" t="str">
        <f t="shared" si="40"/>
        <v/>
      </c>
      <c r="M151" s="556" t="str">
        <f t="shared" si="41"/>
        <v/>
      </c>
      <c r="O151" s="556" t="str">
        <f t="shared" si="42"/>
        <v/>
      </c>
      <c r="Q151" s="556" t="str">
        <f t="shared" si="43"/>
        <v/>
      </c>
      <c r="S151" s="556" t="str">
        <f t="shared" si="44"/>
        <v/>
      </c>
      <c r="U151" s="556" t="str">
        <f t="shared" si="45"/>
        <v/>
      </c>
      <c r="W151" s="556" t="str">
        <f t="shared" si="46"/>
        <v/>
      </c>
      <c r="Y151" s="556" t="str">
        <f t="shared" si="47"/>
        <v/>
      </c>
      <c r="AA151" s="556" t="str">
        <f t="shared" si="48"/>
        <v/>
      </c>
      <c r="AC151" s="556" t="str">
        <f t="shared" si="49"/>
        <v/>
      </c>
      <c r="AE151" s="556" t="str">
        <f t="shared" si="50"/>
        <v/>
      </c>
      <c r="AG151" s="556" t="str">
        <f t="shared" si="51"/>
        <v/>
      </c>
      <c r="AI151" s="556" t="str">
        <f t="shared" si="52"/>
        <v/>
      </c>
      <c r="AK151" s="556" t="str">
        <f t="shared" si="53"/>
        <v/>
      </c>
      <c r="AM151" s="556" t="str">
        <f t="shared" si="54"/>
        <v/>
      </c>
      <c r="AO151" s="556" t="str">
        <f t="shared" si="55"/>
        <v/>
      </c>
      <c r="AQ151" s="556" t="str">
        <f t="shared" si="56"/>
        <v/>
      </c>
    </row>
    <row r="152" spans="5:43">
      <c r="E152" s="556" t="str">
        <f t="shared" si="38"/>
        <v/>
      </c>
      <c r="G152" s="556" t="str">
        <f t="shared" si="38"/>
        <v/>
      </c>
      <c r="I152" s="556" t="str">
        <f t="shared" si="39"/>
        <v/>
      </c>
      <c r="K152" s="556" t="str">
        <f t="shared" si="40"/>
        <v/>
      </c>
      <c r="M152" s="556" t="str">
        <f t="shared" si="41"/>
        <v/>
      </c>
      <c r="O152" s="556" t="str">
        <f t="shared" si="42"/>
        <v/>
      </c>
      <c r="Q152" s="556" t="str">
        <f t="shared" si="43"/>
        <v/>
      </c>
      <c r="S152" s="556" t="str">
        <f t="shared" si="44"/>
        <v/>
      </c>
      <c r="U152" s="556" t="str">
        <f t="shared" si="45"/>
        <v/>
      </c>
      <c r="W152" s="556" t="str">
        <f t="shared" si="46"/>
        <v/>
      </c>
      <c r="Y152" s="556" t="str">
        <f t="shared" si="47"/>
        <v/>
      </c>
      <c r="AA152" s="556" t="str">
        <f t="shared" si="48"/>
        <v/>
      </c>
      <c r="AC152" s="556" t="str">
        <f t="shared" si="49"/>
        <v/>
      </c>
      <c r="AE152" s="556" t="str">
        <f t="shared" si="50"/>
        <v/>
      </c>
      <c r="AG152" s="556" t="str">
        <f t="shared" si="51"/>
        <v/>
      </c>
      <c r="AI152" s="556" t="str">
        <f t="shared" si="52"/>
        <v/>
      </c>
      <c r="AK152" s="556" t="str">
        <f t="shared" si="53"/>
        <v/>
      </c>
      <c r="AM152" s="556" t="str">
        <f t="shared" si="54"/>
        <v/>
      </c>
      <c r="AO152" s="556" t="str">
        <f t="shared" si="55"/>
        <v/>
      </c>
      <c r="AQ152" s="556" t="str">
        <f t="shared" si="56"/>
        <v/>
      </c>
    </row>
    <row r="153" spans="5:43">
      <c r="E153" s="556" t="str">
        <f t="shared" si="38"/>
        <v/>
      </c>
      <c r="G153" s="556" t="str">
        <f t="shared" si="38"/>
        <v/>
      </c>
      <c r="I153" s="556" t="str">
        <f t="shared" si="39"/>
        <v/>
      </c>
      <c r="K153" s="556" t="str">
        <f t="shared" si="40"/>
        <v/>
      </c>
      <c r="M153" s="556" t="str">
        <f t="shared" si="41"/>
        <v/>
      </c>
      <c r="O153" s="556" t="str">
        <f t="shared" si="42"/>
        <v/>
      </c>
      <c r="Q153" s="556" t="str">
        <f t="shared" si="43"/>
        <v/>
      </c>
      <c r="S153" s="556" t="str">
        <f t="shared" si="44"/>
        <v/>
      </c>
      <c r="U153" s="556" t="str">
        <f t="shared" si="45"/>
        <v/>
      </c>
      <c r="W153" s="556" t="str">
        <f t="shared" si="46"/>
        <v/>
      </c>
      <c r="Y153" s="556" t="str">
        <f t="shared" si="47"/>
        <v/>
      </c>
      <c r="AA153" s="556" t="str">
        <f t="shared" si="48"/>
        <v/>
      </c>
      <c r="AC153" s="556" t="str">
        <f t="shared" si="49"/>
        <v/>
      </c>
      <c r="AE153" s="556" t="str">
        <f t="shared" si="50"/>
        <v/>
      </c>
      <c r="AG153" s="556" t="str">
        <f t="shared" si="51"/>
        <v/>
      </c>
      <c r="AI153" s="556" t="str">
        <f t="shared" si="52"/>
        <v/>
      </c>
      <c r="AK153" s="556" t="str">
        <f t="shared" si="53"/>
        <v/>
      </c>
      <c r="AM153" s="556" t="str">
        <f t="shared" si="54"/>
        <v/>
      </c>
      <c r="AO153" s="556" t="str">
        <f t="shared" si="55"/>
        <v/>
      </c>
      <c r="AQ153" s="556" t="str">
        <f t="shared" si="56"/>
        <v/>
      </c>
    </row>
    <row r="154" spans="5:43">
      <c r="E154" s="556" t="str">
        <f t="shared" si="38"/>
        <v/>
      </c>
      <c r="G154" s="556" t="str">
        <f t="shared" si="38"/>
        <v/>
      </c>
      <c r="I154" s="556" t="str">
        <f t="shared" si="39"/>
        <v/>
      </c>
      <c r="K154" s="556" t="str">
        <f t="shared" si="40"/>
        <v/>
      </c>
      <c r="M154" s="556" t="str">
        <f t="shared" si="41"/>
        <v/>
      </c>
      <c r="O154" s="556" t="str">
        <f t="shared" si="42"/>
        <v/>
      </c>
      <c r="Q154" s="556" t="str">
        <f t="shared" si="43"/>
        <v/>
      </c>
      <c r="S154" s="556" t="str">
        <f t="shared" si="44"/>
        <v/>
      </c>
      <c r="U154" s="556" t="str">
        <f t="shared" si="45"/>
        <v/>
      </c>
      <c r="W154" s="556" t="str">
        <f t="shared" si="46"/>
        <v/>
      </c>
      <c r="Y154" s="556" t="str">
        <f t="shared" si="47"/>
        <v/>
      </c>
      <c r="AA154" s="556" t="str">
        <f t="shared" si="48"/>
        <v/>
      </c>
      <c r="AC154" s="556" t="str">
        <f t="shared" si="49"/>
        <v/>
      </c>
      <c r="AE154" s="556" t="str">
        <f t="shared" si="50"/>
        <v/>
      </c>
      <c r="AG154" s="556" t="str">
        <f t="shared" si="51"/>
        <v/>
      </c>
      <c r="AI154" s="556" t="str">
        <f t="shared" si="52"/>
        <v/>
      </c>
      <c r="AK154" s="556" t="str">
        <f t="shared" si="53"/>
        <v/>
      </c>
      <c r="AM154" s="556" t="str">
        <f t="shared" si="54"/>
        <v/>
      </c>
      <c r="AO154" s="556" t="str">
        <f t="shared" si="55"/>
        <v/>
      </c>
      <c r="AQ154" s="556" t="str">
        <f t="shared" si="56"/>
        <v/>
      </c>
    </row>
    <row r="155" spans="5:43">
      <c r="E155" s="556" t="str">
        <f t="shared" si="38"/>
        <v/>
      </c>
      <c r="G155" s="556" t="str">
        <f t="shared" si="38"/>
        <v/>
      </c>
      <c r="I155" s="556" t="str">
        <f t="shared" si="39"/>
        <v/>
      </c>
      <c r="K155" s="556" t="str">
        <f t="shared" si="40"/>
        <v/>
      </c>
      <c r="M155" s="556" t="str">
        <f t="shared" si="41"/>
        <v/>
      </c>
      <c r="O155" s="556" t="str">
        <f t="shared" si="42"/>
        <v/>
      </c>
      <c r="Q155" s="556" t="str">
        <f t="shared" si="43"/>
        <v/>
      </c>
      <c r="S155" s="556" t="str">
        <f t="shared" si="44"/>
        <v/>
      </c>
      <c r="U155" s="556" t="str">
        <f t="shared" si="45"/>
        <v/>
      </c>
      <c r="W155" s="556" t="str">
        <f t="shared" si="46"/>
        <v/>
      </c>
      <c r="Y155" s="556" t="str">
        <f t="shared" si="47"/>
        <v/>
      </c>
      <c r="AA155" s="556" t="str">
        <f t="shared" si="48"/>
        <v/>
      </c>
      <c r="AC155" s="556" t="str">
        <f t="shared" si="49"/>
        <v/>
      </c>
      <c r="AE155" s="556" t="str">
        <f t="shared" si="50"/>
        <v/>
      </c>
      <c r="AG155" s="556" t="str">
        <f t="shared" si="51"/>
        <v/>
      </c>
      <c r="AI155" s="556" t="str">
        <f t="shared" si="52"/>
        <v/>
      </c>
      <c r="AK155" s="556" t="str">
        <f t="shared" si="53"/>
        <v/>
      </c>
      <c r="AM155" s="556" t="str">
        <f t="shared" si="54"/>
        <v/>
      </c>
      <c r="AO155" s="556" t="str">
        <f t="shared" si="55"/>
        <v/>
      </c>
      <c r="AQ155" s="556" t="str">
        <f t="shared" si="56"/>
        <v/>
      </c>
    </row>
    <row r="156" spans="5:43">
      <c r="E156" s="556" t="str">
        <f t="shared" si="38"/>
        <v/>
      </c>
      <c r="G156" s="556" t="str">
        <f t="shared" si="38"/>
        <v/>
      </c>
      <c r="I156" s="556" t="str">
        <f t="shared" si="39"/>
        <v/>
      </c>
      <c r="K156" s="556" t="str">
        <f t="shared" si="40"/>
        <v/>
      </c>
      <c r="M156" s="556" t="str">
        <f t="shared" si="41"/>
        <v/>
      </c>
      <c r="O156" s="556" t="str">
        <f t="shared" si="42"/>
        <v/>
      </c>
      <c r="Q156" s="556" t="str">
        <f t="shared" si="43"/>
        <v/>
      </c>
      <c r="S156" s="556" t="str">
        <f t="shared" si="44"/>
        <v/>
      </c>
      <c r="U156" s="556" t="str">
        <f t="shared" si="45"/>
        <v/>
      </c>
      <c r="W156" s="556" t="str">
        <f t="shared" si="46"/>
        <v/>
      </c>
      <c r="Y156" s="556" t="str">
        <f t="shared" si="47"/>
        <v/>
      </c>
      <c r="AA156" s="556" t="str">
        <f t="shared" si="48"/>
        <v/>
      </c>
      <c r="AC156" s="556" t="str">
        <f t="shared" si="49"/>
        <v/>
      </c>
      <c r="AE156" s="556" t="str">
        <f t="shared" si="50"/>
        <v/>
      </c>
      <c r="AG156" s="556" t="str">
        <f t="shared" si="51"/>
        <v/>
      </c>
      <c r="AI156" s="556" t="str">
        <f t="shared" si="52"/>
        <v/>
      </c>
      <c r="AK156" s="556" t="str">
        <f t="shared" si="53"/>
        <v/>
      </c>
      <c r="AM156" s="556" t="str">
        <f t="shared" si="54"/>
        <v/>
      </c>
      <c r="AO156" s="556" t="str">
        <f t="shared" si="55"/>
        <v/>
      </c>
      <c r="AQ156" s="556" t="str">
        <f t="shared" si="56"/>
        <v/>
      </c>
    </row>
    <row r="157" spans="5:43">
      <c r="E157" s="556" t="str">
        <f t="shared" si="38"/>
        <v/>
      </c>
      <c r="G157" s="556" t="str">
        <f t="shared" si="38"/>
        <v/>
      </c>
      <c r="I157" s="556" t="str">
        <f t="shared" si="39"/>
        <v/>
      </c>
      <c r="K157" s="556" t="str">
        <f t="shared" si="40"/>
        <v/>
      </c>
      <c r="M157" s="556" t="str">
        <f t="shared" si="41"/>
        <v/>
      </c>
      <c r="O157" s="556" t="str">
        <f t="shared" si="42"/>
        <v/>
      </c>
      <c r="Q157" s="556" t="str">
        <f t="shared" si="43"/>
        <v/>
      </c>
      <c r="S157" s="556" t="str">
        <f t="shared" si="44"/>
        <v/>
      </c>
      <c r="U157" s="556" t="str">
        <f t="shared" si="45"/>
        <v/>
      </c>
      <c r="W157" s="556" t="str">
        <f t="shared" si="46"/>
        <v/>
      </c>
      <c r="Y157" s="556" t="str">
        <f t="shared" si="47"/>
        <v/>
      </c>
      <c r="AA157" s="556" t="str">
        <f t="shared" si="48"/>
        <v/>
      </c>
      <c r="AC157" s="556" t="str">
        <f t="shared" si="49"/>
        <v/>
      </c>
      <c r="AE157" s="556" t="str">
        <f t="shared" si="50"/>
        <v/>
      </c>
      <c r="AG157" s="556" t="str">
        <f t="shared" si="51"/>
        <v/>
      </c>
      <c r="AI157" s="556" t="str">
        <f t="shared" si="52"/>
        <v/>
      </c>
      <c r="AK157" s="556" t="str">
        <f t="shared" si="53"/>
        <v/>
      </c>
      <c r="AM157" s="556" t="str">
        <f t="shared" si="54"/>
        <v/>
      </c>
      <c r="AO157" s="556" t="str">
        <f t="shared" si="55"/>
        <v/>
      </c>
      <c r="AQ157" s="556" t="str">
        <f t="shared" si="56"/>
        <v/>
      </c>
    </row>
    <row r="158" spans="5:43">
      <c r="E158" s="556" t="str">
        <f t="shared" si="38"/>
        <v/>
      </c>
      <c r="G158" s="556" t="str">
        <f t="shared" si="38"/>
        <v/>
      </c>
      <c r="I158" s="556" t="str">
        <f t="shared" si="39"/>
        <v/>
      </c>
      <c r="K158" s="556" t="str">
        <f t="shared" si="40"/>
        <v/>
      </c>
      <c r="M158" s="556" t="str">
        <f t="shared" si="41"/>
        <v/>
      </c>
      <c r="O158" s="556" t="str">
        <f t="shared" si="42"/>
        <v/>
      </c>
      <c r="Q158" s="556" t="str">
        <f t="shared" si="43"/>
        <v/>
      </c>
      <c r="S158" s="556" t="str">
        <f t="shared" si="44"/>
        <v/>
      </c>
      <c r="U158" s="556" t="str">
        <f t="shared" si="45"/>
        <v/>
      </c>
      <c r="W158" s="556" t="str">
        <f t="shared" si="46"/>
        <v/>
      </c>
      <c r="Y158" s="556" t="str">
        <f t="shared" si="47"/>
        <v/>
      </c>
      <c r="AA158" s="556" t="str">
        <f t="shared" si="48"/>
        <v/>
      </c>
      <c r="AC158" s="556" t="str">
        <f t="shared" si="49"/>
        <v/>
      </c>
      <c r="AE158" s="556" t="str">
        <f t="shared" si="50"/>
        <v/>
      </c>
      <c r="AG158" s="556" t="str">
        <f t="shared" si="51"/>
        <v/>
      </c>
      <c r="AI158" s="556" t="str">
        <f t="shared" si="52"/>
        <v/>
      </c>
      <c r="AK158" s="556" t="str">
        <f t="shared" si="53"/>
        <v/>
      </c>
      <c r="AM158" s="556" t="str">
        <f t="shared" si="54"/>
        <v/>
      </c>
      <c r="AO158" s="556" t="str">
        <f t="shared" si="55"/>
        <v/>
      </c>
      <c r="AQ158" s="556" t="str">
        <f t="shared" si="56"/>
        <v/>
      </c>
    </row>
    <row r="159" spans="5:43">
      <c r="E159" s="556" t="str">
        <f t="shared" si="38"/>
        <v/>
      </c>
      <c r="G159" s="556" t="str">
        <f t="shared" si="38"/>
        <v/>
      </c>
      <c r="I159" s="556" t="str">
        <f t="shared" si="39"/>
        <v/>
      </c>
      <c r="K159" s="556" t="str">
        <f t="shared" si="40"/>
        <v/>
      </c>
      <c r="M159" s="556" t="str">
        <f t="shared" si="41"/>
        <v/>
      </c>
      <c r="O159" s="556" t="str">
        <f t="shared" si="42"/>
        <v/>
      </c>
      <c r="Q159" s="556" t="str">
        <f t="shared" si="43"/>
        <v/>
      </c>
      <c r="S159" s="556" t="str">
        <f t="shared" si="44"/>
        <v/>
      </c>
      <c r="U159" s="556" t="str">
        <f t="shared" si="45"/>
        <v/>
      </c>
      <c r="W159" s="556" t="str">
        <f t="shared" si="46"/>
        <v/>
      </c>
      <c r="Y159" s="556" t="str">
        <f t="shared" si="47"/>
        <v/>
      </c>
      <c r="AA159" s="556" t="str">
        <f t="shared" si="48"/>
        <v/>
      </c>
      <c r="AC159" s="556" t="str">
        <f t="shared" si="49"/>
        <v/>
      </c>
      <c r="AE159" s="556" t="str">
        <f t="shared" si="50"/>
        <v/>
      </c>
      <c r="AG159" s="556" t="str">
        <f t="shared" si="51"/>
        <v/>
      </c>
      <c r="AI159" s="556" t="str">
        <f t="shared" si="52"/>
        <v/>
      </c>
      <c r="AK159" s="556" t="str">
        <f t="shared" si="53"/>
        <v/>
      </c>
      <c r="AM159" s="556" t="str">
        <f t="shared" si="54"/>
        <v/>
      </c>
      <c r="AO159" s="556" t="str">
        <f t="shared" si="55"/>
        <v/>
      </c>
      <c r="AQ159" s="556" t="str">
        <f t="shared" si="56"/>
        <v/>
      </c>
    </row>
    <row r="160" spans="5:43">
      <c r="E160" s="556" t="str">
        <f t="shared" si="38"/>
        <v/>
      </c>
      <c r="G160" s="556" t="str">
        <f t="shared" si="38"/>
        <v/>
      </c>
      <c r="I160" s="556" t="str">
        <f t="shared" si="39"/>
        <v/>
      </c>
      <c r="K160" s="556" t="str">
        <f t="shared" si="40"/>
        <v/>
      </c>
      <c r="M160" s="556" t="str">
        <f t="shared" si="41"/>
        <v/>
      </c>
      <c r="O160" s="556" t="str">
        <f t="shared" si="42"/>
        <v/>
      </c>
      <c r="Q160" s="556" t="str">
        <f t="shared" si="43"/>
        <v/>
      </c>
      <c r="S160" s="556" t="str">
        <f t="shared" si="44"/>
        <v/>
      </c>
      <c r="U160" s="556" t="str">
        <f t="shared" si="45"/>
        <v/>
      </c>
      <c r="W160" s="556" t="str">
        <f t="shared" si="46"/>
        <v/>
      </c>
      <c r="Y160" s="556" t="str">
        <f t="shared" si="47"/>
        <v/>
      </c>
      <c r="AA160" s="556" t="str">
        <f t="shared" si="48"/>
        <v/>
      </c>
      <c r="AC160" s="556" t="str">
        <f t="shared" si="49"/>
        <v/>
      </c>
      <c r="AE160" s="556" t="str">
        <f t="shared" si="50"/>
        <v/>
      </c>
      <c r="AG160" s="556" t="str">
        <f t="shared" si="51"/>
        <v/>
      </c>
      <c r="AI160" s="556" t="str">
        <f t="shared" si="52"/>
        <v/>
      </c>
      <c r="AK160" s="556" t="str">
        <f t="shared" si="53"/>
        <v/>
      </c>
      <c r="AM160" s="556" t="str">
        <f t="shared" si="54"/>
        <v/>
      </c>
      <c r="AO160" s="556" t="str">
        <f t="shared" si="55"/>
        <v/>
      </c>
      <c r="AQ160" s="556" t="str">
        <f t="shared" si="56"/>
        <v/>
      </c>
    </row>
    <row r="161" spans="5:43">
      <c r="E161" s="556" t="str">
        <f t="shared" si="38"/>
        <v/>
      </c>
      <c r="G161" s="556" t="str">
        <f t="shared" si="38"/>
        <v/>
      </c>
      <c r="I161" s="556" t="str">
        <f t="shared" si="39"/>
        <v/>
      </c>
      <c r="K161" s="556" t="str">
        <f t="shared" si="40"/>
        <v/>
      </c>
      <c r="M161" s="556" t="str">
        <f t="shared" si="41"/>
        <v/>
      </c>
      <c r="O161" s="556" t="str">
        <f t="shared" si="42"/>
        <v/>
      </c>
      <c r="Q161" s="556" t="str">
        <f t="shared" si="43"/>
        <v/>
      </c>
      <c r="S161" s="556" t="str">
        <f t="shared" si="44"/>
        <v/>
      </c>
      <c r="U161" s="556" t="str">
        <f t="shared" si="45"/>
        <v/>
      </c>
      <c r="W161" s="556" t="str">
        <f t="shared" si="46"/>
        <v/>
      </c>
      <c r="Y161" s="556" t="str">
        <f t="shared" si="47"/>
        <v/>
      </c>
      <c r="AA161" s="556" t="str">
        <f t="shared" si="48"/>
        <v/>
      </c>
      <c r="AC161" s="556" t="str">
        <f t="shared" si="49"/>
        <v/>
      </c>
      <c r="AE161" s="556" t="str">
        <f t="shared" si="50"/>
        <v/>
      </c>
      <c r="AG161" s="556" t="str">
        <f t="shared" si="51"/>
        <v/>
      </c>
      <c r="AI161" s="556" t="str">
        <f t="shared" si="52"/>
        <v/>
      </c>
      <c r="AK161" s="556" t="str">
        <f t="shared" si="53"/>
        <v/>
      </c>
      <c r="AM161" s="556" t="str">
        <f t="shared" si="54"/>
        <v/>
      </c>
      <c r="AO161" s="556" t="str">
        <f t="shared" si="55"/>
        <v/>
      </c>
      <c r="AQ161" s="556" t="str">
        <f t="shared" si="56"/>
        <v/>
      </c>
    </row>
    <row r="162" spans="5:43">
      <c r="E162" s="556" t="str">
        <f t="shared" si="38"/>
        <v/>
      </c>
      <c r="G162" s="556" t="str">
        <f t="shared" si="38"/>
        <v/>
      </c>
      <c r="I162" s="556" t="str">
        <f t="shared" si="39"/>
        <v/>
      </c>
      <c r="K162" s="556" t="str">
        <f t="shared" si="40"/>
        <v/>
      </c>
      <c r="M162" s="556" t="str">
        <f t="shared" si="41"/>
        <v/>
      </c>
      <c r="O162" s="556" t="str">
        <f t="shared" si="42"/>
        <v/>
      </c>
      <c r="Q162" s="556" t="str">
        <f t="shared" si="43"/>
        <v/>
      </c>
      <c r="S162" s="556" t="str">
        <f t="shared" si="44"/>
        <v/>
      </c>
      <c r="U162" s="556" t="str">
        <f t="shared" si="45"/>
        <v/>
      </c>
      <c r="W162" s="556" t="str">
        <f t="shared" si="46"/>
        <v/>
      </c>
      <c r="Y162" s="556" t="str">
        <f t="shared" si="47"/>
        <v/>
      </c>
      <c r="AA162" s="556" t="str">
        <f t="shared" si="48"/>
        <v/>
      </c>
      <c r="AC162" s="556" t="str">
        <f t="shared" si="49"/>
        <v/>
      </c>
      <c r="AE162" s="556" t="str">
        <f t="shared" si="50"/>
        <v/>
      </c>
      <c r="AG162" s="556" t="str">
        <f t="shared" si="51"/>
        <v/>
      </c>
      <c r="AI162" s="556" t="str">
        <f t="shared" si="52"/>
        <v/>
      </c>
      <c r="AK162" s="556" t="str">
        <f t="shared" si="53"/>
        <v/>
      </c>
      <c r="AM162" s="556" t="str">
        <f t="shared" si="54"/>
        <v/>
      </c>
      <c r="AO162" s="556" t="str">
        <f t="shared" si="55"/>
        <v/>
      </c>
      <c r="AQ162" s="556" t="str">
        <f t="shared" si="56"/>
        <v/>
      </c>
    </row>
    <row r="163" spans="5:43">
      <c r="E163" s="556" t="str">
        <f t="shared" si="38"/>
        <v/>
      </c>
      <c r="G163" s="556" t="str">
        <f t="shared" si="38"/>
        <v/>
      </c>
      <c r="I163" s="556" t="str">
        <f t="shared" si="39"/>
        <v/>
      </c>
      <c r="K163" s="556" t="str">
        <f t="shared" si="40"/>
        <v/>
      </c>
      <c r="M163" s="556" t="str">
        <f t="shared" si="41"/>
        <v/>
      </c>
      <c r="O163" s="556" t="str">
        <f t="shared" si="42"/>
        <v/>
      </c>
      <c r="Q163" s="556" t="str">
        <f t="shared" si="43"/>
        <v/>
      </c>
      <c r="S163" s="556" t="str">
        <f t="shared" si="44"/>
        <v/>
      </c>
      <c r="U163" s="556" t="str">
        <f t="shared" si="45"/>
        <v/>
      </c>
      <c r="W163" s="556" t="str">
        <f t="shared" si="46"/>
        <v/>
      </c>
      <c r="Y163" s="556" t="str">
        <f t="shared" si="47"/>
        <v/>
      </c>
      <c r="AA163" s="556" t="str">
        <f t="shared" si="48"/>
        <v/>
      </c>
      <c r="AC163" s="556" t="str">
        <f t="shared" si="49"/>
        <v/>
      </c>
      <c r="AE163" s="556" t="str">
        <f t="shared" si="50"/>
        <v/>
      </c>
      <c r="AG163" s="556" t="str">
        <f t="shared" si="51"/>
        <v/>
      </c>
      <c r="AI163" s="556" t="str">
        <f t="shared" si="52"/>
        <v/>
      </c>
      <c r="AK163" s="556" t="str">
        <f t="shared" si="53"/>
        <v/>
      </c>
      <c r="AM163" s="556" t="str">
        <f t="shared" si="54"/>
        <v/>
      </c>
      <c r="AO163" s="556" t="str">
        <f t="shared" si="55"/>
        <v/>
      </c>
      <c r="AQ163" s="556" t="str">
        <f t="shared" si="56"/>
        <v/>
      </c>
    </row>
    <row r="164" spans="5:43">
      <c r="E164" s="556" t="str">
        <f t="shared" si="38"/>
        <v/>
      </c>
      <c r="G164" s="556" t="str">
        <f t="shared" si="38"/>
        <v/>
      </c>
      <c r="I164" s="556" t="str">
        <f t="shared" si="39"/>
        <v/>
      </c>
      <c r="K164" s="556" t="str">
        <f t="shared" si="40"/>
        <v/>
      </c>
      <c r="M164" s="556" t="str">
        <f t="shared" si="41"/>
        <v/>
      </c>
      <c r="O164" s="556" t="str">
        <f t="shared" si="42"/>
        <v/>
      </c>
      <c r="Q164" s="556" t="str">
        <f t="shared" si="43"/>
        <v/>
      </c>
      <c r="S164" s="556" t="str">
        <f t="shared" si="44"/>
        <v/>
      </c>
      <c r="U164" s="556" t="str">
        <f t="shared" si="45"/>
        <v/>
      </c>
      <c r="W164" s="556" t="str">
        <f t="shared" si="46"/>
        <v/>
      </c>
      <c r="Y164" s="556" t="str">
        <f t="shared" si="47"/>
        <v/>
      </c>
      <c r="AA164" s="556" t="str">
        <f t="shared" si="48"/>
        <v/>
      </c>
      <c r="AC164" s="556" t="str">
        <f t="shared" si="49"/>
        <v/>
      </c>
      <c r="AE164" s="556" t="str">
        <f t="shared" si="50"/>
        <v/>
      </c>
      <c r="AG164" s="556" t="str">
        <f t="shared" si="51"/>
        <v/>
      </c>
      <c r="AI164" s="556" t="str">
        <f t="shared" si="52"/>
        <v/>
      </c>
      <c r="AK164" s="556" t="str">
        <f t="shared" si="53"/>
        <v/>
      </c>
      <c r="AM164" s="556" t="str">
        <f t="shared" si="54"/>
        <v/>
      </c>
      <c r="AO164" s="556" t="str">
        <f t="shared" si="55"/>
        <v/>
      </c>
      <c r="AQ164" s="556" t="str">
        <f t="shared" si="56"/>
        <v/>
      </c>
    </row>
    <row r="165" spans="5:43">
      <c r="E165" s="556" t="str">
        <f t="shared" si="38"/>
        <v/>
      </c>
      <c r="G165" s="556" t="str">
        <f t="shared" si="38"/>
        <v/>
      </c>
      <c r="I165" s="556" t="str">
        <f t="shared" si="39"/>
        <v/>
      </c>
      <c r="K165" s="556" t="str">
        <f t="shared" si="40"/>
        <v/>
      </c>
      <c r="M165" s="556" t="str">
        <f t="shared" si="41"/>
        <v/>
      </c>
      <c r="O165" s="556" t="str">
        <f t="shared" si="42"/>
        <v/>
      </c>
      <c r="Q165" s="556" t="str">
        <f t="shared" si="43"/>
        <v/>
      </c>
      <c r="S165" s="556" t="str">
        <f t="shared" si="44"/>
        <v/>
      </c>
      <c r="U165" s="556" t="str">
        <f t="shared" si="45"/>
        <v/>
      </c>
      <c r="W165" s="556" t="str">
        <f t="shared" si="46"/>
        <v/>
      </c>
      <c r="Y165" s="556" t="str">
        <f t="shared" si="47"/>
        <v/>
      </c>
      <c r="AA165" s="556" t="str">
        <f t="shared" si="48"/>
        <v/>
      </c>
      <c r="AC165" s="556" t="str">
        <f t="shared" si="49"/>
        <v/>
      </c>
      <c r="AE165" s="556" t="str">
        <f t="shared" si="50"/>
        <v/>
      </c>
      <c r="AG165" s="556" t="str">
        <f t="shared" si="51"/>
        <v/>
      </c>
      <c r="AI165" s="556" t="str">
        <f t="shared" si="52"/>
        <v/>
      </c>
      <c r="AK165" s="556" t="str">
        <f t="shared" si="53"/>
        <v/>
      </c>
      <c r="AM165" s="556" t="str">
        <f t="shared" si="54"/>
        <v/>
      </c>
      <c r="AO165" s="556" t="str">
        <f t="shared" si="55"/>
        <v/>
      </c>
      <c r="AQ165" s="556" t="str">
        <f t="shared" si="56"/>
        <v/>
      </c>
    </row>
    <row r="166" spans="5:43">
      <c r="E166" s="556" t="str">
        <f t="shared" si="38"/>
        <v/>
      </c>
      <c r="G166" s="556" t="str">
        <f t="shared" si="38"/>
        <v/>
      </c>
      <c r="I166" s="556" t="str">
        <f t="shared" si="39"/>
        <v/>
      </c>
      <c r="K166" s="556" t="str">
        <f t="shared" si="40"/>
        <v/>
      </c>
      <c r="M166" s="556" t="str">
        <f t="shared" si="41"/>
        <v/>
      </c>
      <c r="O166" s="556" t="str">
        <f t="shared" si="42"/>
        <v/>
      </c>
      <c r="Q166" s="556" t="str">
        <f t="shared" si="43"/>
        <v/>
      </c>
      <c r="S166" s="556" t="str">
        <f t="shared" si="44"/>
        <v/>
      </c>
      <c r="U166" s="556" t="str">
        <f t="shared" si="45"/>
        <v/>
      </c>
      <c r="W166" s="556" t="str">
        <f t="shared" si="46"/>
        <v/>
      </c>
      <c r="Y166" s="556" t="str">
        <f t="shared" si="47"/>
        <v/>
      </c>
      <c r="AA166" s="556" t="str">
        <f t="shared" si="48"/>
        <v/>
      </c>
      <c r="AC166" s="556" t="str">
        <f t="shared" si="49"/>
        <v/>
      </c>
      <c r="AE166" s="556" t="str">
        <f t="shared" si="50"/>
        <v/>
      </c>
      <c r="AG166" s="556" t="str">
        <f t="shared" si="51"/>
        <v/>
      </c>
      <c r="AI166" s="556" t="str">
        <f t="shared" si="52"/>
        <v/>
      </c>
      <c r="AK166" s="556" t="str">
        <f t="shared" si="53"/>
        <v/>
      </c>
      <c r="AM166" s="556" t="str">
        <f t="shared" si="54"/>
        <v/>
      </c>
      <c r="AO166" s="556" t="str">
        <f t="shared" si="55"/>
        <v/>
      </c>
      <c r="AQ166" s="556" t="str">
        <f t="shared" si="56"/>
        <v/>
      </c>
    </row>
    <row r="167" spans="5:43">
      <c r="E167" s="556" t="str">
        <f t="shared" si="38"/>
        <v/>
      </c>
      <c r="G167" s="556" t="str">
        <f t="shared" si="38"/>
        <v/>
      </c>
      <c r="I167" s="556" t="str">
        <f t="shared" si="39"/>
        <v/>
      </c>
      <c r="K167" s="556" t="str">
        <f t="shared" si="40"/>
        <v/>
      </c>
      <c r="M167" s="556" t="str">
        <f t="shared" si="41"/>
        <v/>
      </c>
      <c r="O167" s="556" t="str">
        <f t="shared" si="42"/>
        <v/>
      </c>
      <c r="Q167" s="556" t="str">
        <f t="shared" si="43"/>
        <v/>
      </c>
      <c r="S167" s="556" t="str">
        <f t="shared" si="44"/>
        <v/>
      </c>
      <c r="U167" s="556" t="str">
        <f t="shared" si="45"/>
        <v/>
      </c>
      <c r="W167" s="556" t="str">
        <f t="shared" si="46"/>
        <v/>
      </c>
      <c r="Y167" s="556" t="str">
        <f t="shared" si="47"/>
        <v/>
      </c>
      <c r="AA167" s="556" t="str">
        <f t="shared" si="48"/>
        <v/>
      </c>
      <c r="AC167" s="556" t="str">
        <f t="shared" si="49"/>
        <v/>
      </c>
      <c r="AE167" s="556" t="str">
        <f t="shared" si="50"/>
        <v/>
      </c>
      <c r="AG167" s="556" t="str">
        <f t="shared" si="51"/>
        <v/>
      </c>
      <c r="AI167" s="556" t="str">
        <f t="shared" si="52"/>
        <v/>
      </c>
      <c r="AK167" s="556" t="str">
        <f t="shared" si="53"/>
        <v/>
      </c>
      <c r="AM167" s="556" t="str">
        <f t="shared" si="54"/>
        <v/>
      </c>
      <c r="AO167" s="556" t="str">
        <f t="shared" si="55"/>
        <v/>
      </c>
      <c r="AQ167" s="556" t="str">
        <f t="shared" si="56"/>
        <v/>
      </c>
    </row>
    <row r="168" spans="5:43">
      <c r="E168" s="556" t="str">
        <f t="shared" si="38"/>
        <v/>
      </c>
      <c r="G168" s="556" t="str">
        <f t="shared" si="38"/>
        <v/>
      </c>
      <c r="I168" s="556" t="str">
        <f t="shared" si="39"/>
        <v/>
      </c>
      <c r="K168" s="556" t="str">
        <f t="shared" si="40"/>
        <v/>
      </c>
      <c r="M168" s="556" t="str">
        <f t="shared" si="41"/>
        <v/>
      </c>
      <c r="O168" s="556" t="str">
        <f t="shared" si="42"/>
        <v/>
      </c>
      <c r="Q168" s="556" t="str">
        <f t="shared" si="43"/>
        <v/>
      </c>
      <c r="S168" s="556" t="str">
        <f t="shared" si="44"/>
        <v/>
      </c>
      <c r="U168" s="556" t="str">
        <f t="shared" si="45"/>
        <v/>
      </c>
      <c r="W168" s="556" t="str">
        <f t="shared" si="46"/>
        <v/>
      </c>
      <c r="Y168" s="556" t="str">
        <f t="shared" si="47"/>
        <v/>
      </c>
      <c r="AA168" s="556" t="str">
        <f t="shared" si="48"/>
        <v/>
      </c>
      <c r="AC168" s="556" t="str">
        <f t="shared" si="49"/>
        <v/>
      </c>
      <c r="AE168" s="556" t="str">
        <f t="shared" si="50"/>
        <v/>
      </c>
      <c r="AG168" s="556" t="str">
        <f t="shared" si="51"/>
        <v/>
      </c>
      <c r="AI168" s="556" t="str">
        <f t="shared" si="52"/>
        <v/>
      </c>
      <c r="AK168" s="556" t="str">
        <f t="shared" si="53"/>
        <v/>
      </c>
      <c r="AM168" s="556" t="str">
        <f t="shared" si="54"/>
        <v/>
      </c>
      <c r="AO168" s="556" t="str">
        <f t="shared" si="55"/>
        <v/>
      </c>
      <c r="AQ168" s="556" t="str">
        <f t="shared" si="56"/>
        <v/>
      </c>
    </row>
    <row r="169" spans="5:43">
      <c r="E169" s="556" t="str">
        <f t="shared" si="38"/>
        <v/>
      </c>
      <c r="G169" s="556" t="str">
        <f t="shared" si="38"/>
        <v/>
      </c>
      <c r="I169" s="556" t="str">
        <f t="shared" si="39"/>
        <v/>
      </c>
      <c r="K169" s="556" t="str">
        <f t="shared" si="40"/>
        <v/>
      </c>
      <c r="M169" s="556" t="str">
        <f t="shared" si="41"/>
        <v/>
      </c>
      <c r="O169" s="556" t="str">
        <f t="shared" si="42"/>
        <v/>
      </c>
      <c r="Q169" s="556" t="str">
        <f t="shared" si="43"/>
        <v/>
      </c>
      <c r="S169" s="556" t="str">
        <f t="shared" si="44"/>
        <v/>
      </c>
      <c r="U169" s="556" t="str">
        <f t="shared" si="45"/>
        <v/>
      </c>
      <c r="W169" s="556" t="str">
        <f t="shared" si="46"/>
        <v/>
      </c>
      <c r="Y169" s="556" t="str">
        <f t="shared" si="47"/>
        <v/>
      </c>
      <c r="AA169" s="556" t="str">
        <f t="shared" si="48"/>
        <v/>
      </c>
      <c r="AC169" s="556" t="str">
        <f t="shared" si="49"/>
        <v/>
      </c>
      <c r="AE169" s="556" t="str">
        <f t="shared" si="50"/>
        <v/>
      </c>
      <c r="AG169" s="556" t="str">
        <f t="shared" si="51"/>
        <v/>
      </c>
      <c r="AI169" s="556" t="str">
        <f t="shared" si="52"/>
        <v/>
      </c>
      <c r="AK169" s="556" t="str">
        <f t="shared" si="53"/>
        <v/>
      </c>
      <c r="AM169" s="556" t="str">
        <f t="shared" si="54"/>
        <v/>
      </c>
      <c r="AO169" s="556" t="str">
        <f t="shared" si="55"/>
        <v/>
      </c>
      <c r="AQ169" s="556" t="str">
        <f t="shared" si="56"/>
        <v/>
      </c>
    </row>
    <row r="170" spans="5:43">
      <c r="E170" s="556" t="str">
        <f t="shared" si="38"/>
        <v/>
      </c>
      <c r="G170" s="556" t="str">
        <f t="shared" si="38"/>
        <v/>
      </c>
      <c r="I170" s="556" t="str">
        <f t="shared" si="39"/>
        <v/>
      </c>
      <c r="K170" s="556" t="str">
        <f t="shared" si="40"/>
        <v/>
      </c>
      <c r="M170" s="556" t="str">
        <f t="shared" si="41"/>
        <v/>
      </c>
      <c r="O170" s="556" t="str">
        <f t="shared" si="42"/>
        <v/>
      </c>
      <c r="Q170" s="556" t="str">
        <f t="shared" si="43"/>
        <v/>
      </c>
      <c r="S170" s="556" t="str">
        <f t="shared" si="44"/>
        <v/>
      </c>
      <c r="U170" s="556" t="str">
        <f t="shared" si="45"/>
        <v/>
      </c>
      <c r="W170" s="556" t="str">
        <f t="shared" si="46"/>
        <v/>
      </c>
      <c r="Y170" s="556" t="str">
        <f t="shared" si="47"/>
        <v/>
      </c>
      <c r="AA170" s="556" t="str">
        <f t="shared" si="48"/>
        <v/>
      </c>
      <c r="AC170" s="556" t="str">
        <f t="shared" si="49"/>
        <v/>
      </c>
      <c r="AE170" s="556" t="str">
        <f t="shared" si="50"/>
        <v/>
      </c>
      <c r="AG170" s="556" t="str">
        <f t="shared" si="51"/>
        <v/>
      </c>
      <c r="AI170" s="556" t="str">
        <f t="shared" si="52"/>
        <v/>
      </c>
      <c r="AK170" s="556" t="str">
        <f t="shared" si="53"/>
        <v/>
      </c>
      <c r="AM170" s="556" t="str">
        <f t="shared" si="54"/>
        <v/>
      </c>
      <c r="AO170" s="556" t="str">
        <f t="shared" si="55"/>
        <v/>
      </c>
      <c r="AQ170" s="556" t="str">
        <f t="shared" si="56"/>
        <v/>
      </c>
    </row>
    <row r="171" spans="5:43">
      <c r="E171" s="556" t="str">
        <f t="shared" si="38"/>
        <v/>
      </c>
      <c r="G171" s="556" t="str">
        <f t="shared" si="38"/>
        <v/>
      </c>
      <c r="I171" s="556" t="str">
        <f t="shared" si="39"/>
        <v/>
      </c>
      <c r="K171" s="556" t="str">
        <f t="shared" si="40"/>
        <v/>
      </c>
      <c r="M171" s="556" t="str">
        <f t="shared" si="41"/>
        <v/>
      </c>
      <c r="O171" s="556" t="str">
        <f t="shared" si="42"/>
        <v/>
      </c>
      <c r="Q171" s="556" t="str">
        <f t="shared" si="43"/>
        <v/>
      </c>
      <c r="S171" s="556" t="str">
        <f t="shared" si="44"/>
        <v/>
      </c>
      <c r="U171" s="556" t="str">
        <f t="shared" si="45"/>
        <v/>
      </c>
      <c r="W171" s="556" t="str">
        <f t="shared" si="46"/>
        <v/>
      </c>
      <c r="Y171" s="556" t="str">
        <f t="shared" si="47"/>
        <v/>
      </c>
      <c r="AA171" s="556" t="str">
        <f t="shared" si="48"/>
        <v/>
      </c>
      <c r="AC171" s="556" t="str">
        <f t="shared" si="49"/>
        <v/>
      </c>
      <c r="AE171" s="556" t="str">
        <f t="shared" si="50"/>
        <v/>
      </c>
      <c r="AG171" s="556" t="str">
        <f t="shared" si="51"/>
        <v/>
      </c>
      <c r="AI171" s="556" t="str">
        <f t="shared" si="52"/>
        <v/>
      </c>
      <c r="AK171" s="556" t="str">
        <f t="shared" si="53"/>
        <v/>
      </c>
      <c r="AM171" s="556" t="str">
        <f t="shared" si="54"/>
        <v/>
      </c>
      <c r="AO171" s="556" t="str">
        <f t="shared" si="55"/>
        <v/>
      </c>
      <c r="AQ171" s="556" t="str">
        <f t="shared" si="56"/>
        <v/>
      </c>
    </row>
    <row r="172" spans="5:43">
      <c r="E172" s="556" t="str">
        <f t="shared" si="38"/>
        <v/>
      </c>
      <c r="G172" s="556" t="str">
        <f t="shared" si="38"/>
        <v/>
      </c>
      <c r="I172" s="556" t="str">
        <f t="shared" si="39"/>
        <v/>
      </c>
      <c r="K172" s="556" t="str">
        <f t="shared" si="40"/>
        <v/>
      </c>
      <c r="M172" s="556" t="str">
        <f t="shared" si="41"/>
        <v/>
      </c>
      <c r="O172" s="556" t="str">
        <f t="shared" si="42"/>
        <v/>
      </c>
      <c r="Q172" s="556" t="str">
        <f t="shared" si="43"/>
        <v/>
      </c>
      <c r="S172" s="556" t="str">
        <f t="shared" si="44"/>
        <v/>
      </c>
      <c r="U172" s="556" t="str">
        <f t="shared" si="45"/>
        <v/>
      </c>
      <c r="W172" s="556" t="str">
        <f t="shared" si="46"/>
        <v/>
      </c>
      <c r="Y172" s="556" t="str">
        <f t="shared" si="47"/>
        <v/>
      </c>
      <c r="AA172" s="556" t="str">
        <f t="shared" si="48"/>
        <v/>
      </c>
      <c r="AC172" s="556" t="str">
        <f t="shared" si="49"/>
        <v/>
      </c>
      <c r="AE172" s="556" t="str">
        <f t="shared" si="50"/>
        <v/>
      </c>
      <c r="AG172" s="556" t="str">
        <f t="shared" si="51"/>
        <v/>
      </c>
      <c r="AI172" s="556" t="str">
        <f t="shared" si="52"/>
        <v/>
      </c>
      <c r="AK172" s="556" t="str">
        <f t="shared" si="53"/>
        <v/>
      </c>
      <c r="AM172" s="556" t="str">
        <f t="shared" si="54"/>
        <v/>
      </c>
      <c r="AO172" s="556" t="str">
        <f t="shared" si="55"/>
        <v/>
      </c>
      <c r="AQ172" s="556" t="str">
        <f t="shared" si="56"/>
        <v/>
      </c>
    </row>
    <row r="173" spans="5:43">
      <c r="E173" s="556" t="str">
        <f t="shared" si="38"/>
        <v/>
      </c>
      <c r="G173" s="556" t="str">
        <f t="shared" si="38"/>
        <v/>
      </c>
      <c r="I173" s="556" t="str">
        <f t="shared" si="39"/>
        <v/>
      </c>
      <c r="K173" s="556" t="str">
        <f t="shared" si="40"/>
        <v/>
      </c>
      <c r="M173" s="556" t="str">
        <f t="shared" si="41"/>
        <v/>
      </c>
      <c r="O173" s="556" t="str">
        <f t="shared" si="42"/>
        <v/>
      </c>
      <c r="Q173" s="556" t="str">
        <f t="shared" si="43"/>
        <v/>
      </c>
      <c r="S173" s="556" t="str">
        <f t="shared" si="44"/>
        <v/>
      </c>
      <c r="U173" s="556" t="str">
        <f t="shared" si="45"/>
        <v/>
      </c>
      <c r="W173" s="556" t="str">
        <f t="shared" si="46"/>
        <v/>
      </c>
      <c r="Y173" s="556" t="str">
        <f t="shared" si="47"/>
        <v/>
      </c>
      <c r="AA173" s="556" t="str">
        <f t="shared" si="48"/>
        <v/>
      </c>
      <c r="AC173" s="556" t="str">
        <f t="shared" si="49"/>
        <v/>
      </c>
      <c r="AE173" s="556" t="str">
        <f t="shared" si="50"/>
        <v/>
      </c>
      <c r="AG173" s="556" t="str">
        <f t="shared" si="51"/>
        <v/>
      </c>
      <c r="AI173" s="556" t="str">
        <f t="shared" si="52"/>
        <v/>
      </c>
      <c r="AK173" s="556" t="str">
        <f t="shared" si="53"/>
        <v/>
      </c>
      <c r="AM173" s="556" t="str">
        <f t="shared" si="54"/>
        <v/>
      </c>
      <c r="AO173" s="556" t="str">
        <f t="shared" si="55"/>
        <v/>
      </c>
      <c r="AQ173" s="556" t="str">
        <f t="shared" si="56"/>
        <v/>
      </c>
    </row>
    <row r="174" spans="5:43">
      <c r="E174" s="556" t="str">
        <f t="shared" si="38"/>
        <v/>
      </c>
      <c r="G174" s="556" t="str">
        <f t="shared" si="38"/>
        <v/>
      </c>
      <c r="I174" s="556" t="str">
        <f t="shared" si="39"/>
        <v/>
      </c>
      <c r="K174" s="556" t="str">
        <f t="shared" si="40"/>
        <v/>
      </c>
      <c r="M174" s="556" t="str">
        <f t="shared" si="41"/>
        <v/>
      </c>
      <c r="O174" s="556" t="str">
        <f t="shared" si="42"/>
        <v/>
      </c>
      <c r="Q174" s="556" t="str">
        <f t="shared" si="43"/>
        <v/>
      </c>
      <c r="S174" s="556" t="str">
        <f t="shared" si="44"/>
        <v/>
      </c>
      <c r="U174" s="556" t="str">
        <f t="shared" si="45"/>
        <v/>
      </c>
      <c r="W174" s="556" t="str">
        <f t="shared" si="46"/>
        <v/>
      </c>
      <c r="Y174" s="556" t="str">
        <f t="shared" si="47"/>
        <v/>
      </c>
      <c r="AA174" s="556" t="str">
        <f t="shared" si="48"/>
        <v/>
      </c>
      <c r="AC174" s="556" t="str">
        <f t="shared" si="49"/>
        <v/>
      </c>
      <c r="AE174" s="556" t="str">
        <f t="shared" si="50"/>
        <v/>
      </c>
      <c r="AG174" s="556" t="str">
        <f t="shared" si="51"/>
        <v/>
      </c>
      <c r="AI174" s="556" t="str">
        <f t="shared" si="52"/>
        <v/>
      </c>
      <c r="AK174" s="556" t="str">
        <f t="shared" si="53"/>
        <v/>
      </c>
      <c r="AM174" s="556" t="str">
        <f t="shared" si="54"/>
        <v/>
      </c>
      <c r="AO174" s="556" t="str">
        <f t="shared" si="55"/>
        <v/>
      </c>
      <c r="AQ174" s="556" t="str">
        <f t="shared" si="56"/>
        <v/>
      </c>
    </row>
    <row r="175" spans="5:43">
      <c r="E175" s="556" t="str">
        <f t="shared" si="38"/>
        <v/>
      </c>
      <c r="G175" s="556" t="str">
        <f t="shared" si="38"/>
        <v/>
      </c>
      <c r="I175" s="556" t="str">
        <f t="shared" si="39"/>
        <v/>
      </c>
      <c r="K175" s="556" t="str">
        <f t="shared" si="40"/>
        <v/>
      </c>
      <c r="M175" s="556" t="str">
        <f t="shared" si="41"/>
        <v/>
      </c>
      <c r="O175" s="556" t="str">
        <f t="shared" si="42"/>
        <v/>
      </c>
      <c r="Q175" s="556" t="str">
        <f t="shared" si="43"/>
        <v/>
      </c>
      <c r="S175" s="556" t="str">
        <f t="shared" si="44"/>
        <v/>
      </c>
      <c r="U175" s="556" t="str">
        <f t="shared" si="45"/>
        <v/>
      </c>
      <c r="W175" s="556" t="str">
        <f t="shared" si="46"/>
        <v/>
      </c>
      <c r="Y175" s="556" t="str">
        <f t="shared" si="47"/>
        <v/>
      </c>
      <c r="AA175" s="556" t="str">
        <f t="shared" si="48"/>
        <v/>
      </c>
      <c r="AC175" s="556" t="str">
        <f t="shared" si="49"/>
        <v/>
      </c>
      <c r="AE175" s="556" t="str">
        <f t="shared" si="50"/>
        <v/>
      </c>
      <c r="AG175" s="556" t="str">
        <f t="shared" si="51"/>
        <v/>
      </c>
      <c r="AI175" s="556" t="str">
        <f t="shared" si="52"/>
        <v/>
      </c>
      <c r="AK175" s="556" t="str">
        <f t="shared" si="53"/>
        <v/>
      </c>
      <c r="AM175" s="556" t="str">
        <f t="shared" si="54"/>
        <v/>
      </c>
      <c r="AO175" s="556" t="str">
        <f t="shared" si="55"/>
        <v/>
      </c>
      <c r="AQ175" s="556" t="str">
        <f t="shared" si="56"/>
        <v/>
      </c>
    </row>
    <row r="176" spans="5:43">
      <c r="E176" s="556" t="str">
        <f t="shared" si="38"/>
        <v/>
      </c>
      <c r="G176" s="556" t="str">
        <f t="shared" si="38"/>
        <v/>
      </c>
      <c r="I176" s="556" t="str">
        <f t="shared" si="39"/>
        <v/>
      </c>
      <c r="K176" s="556" t="str">
        <f t="shared" si="40"/>
        <v/>
      </c>
      <c r="M176" s="556" t="str">
        <f t="shared" si="41"/>
        <v/>
      </c>
      <c r="O176" s="556" t="str">
        <f t="shared" si="42"/>
        <v/>
      </c>
      <c r="Q176" s="556" t="str">
        <f t="shared" si="43"/>
        <v/>
      </c>
      <c r="S176" s="556" t="str">
        <f t="shared" si="44"/>
        <v/>
      </c>
      <c r="U176" s="556" t="str">
        <f t="shared" si="45"/>
        <v/>
      </c>
      <c r="W176" s="556" t="str">
        <f t="shared" si="46"/>
        <v/>
      </c>
      <c r="Y176" s="556" t="str">
        <f t="shared" si="47"/>
        <v/>
      </c>
      <c r="AA176" s="556" t="str">
        <f t="shared" si="48"/>
        <v/>
      </c>
      <c r="AC176" s="556" t="str">
        <f t="shared" si="49"/>
        <v/>
      </c>
      <c r="AE176" s="556" t="str">
        <f t="shared" si="50"/>
        <v/>
      </c>
      <c r="AG176" s="556" t="str">
        <f t="shared" si="51"/>
        <v/>
      </c>
      <c r="AI176" s="556" t="str">
        <f t="shared" si="52"/>
        <v/>
      </c>
      <c r="AK176" s="556" t="str">
        <f t="shared" si="53"/>
        <v/>
      </c>
      <c r="AM176" s="556" t="str">
        <f t="shared" si="54"/>
        <v/>
      </c>
      <c r="AO176" s="556" t="str">
        <f t="shared" si="55"/>
        <v/>
      </c>
      <c r="AQ176" s="556" t="str">
        <f t="shared" si="56"/>
        <v/>
      </c>
    </row>
    <row r="177" spans="5:43">
      <c r="E177" s="556" t="str">
        <f t="shared" si="38"/>
        <v/>
      </c>
      <c r="G177" s="556" t="str">
        <f t="shared" si="38"/>
        <v/>
      </c>
      <c r="I177" s="556" t="str">
        <f t="shared" si="39"/>
        <v/>
      </c>
      <c r="K177" s="556" t="str">
        <f t="shared" si="40"/>
        <v/>
      </c>
      <c r="M177" s="556" t="str">
        <f t="shared" si="41"/>
        <v/>
      </c>
      <c r="O177" s="556" t="str">
        <f t="shared" si="42"/>
        <v/>
      </c>
      <c r="Q177" s="556" t="str">
        <f t="shared" si="43"/>
        <v/>
      </c>
      <c r="S177" s="556" t="str">
        <f t="shared" si="44"/>
        <v/>
      </c>
      <c r="U177" s="556" t="str">
        <f t="shared" si="45"/>
        <v/>
      </c>
      <c r="W177" s="556" t="str">
        <f t="shared" si="46"/>
        <v/>
      </c>
      <c r="Y177" s="556" t="str">
        <f t="shared" si="47"/>
        <v/>
      </c>
      <c r="AA177" s="556" t="str">
        <f t="shared" si="48"/>
        <v/>
      </c>
      <c r="AC177" s="556" t="str">
        <f t="shared" si="49"/>
        <v/>
      </c>
      <c r="AE177" s="556" t="str">
        <f t="shared" si="50"/>
        <v/>
      </c>
      <c r="AG177" s="556" t="str">
        <f t="shared" si="51"/>
        <v/>
      </c>
      <c r="AI177" s="556" t="str">
        <f t="shared" si="52"/>
        <v/>
      </c>
      <c r="AK177" s="556" t="str">
        <f t="shared" si="53"/>
        <v/>
      </c>
      <c r="AM177" s="556" t="str">
        <f t="shared" si="54"/>
        <v/>
      </c>
      <c r="AO177" s="556" t="str">
        <f t="shared" si="55"/>
        <v/>
      </c>
      <c r="AQ177" s="556" t="str">
        <f t="shared" si="56"/>
        <v/>
      </c>
    </row>
    <row r="178" spans="5:43">
      <c r="E178" s="556" t="str">
        <f t="shared" si="38"/>
        <v/>
      </c>
      <c r="G178" s="556" t="str">
        <f t="shared" si="38"/>
        <v/>
      </c>
      <c r="I178" s="556" t="str">
        <f t="shared" si="39"/>
        <v/>
      </c>
      <c r="K178" s="556" t="str">
        <f t="shared" si="40"/>
        <v/>
      </c>
      <c r="M178" s="556" t="str">
        <f t="shared" si="41"/>
        <v/>
      </c>
      <c r="O178" s="556" t="str">
        <f t="shared" si="42"/>
        <v/>
      </c>
      <c r="Q178" s="556" t="str">
        <f t="shared" si="43"/>
        <v/>
      </c>
      <c r="S178" s="556" t="str">
        <f t="shared" si="44"/>
        <v/>
      </c>
      <c r="U178" s="556" t="str">
        <f t="shared" si="45"/>
        <v/>
      </c>
      <c r="W178" s="556" t="str">
        <f t="shared" si="46"/>
        <v/>
      </c>
      <c r="Y178" s="556" t="str">
        <f t="shared" si="47"/>
        <v/>
      </c>
      <c r="AA178" s="556" t="str">
        <f t="shared" si="48"/>
        <v/>
      </c>
      <c r="AC178" s="556" t="str">
        <f t="shared" si="49"/>
        <v/>
      </c>
      <c r="AE178" s="556" t="str">
        <f t="shared" si="50"/>
        <v/>
      </c>
      <c r="AG178" s="556" t="str">
        <f t="shared" si="51"/>
        <v/>
      </c>
      <c r="AI178" s="556" t="str">
        <f t="shared" si="52"/>
        <v/>
      </c>
      <c r="AK178" s="556" t="str">
        <f t="shared" si="53"/>
        <v/>
      </c>
      <c r="AM178" s="556" t="str">
        <f t="shared" si="54"/>
        <v/>
      </c>
      <c r="AO178" s="556" t="str">
        <f t="shared" si="55"/>
        <v/>
      </c>
      <c r="AQ178" s="556" t="str">
        <f t="shared" si="56"/>
        <v/>
      </c>
    </row>
    <row r="179" spans="5:43">
      <c r="E179" s="556" t="str">
        <f t="shared" si="38"/>
        <v/>
      </c>
      <c r="G179" s="556" t="str">
        <f t="shared" si="38"/>
        <v/>
      </c>
      <c r="I179" s="556" t="str">
        <f t="shared" si="39"/>
        <v/>
      </c>
      <c r="K179" s="556" t="str">
        <f t="shared" si="40"/>
        <v/>
      </c>
      <c r="M179" s="556" t="str">
        <f t="shared" si="41"/>
        <v/>
      </c>
      <c r="O179" s="556" t="str">
        <f t="shared" si="42"/>
        <v/>
      </c>
      <c r="Q179" s="556" t="str">
        <f t="shared" si="43"/>
        <v/>
      </c>
      <c r="S179" s="556" t="str">
        <f t="shared" si="44"/>
        <v/>
      </c>
      <c r="U179" s="556" t="str">
        <f t="shared" si="45"/>
        <v/>
      </c>
      <c r="W179" s="556" t="str">
        <f t="shared" si="46"/>
        <v/>
      </c>
      <c r="Y179" s="556" t="str">
        <f t="shared" si="47"/>
        <v/>
      </c>
      <c r="AA179" s="556" t="str">
        <f t="shared" si="48"/>
        <v/>
      </c>
      <c r="AC179" s="556" t="str">
        <f t="shared" si="49"/>
        <v/>
      </c>
      <c r="AE179" s="556" t="str">
        <f t="shared" si="50"/>
        <v/>
      </c>
      <c r="AG179" s="556" t="str">
        <f t="shared" si="51"/>
        <v/>
      </c>
      <c r="AI179" s="556" t="str">
        <f t="shared" si="52"/>
        <v/>
      </c>
      <c r="AK179" s="556" t="str">
        <f t="shared" si="53"/>
        <v/>
      </c>
      <c r="AM179" s="556" t="str">
        <f t="shared" si="54"/>
        <v/>
      </c>
      <c r="AO179" s="556" t="str">
        <f t="shared" si="55"/>
        <v/>
      </c>
      <c r="AQ179" s="556" t="str">
        <f t="shared" si="56"/>
        <v/>
      </c>
    </row>
    <row r="180" spans="5:43">
      <c r="E180" s="556" t="str">
        <f t="shared" si="38"/>
        <v/>
      </c>
      <c r="G180" s="556" t="str">
        <f t="shared" si="38"/>
        <v/>
      </c>
      <c r="I180" s="556" t="str">
        <f t="shared" si="39"/>
        <v/>
      </c>
      <c r="K180" s="556" t="str">
        <f t="shared" si="40"/>
        <v/>
      </c>
      <c r="M180" s="556" t="str">
        <f t="shared" si="41"/>
        <v/>
      </c>
      <c r="O180" s="556" t="str">
        <f t="shared" si="42"/>
        <v/>
      </c>
      <c r="Q180" s="556" t="str">
        <f t="shared" si="43"/>
        <v/>
      </c>
      <c r="S180" s="556" t="str">
        <f t="shared" si="44"/>
        <v/>
      </c>
      <c r="U180" s="556" t="str">
        <f t="shared" si="45"/>
        <v/>
      </c>
      <c r="W180" s="556" t="str">
        <f t="shared" si="46"/>
        <v/>
      </c>
      <c r="Y180" s="556" t="str">
        <f t="shared" si="47"/>
        <v/>
      </c>
      <c r="AA180" s="556" t="str">
        <f t="shared" si="48"/>
        <v/>
      </c>
      <c r="AC180" s="556" t="str">
        <f t="shared" si="49"/>
        <v/>
      </c>
      <c r="AE180" s="556" t="str">
        <f t="shared" si="50"/>
        <v/>
      </c>
      <c r="AG180" s="556" t="str">
        <f t="shared" si="51"/>
        <v/>
      </c>
      <c r="AI180" s="556" t="str">
        <f t="shared" si="52"/>
        <v/>
      </c>
      <c r="AK180" s="556" t="str">
        <f t="shared" si="53"/>
        <v/>
      </c>
      <c r="AM180" s="556" t="str">
        <f t="shared" si="54"/>
        <v/>
      </c>
      <c r="AO180" s="556" t="str">
        <f t="shared" si="55"/>
        <v/>
      </c>
      <c r="AQ180" s="556" t="str">
        <f t="shared" si="56"/>
        <v/>
      </c>
    </row>
    <row r="181" spans="5:43">
      <c r="E181" s="556" t="str">
        <f t="shared" si="38"/>
        <v/>
      </c>
      <c r="G181" s="556" t="str">
        <f t="shared" si="38"/>
        <v/>
      </c>
      <c r="I181" s="556" t="str">
        <f t="shared" si="39"/>
        <v/>
      </c>
      <c r="K181" s="556" t="str">
        <f t="shared" si="40"/>
        <v/>
      </c>
      <c r="M181" s="556" t="str">
        <f t="shared" si="41"/>
        <v/>
      </c>
      <c r="O181" s="556" t="str">
        <f t="shared" si="42"/>
        <v/>
      </c>
      <c r="Q181" s="556" t="str">
        <f t="shared" si="43"/>
        <v/>
      </c>
      <c r="S181" s="556" t="str">
        <f t="shared" si="44"/>
        <v/>
      </c>
      <c r="U181" s="556" t="str">
        <f t="shared" si="45"/>
        <v/>
      </c>
      <c r="W181" s="556" t="str">
        <f t="shared" si="46"/>
        <v/>
      </c>
      <c r="Y181" s="556" t="str">
        <f t="shared" si="47"/>
        <v/>
      </c>
      <c r="AA181" s="556" t="str">
        <f t="shared" si="48"/>
        <v/>
      </c>
      <c r="AC181" s="556" t="str">
        <f t="shared" si="49"/>
        <v/>
      </c>
      <c r="AE181" s="556" t="str">
        <f t="shared" si="50"/>
        <v/>
      </c>
      <c r="AG181" s="556" t="str">
        <f t="shared" si="51"/>
        <v/>
      </c>
      <c r="AI181" s="556" t="str">
        <f t="shared" si="52"/>
        <v/>
      </c>
      <c r="AK181" s="556" t="str">
        <f t="shared" si="53"/>
        <v/>
      </c>
      <c r="AM181" s="556" t="str">
        <f t="shared" si="54"/>
        <v/>
      </c>
      <c r="AO181" s="556" t="str">
        <f t="shared" si="55"/>
        <v/>
      </c>
      <c r="AQ181" s="556" t="str">
        <f t="shared" si="56"/>
        <v/>
      </c>
    </row>
    <row r="182" spans="5:43">
      <c r="E182" s="556" t="str">
        <f t="shared" si="38"/>
        <v/>
      </c>
      <c r="G182" s="556" t="str">
        <f t="shared" si="38"/>
        <v/>
      </c>
      <c r="I182" s="556" t="str">
        <f t="shared" si="39"/>
        <v/>
      </c>
      <c r="K182" s="556" t="str">
        <f t="shared" si="40"/>
        <v/>
      </c>
      <c r="M182" s="556" t="str">
        <f t="shared" si="41"/>
        <v/>
      </c>
      <c r="O182" s="556" t="str">
        <f t="shared" si="42"/>
        <v/>
      </c>
      <c r="Q182" s="556" t="str">
        <f t="shared" si="43"/>
        <v/>
      </c>
      <c r="S182" s="556" t="str">
        <f t="shared" si="44"/>
        <v/>
      </c>
      <c r="U182" s="556" t="str">
        <f t="shared" si="45"/>
        <v/>
      </c>
      <c r="W182" s="556" t="str">
        <f t="shared" si="46"/>
        <v/>
      </c>
      <c r="Y182" s="556" t="str">
        <f t="shared" si="47"/>
        <v/>
      </c>
      <c r="AA182" s="556" t="str">
        <f t="shared" si="48"/>
        <v/>
      </c>
      <c r="AC182" s="556" t="str">
        <f t="shared" si="49"/>
        <v/>
      </c>
      <c r="AE182" s="556" t="str">
        <f t="shared" si="50"/>
        <v/>
      </c>
      <c r="AG182" s="556" t="str">
        <f t="shared" si="51"/>
        <v/>
      </c>
      <c r="AI182" s="556" t="str">
        <f t="shared" si="52"/>
        <v/>
      </c>
      <c r="AK182" s="556" t="str">
        <f t="shared" si="53"/>
        <v/>
      </c>
      <c r="AM182" s="556" t="str">
        <f t="shared" si="54"/>
        <v/>
      </c>
      <c r="AO182" s="556" t="str">
        <f t="shared" si="55"/>
        <v/>
      </c>
      <c r="AQ182" s="556" t="str">
        <f t="shared" si="56"/>
        <v/>
      </c>
    </row>
    <row r="183" spans="5:43">
      <c r="E183" s="556" t="str">
        <f t="shared" si="38"/>
        <v/>
      </c>
      <c r="G183" s="556" t="str">
        <f t="shared" si="38"/>
        <v/>
      </c>
      <c r="I183" s="556" t="str">
        <f t="shared" si="39"/>
        <v/>
      </c>
      <c r="K183" s="556" t="str">
        <f t="shared" si="40"/>
        <v/>
      </c>
      <c r="M183" s="556" t="str">
        <f t="shared" si="41"/>
        <v/>
      </c>
      <c r="O183" s="556" t="str">
        <f t="shared" si="42"/>
        <v/>
      </c>
      <c r="Q183" s="556" t="str">
        <f t="shared" si="43"/>
        <v/>
      </c>
      <c r="S183" s="556" t="str">
        <f t="shared" si="44"/>
        <v/>
      </c>
      <c r="U183" s="556" t="str">
        <f t="shared" si="45"/>
        <v/>
      </c>
      <c r="W183" s="556" t="str">
        <f t="shared" si="46"/>
        <v/>
      </c>
      <c r="Y183" s="556" t="str">
        <f t="shared" si="47"/>
        <v/>
      </c>
      <c r="AA183" s="556" t="str">
        <f t="shared" si="48"/>
        <v/>
      </c>
      <c r="AC183" s="556" t="str">
        <f t="shared" si="49"/>
        <v/>
      </c>
      <c r="AE183" s="556" t="str">
        <f t="shared" si="50"/>
        <v/>
      </c>
      <c r="AG183" s="556" t="str">
        <f t="shared" si="51"/>
        <v/>
      </c>
      <c r="AI183" s="556" t="str">
        <f t="shared" si="52"/>
        <v/>
      </c>
      <c r="AK183" s="556" t="str">
        <f t="shared" si="53"/>
        <v/>
      </c>
      <c r="AM183" s="556" t="str">
        <f t="shared" si="54"/>
        <v/>
      </c>
      <c r="AO183" s="556" t="str">
        <f t="shared" si="55"/>
        <v/>
      </c>
      <c r="AQ183" s="556" t="str">
        <f t="shared" si="56"/>
        <v/>
      </c>
    </row>
    <row r="184" spans="5:43">
      <c r="E184" s="556" t="str">
        <f t="shared" si="38"/>
        <v/>
      </c>
      <c r="G184" s="556" t="str">
        <f t="shared" si="38"/>
        <v/>
      </c>
      <c r="I184" s="556" t="str">
        <f t="shared" si="39"/>
        <v/>
      </c>
      <c r="K184" s="556" t="str">
        <f t="shared" si="40"/>
        <v/>
      </c>
      <c r="M184" s="556" t="str">
        <f t="shared" si="41"/>
        <v/>
      </c>
      <c r="O184" s="556" t="str">
        <f t="shared" si="42"/>
        <v/>
      </c>
      <c r="Q184" s="556" t="str">
        <f t="shared" si="43"/>
        <v/>
      </c>
      <c r="S184" s="556" t="str">
        <f t="shared" si="44"/>
        <v/>
      </c>
      <c r="U184" s="556" t="str">
        <f t="shared" si="45"/>
        <v/>
      </c>
      <c r="W184" s="556" t="str">
        <f t="shared" si="46"/>
        <v/>
      </c>
      <c r="Y184" s="556" t="str">
        <f t="shared" si="47"/>
        <v/>
      </c>
      <c r="AA184" s="556" t="str">
        <f t="shared" si="48"/>
        <v/>
      </c>
      <c r="AC184" s="556" t="str">
        <f t="shared" si="49"/>
        <v/>
      </c>
      <c r="AE184" s="556" t="str">
        <f t="shared" si="50"/>
        <v/>
      </c>
      <c r="AG184" s="556" t="str">
        <f t="shared" si="51"/>
        <v/>
      </c>
      <c r="AI184" s="556" t="str">
        <f t="shared" si="52"/>
        <v/>
      </c>
      <c r="AK184" s="556" t="str">
        <f t="shared" si="53"/>
        <v/>
      </c>
      <c r="AM184" s="556" t="str">
        <f t="shared" si="54"/>
        <v/>
      </c>
      <c r="AO184" s="556" t="str">
        <f t="shared" si="55"/>
        <v/>
      </c>
      <c r="AQ184" s="556" t="str">
        <f t="shared" si="56"/>
        <v/>
      </c>
    </row>
    <row r="185" spans="5:43">
      <c r="E185" s="556" t="str">
        <f t="shared" si="38"/>
        <v/>
      </c>
      <c r="G185" s="556" t="str">
        <f t="shared" si="38"/>
        <v/>
      </c>
      <c r="I185" s="556" t="str">
        <f t="shared" si="39"/>
        <v/>
      </c>
      <c r="K185" s="556" t="str">
        <f t="shared" si="40"/>
        <v/>
      </c>
      <c r="M185" s="556" t="str">
        <f t="shared" si="41"/>
        <v/>
      </c>
      <c r="O185" s="556" t="str">
        <f t="shared" si="42"/>
        <v/>
      </c>
      <c r="Q185" s="556" t="str">
        <f t="shared" si="43"/>
        <v/>
      </c>
      <c r="S185" s="556" t="str">
        <f t="shared" si="44"/>
        <v/>
      </c>
      <c r="U185" s="556" t="str">
        <f t="shared" si="45"/>
        <v/>
      </c>
      <c r="W185" s="556" t="str">
        <f t="shared" si="46"/>
        <v/>
      </c>
      <c r="Y185" s="556" t="str">
        <f t="shared" si="47"/>
        <v/>
      </c>
      <c r="AA185" s="556" t="str">
        <f t="shared" si="48"/>
        <v/>
      </c>
      <c r="AC185" s="556" t="str">
        <f t="shared" si="49"/>
        <v/>
      </c>
      <c r="AE185" s="556" t="str">
        <f t="shared" si="50"/>
        <v/>
      </c>
      <c r="AG185" s="556" t="str">
        <f t="shared" si="51"/>
        <v/>
      </c>
      <c r="AI185" s="556" t="str">
        <f t="shared" si="52"/>
        <v/>
      </c>
      <c r="AK185" s="556" t="str">
        <f t="shared" si="53"/>
        <v/>
      </c>
      <c r="AM185" s="556" t="str">
        <f t="shared" si="54"/>
        <v/>
      </c>
      <c r="AO185" s="556" t="str">
        <f t="shared" si="55"/>
        <v/>
      </c>
      <c r="AQ185" s="556" t="str">
        <f t="shared" si="56"/>
        <v/>
      </c>
    </row>
    <row r="186" spans="5:43">
      <c r="E186" s="556" t="str">
        <f t="shared" si="38"/>
        <v/>
      </c>
      <c r="G186" s="556" t="str">
        <f t="shared" si="38"/>
        <v/>
      </c>
      <c r="I186" s="556" t="str">
        <f t="shared" si="39"/>
        <v/>
      </c>
      <c r="K186" s="556" t="str">
        <f t="shared" si="40"/>
        <v/>
      </c>
      <c r="M186" s="556" t="str">
        <f t="shared" si="41"/>
        <v/>
      </c>
      <c r="O186" s="556" t="str">
        <f t="shared" si="42"/>
        <v/>
      </c>
      <c r="Q186" s="556" t="str">
        <f t="shared" si="43"/>
        <v/>
      </c>
      <c r="S186" s="556" t="str">
        <f t="shared" si="44"/>
        <v/>
      </c>
      <c r="U186" s="556" t="str">
        <f t="shared" si="45"/>
        <v/>
      </c>
      <c r="W186" s="556" t="str">
        <f t="shared" si="46"/>
        <v/>
      </c>
      <c r="Y186" s="556" t="str">
        <f t="shared" si="47"/>
        <v/>
      </c>
      <c r="AA186" s="556" t="str">
        <f t="shared" si="48"/>
        <v/>
      </c>
      <c r="AC186" s="556" t="str">
        <f t="shared" si="49"/>
        <v/>
      </c>
      <c r="AE186" s="556" t="str">
        <f t="shared" si="50"/>
        <v/>
      </c>
      <c r="AG186" s="556" t="str">
        <f t="shared" si="51"/>
        <v/>
      </c>
      <c r="AI186" s="556" t="str">
        <f t="shared" si="52"/>
        <v/>
      </c>
      <c r="AK186" s="556" t="str">
        <f t="shared" si="53"/>
        <v/>
      </c>
      <c r="AM186" s="556" t="str">
        <f t="shared" si="54"/>
        <v/>
      </c>
      <c r="AO186" s="556" t="str">
        <f t="shared" si="55"/>
        <v/>
      </c>
      <c r="AQ186" s="556" t="str">
        <f t="shared" si="56"/>
        <v/>
      </c>
    </row>
    <row r="187" spans="5:43">
      <c r="E187" s="556" t="str">
        <f t="shared" si="38"/>
        <v/>
      </c>
      <c r="G187" s="556" t="str">
        <f t="shared" si="38"/>
        <v/>
      </c>
      <c r="I187" s="556" t="str">
        <f t="shared" si="39"/>
        <v/>
      </c>
      <c r="K187" s="556" t="str">
        <f t="shared" si="40"/>
        <v/>
      </c>
      <c r="M187" s="556" t="str">
        <f t="shared" si="41"/>
        <v/>
      </c>
      <c r="O187" s="556" t="str">
        <f t="shared" si="42"/>
        <v/>
      </c>
      <c r="Q187" s="556" t="str">
        <f t="shared" si="43"/>
        <v/>
      </c>
      <c r="S187" s="556" t="str">
        <f t="shared" si="44"/>
        <v/>
      </c>
      <c r="U187" s="556" t="str">
        <f t="shared" si="45"/>
        <v/>
      </c>
      <c r="W187" s="556" t="str">
        <f t="shared" si="46"/>
        <v/>
      </c>
      <c r="Y187" s="556" t="str">
        <f t="shared" si="47"/>
        <v/>
      </c>
      <c r="AA187" s="556" t="str">
        <f t="shared" si="48"/>
        <v/>
      </c>
      <c r="AC187" s="556" t="str">
        <f t="shared" si="49"/>
        <v/>
      </c>
      <c r="AE187" s="556" t="str">
        <f t="shared" si="50"/>
        <v/>
      </c>
      <c r="AG187" s="556" t="str">
        <f t="shared" si="51"/>
        <v/>
      </c>
      <c r="AI187" s="556" t="str">
        <f t="shared" si="52"/>
        <v/>
      </c>
      <c r="AK187" s="556" t="str">
        <f t="shared" si="53"/>
        <v/>
      </c>
      <c r="AM187" s="556" t="str">
        <f t="shared" si="54"/>
        <v/>
      </c>
      <c r="AO187" s="556" t="str">
        <f t="shared" si="55"/>
        <v/>
      </c>
      <c r="AQ187" s="556" t="str">
        <f t="shared" si="56"/>
        <v/>
      </c>
    </row>
    <row r="188" spans="5:43">
      <c r="E188" s="556" t="str">
        <f t="shared" si="38"/>
        <v/>
      </c>
      <c r="G188" s="556" t="str">
        <f t="shared" si="38"/>
        <v/>
      </c>
      <c r="I188" s="556" t="str">
        <f t="shared" si="39"/>
        <v/>
      </c>
      <c r="K188" s="556" t="str">
        <f t="shared" si="40"/>
        <v/>
      </c>
      <c r="M188" s="556" t="str">
        <f t="shared" si="41"/>
        <v/>
      </c>
      <c r="O188" s="556" t="str">
        <f t="shared" si="42"/>
        <v/>
      </c>
      <c r="Q188" s="556" t="str">
        <f t="shared" si="43"/>
        <v/>
      </c>
      <c r="S188" s="556" t="str">
        <f t="shared" si="44"/>
        <v/>
      </c>
      <c r="U188" s="556" t="str">
        <f t="shared" si="45"/>
        <v/>
      </c>
      <c r="W188" s="556" t="str">
        <f t="shared" si="46"/>
        <v/>
      </c>
      <c r="Y188" s="556" t="str">
        <f t="shared" si="47"/>
        <v/>
      </c>
      <c r="AA188" s="556" t="str">
        <f t="shared" si="48"/>
        <v/>
      </c>
      <c r="AC188" s="556" t="str">
        <f t="shared" si="49"/>
        <v/>
      </c>
      <c r="AE188" s="556" t="str">
        <f t="shared" si="50"/>
        <v/>
      </c>
      <c r="AG188" s="556" t="str">
        <f t="shared" si="51"/>
        <v/>
      </c>
      <c r="AI188" s="556" t="str">
        <f t="shared" si="52"/>
        <v/>
      </c>
      <c r="AK188" s="556" t="str">
        <f t="shared" si="53"/>
        <v/>
      </c>
      <c r="AM188" s="556" t="str">
        <f t="shared" si="54"/>
        <v/>
      </c>
      <c r="AO188" s="556" t="str">
        <f t="shared" si="55"/>
        <v/>
      </c>
      <c r="AQ188" s="556" t="str">
        <f t="shared" si="56"/>
        <v/>
      </c>
    </row>
    <row r="189" spans="5:43">
      <c r="E189" s="556" t="str">
        <f t="shared" si="38"/>
        <v/>
      </c>
      <c r="G189" s="556" t="str">
        <f t="shared" si="38"/>
        <v/>
      </c>
      <c r="I189" s="556" t="str">
        <f t="shared" si="39"/>
        <v/>
      </c>
      <c r="K189" s="556" t="str">
        <f t="shared" si="40"/>
        <v/>
      </c>
      <c r="M189" s="556" t="str">
        <f t="shared" si="41"/>
        <v/>
      </c>
      <c r="O189" s="556" t="str">
        <f t="shared" si="42"/>
        <v/>
      </c>
      <c r="Q189" s="556" t="str">
        <f t="shared" si="43"/>
        <v/>
      </c>
      <c r="S189" s="556" t="str">
        <f t="shared" si="44"/>
        <v/>
      </c>
      <c r="U189" s="556" t="str">
        <f t="shared" si="45"/>
        <v/>
      </c>
      <c r="W189" s="556" t="str">
        <f t="shared" si="46"/>
        <v/>
      </c>
      <c r="Y189" s="556" t="str">
        <f t="shared" si="47"/>
        <v/>
      </c>
      <c r="AA189" s="556" t="str">
        <f t="shared" si="48"/>
        <v/>
      </c>
      <c r="AC189" s="556" t="str">
        <f t="shared" si="49"/>
        <v/>
      </c>
      <c r="AE189" s="556" t="str">
        <f t="shared" si="50"/>
        <v/>
      </c>
      <c r="AG189" s="556" t="str">
        <f t="shared" si="51"/>
        <v/>
      </c>
      <c r="AI189" s="556" t="str">
        <f t="shared" si="52"/>
        <v/>
      </c>
      <c r="AK189" s="556" t="str">
        <f t="shared" si="53"/>
        <v/>
      </c>
      <c r="AM189" s="556" t="str">
        <f t="shared" si="54"/>
        <v/>
      </c>
      <c r="AO189" s="556" t="str">
        <f t="shared" si="55"/>
        <v/>
      </c>
      <c r="AQ189" s="556" t="str">
        <f t="shared" si="56"/>
        <v/>
      </c>
    </row>
    <row r="190" spans="5:43">
      <c r="E190" s="556" t="str">
        <f t="shared" si="38"/>
        <v/>
      </c>
      <c r="G190" s="556" t="str">
        <f t="shared" si="38"/>
        <v/>
      </c>
      <c r="I190" s="556" t="str">
        <f t="shared" si="39"/>
        <v/>
      </c>
      <c r="K190" s="556" t="str">
        <f t="shared" si="40"/>
        <v/>
      </c>
      <c r="M190" s="556" t="str">
        <f t="shared" si="41"/>
        <v/>
      </c>
      <c r="O190" s="556" t="str">
        <f t="shared" si="42"/>
        <v/>
      </c>
      <c r="Q190" s="556" t="str">
        <f t="shared" si="43"/>
        <v/>
      </c>
      <c r="S190" s="556" t="str">
        <f t="shared" si="44"/>
        <v/>
      </c>
      <c r="U190" s="556" t="str">
        <f t="shared" si="45"/>
        <v/>
      </c>
      <c r="W190" s="556" t="str">
        <f t="shared" si="46"/>
        <v/>
      </c>
      <c r="Y190" s="556" t="str">
        <f t="shared" si="47"/>
        <v/>
      </c>
      <c r="AA190" s="556" t="str">
        <f t="shared" si="48"/>
        <v/>
      </c>
      <c r="AC190" s="556" t="str">
        <f t="shared" si="49"/>
        <v/>
      </c>
      <c r="AE190" s="556" t="str">
        <f t="shared" si="50"/>
        <v/>
      </c>
      <c r="AG190" s="556" t="str">
        <f t="shared" si="51"/>
        <v/>
      </c>
      <c r="AI190" s="556" t="str">
        <f t="shared" si="52"/>
        <v/>
      </c>
      <c r="AK190" s="556" t="str">
        <f t="shared" si="53"/>
        <v/>
      </c>
      <c r="AM190" s="556" t="str">
        <f t="shared" si="54"/>
        <v/>
      </c>
      <c r="AO190" s="556" t="str">
        <f t="shared" si="55"/>
        <v/>
      </c>
      <c r="AQ190" s="556" t="str">
        <f t="shared" si="56"/>
        <v/>
      </c>
    </row>
    <row r="191" spans="5:43">
      <c r="E191" s="556" t="str">
        <f t="shared" si="38"/>
        <v/>
      </c>
      <c r="G191" s="556" t="str">
        <f t="shared" si="38"/>
        <v/>
      </c>
      <c r="I191" s="556" t="str">
        <f t="shared" si="39"/>
        <v/>
      </c>
      <c r="K191" s="556" t="str">
        <f t="shared" si="40"/>
        <v/>
      </c>
      <c r="M191" s="556" t="str">
        <f t="shared" si="41"/>
        <v/>
      </c>
      <c r="O191" s="556" t="str">
        <f t="shared" si="42"/>
        <v/>
      </c>
      <c r="Q191" s="556" t="str">
        <f t="shared" si="43"/>
        <v/>
      </c>
      <c r="S191" s="556" t="str">
        <f t="shared" si="44"/>
        <v/>
      </c>
      <c r="U191" s="556" t="str">
        <f t="shared" si="45"/>
        <v/>
      </c>
      <c r="W191" s="556" t="str">
        <f t="shared" si="46"/>
        <v/>
      </c>
      <c r="Y191" s="556" t="str">
        <f t="shared" si="47"/>
        <v/>
      </c>
      <c r="AA191" s="556" t="str">
        <f t="shared" si="48"/>
        <v/>
      </c>
      <c r="AC191" s="556" t="str">
        <f t="shared" si="49"/>
        <v/>
      </c>
      <c r="AE191" s="556" t="str">
        <f t="shared" si="50"/>
        <v/>
      </c>
      <c r="AG191" s="556" t="str">
        <f t="shared" si="51"/>
        <v/>
      </c>
      <c r="AI191" s="556" t="str">
        <f t="shared" si="52"/>
        <v/>
      </c>
      <c r="AK191" s="556" t="str">
        <f t="shared" si="53"/>
        <v/>
      </c>
      <c r="AM191" s="556" t="str">
        <f t="shared" si="54"/>
        <v/>
      </c>
      <c r="AO191" s="556" t="str">
        <f t="shared" si="55"/>
        <v/>
      </c>
      <c r="AQ191" s="556" t="str">
        <f t="shared" si="56"/>
        <v/>
      </c>
    </row>
    <row r="192" spans="5:43">
      <c r="E192" s="556" t="str">
        <f t="shared" si="38"/>
        <v/>
      </c>
      <c r="G192" s="556" t="str">
        <f t="shared" si="38"/>
        <v/>
      </c>
      <c r="I192" s="556" t="str">
        <f t="shared" si="39"/>
        <v/>
      </c>
      <c r="K192" s="556" t="str">
        <f t="shared" si="40"/>
        <v/>
      </c>
      <c r="M192" s="556" t="str">
        <f t="shared" si="41"/>
        <v/>
      </c>
      <c r="O192" s="556" t="str">
        <f t="shared" si="42"/>
        <v/>
      </c>
      <c r="Q192" s="556" t="str">
        <f t="shared" si="43"/>
        <v/>
      </c>
      <c r="S192" s="556" t="str">
        <f t="shared" si="44"/>
        <v/>
      </c>
      <c r="U192" s="556" t="str">
        <f t="shared" si="45"/>
        <v/>
      </c>
      <c r="W192" s="556" t="str">
        <f t="shared" si="46"/>
        <v/>
      </c>
      <c r="Y192" s="556" t="str">
        <f t="shared" si="47"/>
        <v/>
      </c>
      <c r="AA192" s="556" t="str">
        <f t="shared" si="48"/>
        <v/>
      </c>
      <c r="AC192" s="556" t="str">
        <f t="shared" si="49"/>
        <v/>
      </c>
      <c r="AE192" s="556" t="str">
        <f t="shared" si="50"/>
        <v/>
      </c>
      <c r="AG192" s="556" t="str">
        <f t="shared" si="51"/>
        <v/>
      </c>
      <c r="AI192" s="556" t="str">
        <f t="shared" si="52"/>
        <v/>
      </c>
      <c r="AK192" s="556" t="str">
        <f t="shared" si="53"/>
        <v/>
      </c>
      <c r="AM192" s="556" t="str">
        <f t="shared" si="54"/>
        <v/>
      </c>
      <c r="AO192" s="556" t="str">
        <f t="shared" si="55"/>
        <v/>
      </c>
      <c r="AQ192" s="556" t="str">
        <f t="shared" si="56"/>
        <v/>
      </c>
    </row>
    <row r="193" spans="5:43">
      <c r="E193" s="556" t="str">
        <f t="shared" si="38"/>
        <v/>
      </c>
      <c r="G193" s="556" t="str">
        <f t="shared" si="38"/>
        <v/>
      </c>
      <c r="I193" s="556" t="str">
        <f t="shared" si="39"/>
        <v/>
      </c>
      <c r="K193" s="556" t="str">
        <f t="shared" si="40"/>
        <v/>
      </c>
      <c r="M193" s="556" t="str">
        <f t="shared" si="41"/>
        <v/>
      </c>
      <c r="O193" s="556" t="str">
        <f t="shared" si="42"/>
        <v/>
      </c>
      <c r="Q193" s="556" t="str">
        <f t="shared" si="43"/>
        <v/>
      </c>
      <c r="S193" s="556" t="str">
        <f t="shared" si="44"/>
        <v/>
      </c>
      <c r="U193" s="556" t="str">
        <f t="shared" si="45"/>
        <v/>
      </c>
      <c r="W193" s="556" t="str">
        <f t="shared" si="46"/>
        <v/>
      </c>
      <c r="Y193" s="556" t="str">
        <f t="shared" si="47"/>
        <v/>
      </c>
      <c r="AA193" s="556" t="str">
        <f t="shared" si="48"/>
        <v/>
      </c>
      <c r="AC193" s="556" t="str">
        <f t="shared" si="49"/>
        <v/>
      </c>
      <c r="AE193" s="556" t="str">
        <f t="shared" si="50"/>
        <v/>
      </c>
      <c r="AG193" s="556" t="str">
        <f t="shared" si="51"/>
        <v/>
      </c>
      <c r="AI193" s="556" t="str">
        <f t="shared" si="52"/>
        <v/>
      </c>
      <c r="AK193" s="556" t="str">
        <f t="shared" si="53"/>
        <v/>
      </c>
      <c r="AM193" s="556" t="str">
        <f t="shared" si="54"/>
        <v/>
      </c>
      <c r="AO193" s="556" t="str">
        <f t="shared" si="55"/>
        <v/>
      </c>
      <c r="AQ193" s="556" t="str">
        <f t="shared" si="56"/>
        <v/>
      </c>
    </row>
    <row r="194" spans="5:43">
      <c r="E194" s="556" t="str">
        <f t="shared" si="38"/>
        <v/>
      </c>
      <c r="G194" s="556" t="str">
        <f t="shared" si="38"/>
        <v/>
      </c>
      <c r="I194" s="556" t="str">
        <f t="shared" si="39"/>
        <v/>
      </c>
      <c r="K194" s="556" t="str">
        <f t="shared" si="40"/>
        <v/>
      </c>
      <c r="M194" s="556" t="str">
        <f t="shared" si="41"/>
        <v/>
      </c>
      <c r="O194" s="556" t="str">
        <f t="shared" si="42"/>
        <v/>
      </c>
      <c r="Q194" s="556" t="str">
        <f t="shared" si="43"/>
        <v/>
      </c>
      <c r="S194" s="556" t="str">
        <f t="shared" si="44"/>
        <v/>
      </c>
      <c r="U194" s="556" t="str">
        <f t="shared" si="45"/>
        <v/>
      </c>
      <c r="W194" s="556" t="str">
        <f t="shared" si="46"/>
        <v/>
      </c>
      <c r="Y194" s="556" t="str">
        <f t="shared" si="47"/>
        <v/>
      </c>
      <c r="AA194" s="556" t="str">
        <f t="shared" si="48"/>
        <v/>
      </c>
      <c r="AC194" s="556" t="str">
        <f t="shared" si="49"/>
        <v/>
      </c>
      <c r="AE194" s="556" t="str">
        <f t="shared" si="50"/>
        <v/>
      </c>
      <c r="AG194" s="556" t="str">
        <f t="shared" si="51"/>
        <v/>
      </c>
      <c r="AI194" s="556" t="str">
        <f t="shared" si="52"/>
        <v/>
      </c>
      <c r="AK194" s="556" t="str">
        <f t="shared" si="53"/>
        <v/>
      </c>
      <c r="AM194" s="556" t="str">
        <f t="shared" si="54"/>
        <v/>
      </c>
      <c r="AO194" s="556" t="str">
        <f t="shared" si="55"/>
        <v/>
      </c>
      <c r="AQ194" s="556" t="str">
        <f t="shared" si="56"/>
        <v/>
      </c>
    </row>
    <row r="195" spans="5:43">
      <c r="E195" s="556" t="str">
        <f t="shared" si="38"/>
        <v/>
      </c>
      <c r="G195" s="556" t="str">
        <f t="shared" si="38"/>
        <v/>
      </c>
      <c r="I195" s="556" t="str">
        <f t="shared" si="39"/>
        <v/>
      </c>
      <c r="K195" s="556" t="str">
        <f t="shared" si="40"/>
        <v/>
      </c>
      <c r="M195" s="556" t="str">
        <f t="shared" si="41"/>
        <v/>
      </c>
      <c r="O195" s="556" t="str">
        <f t="shared" si="42"/>
        <v/>
      </c>
      <c r="Q195" s="556" t="str">
        <f t="shared" si="43"/>
        <v/>
      </c>
      <c r="S195" s="556" t="str">
        <f t="shared" si="44"/>
        <v/>
      </c>
      <c r="U195" s="556" t="str">
        <f t="shared" si="45"/>
        <v/>
      </c>
      <c r="W195" s="556" t="str">
        <f t="shared" si="46"/>
        <v/>
      </c>
      <c r="Y195" s="556" t="str">
        <f t="shared" si="47"/>
        <v/>
      </c>
      <c r="AA195" s="556" t="str">
        <f t="shared" si="48"/>
        <v/>
      </c>
      <c r="AC195" s="556" t="str">
        <f t="shared" si="49"/>
        <v/>
      </c>
      <c r="AE195" s="556" t="str">
        <f t="shared" si="50"/>
        <v/>
      </c>
      <c r="AG195" s="556" t="str">
        <f t="shared" si="51"/>
        <v/>
      </c>
      <c r="AI195" s="556" t="str">
        <f t="shared" si="52"/>
        <v/>
      </c>
      <c r="AK195" s="556" t="str">
        <f t="shared" si="53"/>
        <v/>
      </c>
      <c r="AM195" s="556" t="str">
        <f t="shared" si="54"/>
        <v/>
      </c>
      <c r="AO195" s="556" t="str">
        <f t="shared" si="55"/>
        <v/>
      </c>
      <c r="AQ195" s="556" t="str">
        <f t="shared" si="56"/>
        <v/>
      </c>
    </row>
    <row r="196" spans="5:43">
      <c r="E196" s="556" t="str">
        <f t="shared" si="38"/>
        <v/>
      </c>
      <c r="G196" s="556" t="str">
        <f t="shared" si="38"/>
        <v/>
      </c>
      <c r="I196" s="556" t="str">
        <f t="shared" si="39"/>
        <v/>
      </c>
      <c r="K196" s="556" t="str">
        <f t="shared" si="40"/>
        <v/>
      </c>
      <c r="M196" s="556" t="str">
        <f t="shared" si="41"/>
        <v/>
      </c>
      <c r="O196" s="556" t="str">
        <f t="shared" si="42"/>
        <v/>
      </c>
      <c r="Q196" s="556" t="str">
        <f t="shared" si="43"/>
        <v/>
      </c>
      <c r="S196" s="556" t="str">
        <f t="shared" si="44"/>
        <v/>
      </c>
      <c r="U196" s="556" t="str">
        <f t="shared" si="45"/>
        <v/>
      </c>
      <c r="W196" s="556" t="str">
        <f t="shared" si="46"/>
        <v/>
      </c>
      <c r="Y196" s="556" t="str">
        <f t="shared" si="47"/>
        <v/>
      </c>
      <c r="AA196" s="556" t="str">
        <f t="shared" si="48"/>
        <v/>
      </c>
      <c r="AC196" s="556" t="str">
        <f t="shared" si="49"/>
        <v/>
      </c>
      <c r="AE196" s="556" t="str">
        <f t="shared" si="50"/>
        <v/>
      </c>
      <c r="AG196" s="556" t="str">
        <f t="shared" si="51"/>
        <v/>
      </c>
      <c r="AI196" s="556" t="str">
        <f t="shared" si="52"/>
        <v/>
      </c>
      <c r="AK196" s="556" t="str">
        <f t="shared" si="53"/>
        <v/>
      </c>
      <c r="AM196" s="556" t="str">
        <f t="shared" si="54"/>
        <v/>
      </c>
      <c r="AO196" s="556" t="str">
        <f t="shared" si="55"/>
        <v/>
      </c>
      <c r="AQ196" s="556" t="str">
        <f t="shared" si="56"/>
        <v/>
      </c>
    </row>
    <row r="197" spans="5:43">
      <c r="E197" s="556" t="str">
        <f t="shared" si="38"/>
        <v/>
      </c>
      <c r="G197" s="556" t="str">
        <f t="shared" si="38"/>
        <v/>
      </c>
      <c r="I197" s="556" t="str">
        <f t="shared" si="39"/>
        <v/>
      </c>
      <c r="K197" s="556" t="str">
        <f t="shared" si="40"/>
        <v/>
      </c>
      <c r="M197" s="556" t="str">
        <f t="shared" si="41"/>
        <v/>
      </c>
      <c r="O197" s="556" t="str">
        <f t="shared" si="42"/>
        <v/>
      </c>
      <c r="Q197" s="556" t="str">
        <f t="shared" si="43"/>
        <v/>
      </c>
      <c r="S197" s="556" t="str">
        <f t="shared" si="44"/>
        <v/>
      </c>
      <c r="U197" s="556" t="str">
        <f t="shared" si="45"/>
        <v/>
      </c>
      <c r="W197" s="556" t="str">
        <f t="shared" si="46"/>
        <v/>
      </c>
      <c r="Y197" s="556" t="str">
        <f t="shared" si="47"/>
        <v/>
      </c>
      <c r="AA197" s="556" t="str">
        <f t="shared" si="48"/>
        <v/>
      </c>
      <c r="AC197" s="556" t="str">
        <f t="shared" si="49"/>
        <v/>
      </c>
      <c r="AE197" s="556" t="str">
        <f t="shared" si="50"/>
        <v/>
      </c>
      <c r="AG197" s="556" t="str">
        <f t="shared" si="51"/>
        <v/>
      </c>
      <c r="AI197" s="556" t="str">
        <f t="shared" si="52"/>
        <v/>
      </c>
      <c r="AK197" s="556" t="str">
        <f t="shared" si="53"/>
        <v/>
      </c>
      <c r="AM197" s="556" t="str">
        <f t="shared" si="54"/>
        <v/>
      </c>
      <c r="AO197" s="556" t="str">
        <f t="shared" si="55"/>
        <v/>
      </c>
      <c r="AQ197" s="556" t="str">
        <f t="shared" si="56"/>
        <v/>
      </c>
    </row>
    <row r="198" spans="5:43">
      <c r="E198" s="556" t="str">
        <f t="shared" si="38"/>
        <v/>
      </c>
      <c r="G198" s="556" t="str">
        <f t="shared" si="38"/>
        <v/>
      </c>
      <c r="I198" s="556" t="str">
        <f t="shared" si="39"/>
        <v/>
      </c>
      <c r="K198" s="556" t="str">
        <f t="shared" si="40"/>
        <v/>
      </c>
      <c r="M198" s="556" t="str">
        <f t="shared" si="41"/>
        <v/>
      </c>
      <c r="O198" s="556" t="str">
        <f t="shared" si="42"/>
        <v/>
      </c>
      <c r="Q198" s="556" t="str">
        <f t="shared" si="43"/>
        <v/>
      </c>
      <c r="S198" s="556" t="str">
        <f t="shared" si="44"/>
        <v/>
      </c>
      <c r="U198" s="556" t="str">
        <f t="shared" si="45"/>
        <v/>
      </c>
      <c r="W198" s="556" t="str">
        <f t="shared" si="46"/>
        <v/>
      </c>
      <c r="Y198" s="556" t="str">
        <f t="shared" si="47"/>
        <v/>
      </c>
      <c r="AA198" s="556" t="str">
        <f t="shared" si="48"/>
        <v/>
      </c>
      <c r="AC198" s="556" t="str">
        <f t="shared" si="49"/>
        <v/>
      </c>
      <c r="AE198" s="556" t="str">
        <f t="shared" si="50"/>
        <v/>
      </c>
      <c r="AG198" s="556" t="str">
        <f t="shared" si="51"/>
        <v/>
      </c>
      <c r="AI198" s="556" t="str">
        <f t="shared" si="52"/>
        <v/>
      </c>
      <c r="AK198" s="556" t="str">
        <f t="shared" si="53"/>
        <v/>
      </c>
      <c r="AM198" s="556" t="str">
        <f t="shared" si="54"/>
        <v/>
      </c>
      <c r="AO198" s="556" t="str">
        <f t="shared" si="55"/>
        <v/>
      </c>
      <c r="AQ198" s="556" t="str">
        <f t="shared" si="56"/>
        <v/>
      </c>
    </row>
    <row r="199" spans="5:43">
      <c r="E199" s="556" t="str">
        <f t="shared" si="38"/>
        <v/>
      </c>
      <c r="G199" s="556" t="str">
        <f t="shared" si="38"/>
        <v/>
      </c>
      <c r="I199" s="556" t="str">
        <f t="shared" si="39"/>
        <v/>
      </c>
      <c r="K199" s="556" t="str">
        <f t="shared" si="40"/>
        <v/>
      </c>
      <c r="M199" s="556" t="str">
        <f t="shared" si="41"/>
        <v/>
      </c>
      <c r="O199" s="556" t="str">
        <f t="shared" si="42"/>
        <v/>
      </c>
      <c r="Q199" s="556" t="str">
        <f t="shared" si="43"/>
        <v/>
      </c>
      <c r="S199" s="556" t="str">
        <f t="shared" si="44"/>
        <v/>
      </c>
      <c r="U199" s="556" t="str">
        <f t="shared" si="45"/>
        <v/>
      </c>
      <c r="W199" s="556" t="str">
        <f t="shared" si="46"/>
        <v/>
      </c>
      <c r="Y199" s="556" t="str">
        <f t="shared" si="47"/>
        <v/>
      </c>
      <c r="AA199" s="556" t="str">
        <f t="shared" si="48"/>
        <v/>
      </c>
      <c r="AC199" s="556" t="str">
        <f t="shared" si="49"/>
        <v/>
      </c>
      <c r="AE199" s="556" t="str">
        <f t="shared" si="50"/>
        <v/>
      </c>
      <c r="AG199" s="556" t="str">
        <f t="shared" si="51"/>
        <v/>
      </c>
      <c r="AI199" s="556" t="str">
        <f t="shared" si="52"/>
        <v/>
      </c>
      <c r="AK199" s="556" t="str">
        <f t="shared" si="53"/>
        <v/>
      </c>
      <c r="AM199" s="556" t="str">
        <f t="shared" si="54"/>
        <v/>
      </c>
      <c r="AO199" s="556" t="str">
        <f t="shared" si="55"/>
        <v/>
      </c>
      <c r="AQ199" s="556" t="str">
        <f t="shared" si="56"/>
        <v/>
      </c>
    </row>
    <row r="200" spans="5:43">
      <c r="E200" s="556" t="str">
        <f t="shared" si="38"/>
        <v/>
      </c>
      <c r="G200" s="556" t="str">
        <f t="shared" si="38"/>
        <v/>
      </c>
      <c r="I200" s="556" t="str">
        <f t="shared" si="39"/>
        <v/>
      </c>
      <c r="K200" s="556" t="str">
        <f t="shared" si="40"/>
        <v/>
      </c>
      <c r="M200" s="556" t="str">
        <f t="shared" si="41"/>
        <v/>
      </c>
      <c r="O200" s="556" t="str">
        <f t="shared" si="42"/>
        <v/>
      </c>
      <c r="Q200" s="556" t="str">
        <f t="shared" si="43"/>
        <v/>
      </c>
      <c r="S200" s="556" t="str">
        <f t="shared" si="44"/>
        <v/>
      </c>
      <c r="U200" s="556" t="str">
        <f t="shared" si="45"/>
        <v/>
      </c>
      <c r="W200" s="556" t="str">
        <f t="shared" si="46"/>
        <v/>
      </c>
      <c r="Y200" s="556" t="str">
        <f t="shared" si="47"/>
        <v/>
      </c>
      <c r="AA200" s="556" t="str">
        <f t="shared" si="48"/>
        <v/>
      </c>
      <c r="AC200" s="556" t="str">
        <f t="shared" si="49"/>
        <v/>
      </c>
      <c r="AE200" s="556" t="str">
        <f t="shared" si="50"/>
        <v/>
      </c>
      <c r="AG200" s="556" t="str">
        <f t="shared" si="51"/>
        <v/>
      </c>
      <c r="AI200" s="556" t="str">
        <f t="shared" si="52"/>
        <v/>
      </c>
      <c r="AK200" s="556" t="str">
        <f t="shared" si="53"/>
        <v/>
      </c>
      <c r="AM200" s="556" t="str">
        <f t="shared" si="54"/>
        <v/>
      </c>
      <c r="AO200" s="556" t="str">
        <f t="shared" si="55"/>
        <v/>
      </c>
      <c r="AQ200" s="556" t="str">
        <f t="shared" si="56"/>
        <v/>
      </c>
    </row>
    <row r="201" spans="5:43">
      <c r="E201" s="556" t="str">
        <f t="shared" si="38"/>
        <v/>
      </c>
      <c r="G201" s="556" t="str">
        <f t="shared" si="38"/>
        <v/>
      </c>
      <c r="I201" s="556" t="str">
        <f t="shared" si="39"/>
        <v/>
      </c>
      <c r="K201" s="556" t="str">
        <f t="shared" si="40"/>
        <v/>
      </c>
      <c r="M201" s="556" t="str">
        <f t="shared" si="41"/>
        <v/>
      </c>
      <c r="O201" s="556" t="str">
        <f t="shared" si="42"/>
        <v/>
      </c>
      <c r="Q201" s="556" t="str">
        <f t="shared" si="43"/>
        <v/>
      </c>
      <c r="S201" s="556" t="str">
        <f t="shared" si="44"/>
        <v/>
      </c>
      <c r="U201" s="556" t="str">
        <f t="shared" si="45"/>
        <v/>
      </c>
      <c r="W201" s="556" t="str">
        <f t="shared" si="46"/>
        <v/>
      </c>
      <c r="Y201" s="556" t="str">
        <f t="shared" si="47"/>
        <v/>
      </c>
      <c r="AA201" s="556" t="str">
        <f t="shared" si="48"/>
        <v/>
      </c>
      <c r="AC201" s="556" t="str">
        <f t="shared" si="49"/>
        <v/>
      </c>
      <c r="AE201" s="556" t="str">
        <f t="shared" si="50"/>
        <v/>
      </c>
      <c r="AG201" s="556" t="str">
        <f t="shared" si="51"/>
        <v/>
      </c>
      <c r="AI201" s="556" t="str">
        <f t="shared" si="52"/>
        <v/>
      </c>
      <c r="AK201" s="556" t="str">
        <f t="shared" si="53"/>
        <v/>
      </c>
      <c r="AM201" s="556" t="str">
        <f t="shared" si="54"/>
        <v/>
      </c>
      <c r="AO201" s="556" t="str">
        <f t="shared" si="55"/>
        <v/>
      </c>
      <c r="AQ201" s="556" t="str">
        <f t="shared" si="56"/>
        <v/>
      </c>
    </row>
    <row r="202" spans="5:43">
      <c r="E202" s="556" t="str">
        <f t="shared" si="38"/>
        <v/>
      </c>
      <c r="G202" s="556" t="str">
        <f t="shared" si="38"/>
        <v/>
      </c>
      <c r="I202" s="556" t="str">
        <f t="shared" si="39"/>
        <v/>
      </c>
      <c r="K202" s="556" t="str">
        <f t="shared" si="40"/>
        <v/>
      </c>
      <c r="M202" s="556" t="str">
        <f t="shared" si="41"/>
        <v/>
      </c>
      <c r="O202" s="556" t="str">
        <f t="shared" si="42"/>
        <v/>
      </c>
      <c r="Q202" s="556" t="str">
        <f t="shared" si="43"/>
        <v/>
      </c>
      <c r="S202" s="556" t="str">
        <f t="shared" si="44"/>
        <v/>
      </c>
      <c r="U202" s="556" t="str">
        <f t="shared" si="45"/>
        <v/>
      </c>
      <c r="W202" s="556" t="str">
        <f t="shared" si="46"/>
        <v/>
      </c>
      <c r="Y202" s="556" t="str">
        <f t="shared" si="47"/>
        <v/>
      </c>
      <c r="AA202" s="556" t="str">
        <f t="shared" si="48"/>
        <v/>
      </c>
      <c r="AC202" s="556" t="str">
        <f t="shared" si="49"/>
        <v/>
      </c>
      <c r="AE202" s="556" t="str">
        <f t="shared" si="50"/>
        <v/>
      </c>
      <c r="AG202" s="556" t="str">
        <f t="shared" si="51"/>
        <v/>
      </c>
      <c r="AI202" s="556" t="str">
        <f t="shared" si="52"/>
        <v/>
      </c>
      <c r="AK202" s="556" t="str">
        <f t="shared" si="53"/>
        <v/>
      </c>
      <c r="AM202" s="556" t="str">
        <f t="shared" si="54"/>
        <v/>
      </c>
      <c r="AO202" s="556" t="str">
        <f t="shared" si="55"/>
        <v/>
      </c>
      <c r="AQ202" s="556" t="str">
        <f t="shared" si="56"/>
        <v/>
      </c>
    </row>
    <row r="203" spans="5:43">
      <c r="E203" s="556" t="str">
        <f t="shared" si="38"/>
        <v/>
      </c>
      <c r="G203" s="556" t="str">
        <f t="shared" si="38"/>
        <v/>
      </c>
      <c r="I203" s="556" t="str">
        <f t="shared" si="39"/>
        <v/>
      </c>
      <c r="K203" s="556" t="str">
        <f t="shared" si="40"/>
        <v/>
      </c>
      <c r="M203" s="556" t="str">
        <f t="shared" si="41"/>
        <v/>
      </c>
      <c r="O203" s="556" t="str">
        <f t="shared" si="42"/>
        <v/>
      </c>
      <c r="Q203" s="556" t="str">
        <f t="shared" si="43"/>
        <v/>
      </c>
      <c r="S203" s="556" t="str">
        <f t="shared" si="44"/>
        <v/>
      </c>
      <c r="U203" s="556" t="str">
        <f t="shared" si="45"/>
        <v/>
      </c>
      <c r="W203" s="556" t="str">
        <f t="shared" si="46"/>
        <v/>
      </c>
      <c r="Y203" s="556" t="str">
        <f t="shared" si="47"/>
        <v/>
      </c>
      <c r="AA203" s="556" t="str">
        <f t="shared" si="48"/>
        <v/>
      </c>
      <c r="AC203" s="556" t="str">
        <f t="shared" si="49"/>
        <v/>
      </c>
      <c r="AE203" s="556" t="str">
        <f t="shared" si="50"/>
        <v/>
      </c>
      <c r="AG203" s="556" t="str">
        <f t="shared" si="51"/>
        <v/>
      </c>
      <c r="AI203" s="556" t="str">
        <f t="shared" si="52"/>
        <v/>
      </c>
      <c r="AK203" s="556" t="str">
        <f t="shared" si="53"/>
        <v/>
      </c>
      <c r="AM203" s="556" t="str">
        <f t="shared" si="54"/>
        <v/>
      </c>
      <c r="AO203" s="556" t="str">
        <f t="shared" si="55"/>
        <v/>
      </c>
      <c r="AQ203" s="556" t="str">
        <f t="shared" si="56"/>
        <v/>
      </c>
    </row>
    <row r="204" spans="5:43">
      <c r="E204" s="556" t="str">
        <f t="shared" si="38"/>
        <v/>
      </c>
      <c r="G204" s="556" t="str">
        <f t="shared" si="38"/>
        <v/>
      </c>
      <c r="I204" s="556" t="str">
        <f t="shared" si="39"/>
        <v/>
      </c>
      <c r="K204" s="556" t="str">
        <f t="shared" si="40"/>
        <v/>
      </c>
      <c r="M204" s="556" t="str">
        <f t="shared" si="41"/>
        <v/>
      </c>
      <c r="O204" s="556" t="str">
        <f t="shared" si="42"/>
        <v/>
      </c>
      <c r="Q204" s="556" t="str">
        <f t="shared" si="43"/>
        <v/>
      </c>
      <c r="S204" s="556" t="str">
        <f t="shared" si="44"/>
        <v/>
      </c>
      <c r="U204" s="556" t="str">
        <f t="shared" si="45"/>
        <v/>
      </c>
      <c r="W204" s="556" t="str">
        <f t="shared" si="46"/>
        <v/>
      </c>
      <c r="Y204" s="556" t="str">
        <f t="shared" si="47"/>
        <v/>
      </c>
      <c r="AA204" s="556" t="str">
        <f t="shared" si="48"/>
        <v/>
      </c>
      <c r="AC204" s="556" t="str">
        <f t="shared" si="49"/>
        <v/>
      </c>
      <c r="AE204" s="556" t="str">
        <f t="shared" si="50"/>
        <v/>
      </c>
      <c r="AG204" s="556" t="str">
        <f t="shared" si="51"/>
        <v/>
      </c>
      <c r="AI204" s="556" t="str">
        <f t="shared" si="52"/>
        <v/>
      </c>
      <c r="AK204" s="556" t="str">
        <f t="shared" si="53"/>
        <v/>
      </c>
      <c r="AM204" s="556" t="str">
        <f t="shared" si="54"/>
        <v/>
      </c>
      <c r="AO204" s="556" t="str">
        <f t="shared" si="55"/>
        <v/>
      </c>
      <c r="AQ204" s="556" t="str">
        <f t="shared" si="56"/>
        <v/>
      </c>
    </row>
    <row r="205" spans="5:43">
      <c r="E205" s="556" t="str">
        <f t="shared" ref="E205:G268" si="57">IF(OR($B205=0,D205=0),"",D205/$B205)</f>
        <v/>
      </c>
      <c r="G205" s="556" t="str">
        <f t="shared" si="57"/>
        <v/>
      </c>
      <c r="I205" s="556" t="str">
        <f t="shared" ref="I205:I268" si="58">IF(OR($B205=0,H205=0),"",H205/$B205)</f>
        <v/>
      </c>
      <c r="K205" s="556" t="str">
        <f t="shared" ref="K205:K268" si="59">IF(OR($B205=0,J205=0),"",J205/$B205)</f>
        <v/>
      </c>
      <c r="M205" s="556" t="str">
        <f t="shared" ref="M205:M268" si="60">IF(OR($B205=0,L205=0),"",L205/$B205)</f>
        <v/>
      </c>
      <c r="O205" s="556" t="str">
        <f t="shared" ref="O205:O268" si="61">IF(OR($B205=0,N205=0),"",N205/$B205)</f>
        <v/>
      </c>
      <c r="Q205" s="556" t="str">
        <f t="shared" ref="Q205:Q268" si="62">IF(OR($B205=0,P205=0),"",P205/$B205)</f>
        <v/>
      </c>
      <c r="S205" s="556" t="str">
        <f t="shared" ref="S205:S268" si="63">IF(OR($B205=0,R205=0),"",R205/$B205)</f>
        <v/>
      </c>
      <c r="U205" s="556" t="str">
        <f t="shared" ref="U205:U268" si="64">IF(OR($B205=0,T205=0),"",T205/$B205)</f>
        <v/>
      </c>
      <c r="W205" s="556" t="str">
        <f t="shared" ref="W205:W268" si="65">IF(OR($B205=0,V205=0),"",V205/$B205)</f>
        <v/>
      </c>
      <c r="Y205" s="556" t="str">
        <f t="shared" ref="Y205:Y268" si="66">IF(OR($B205=0,X205=0),"",X205/$B205)</f>
        <v/>
      </c>
      <c r="AA205" s="556" t="str">
        <f t="shared" ref="AA205:AA268" si="67">IF(OR($B205=0,Z205=0),"",Z205/$B205)</f>
        <v/>
      </c>
      <c r="AC205" s="556" t="str">
        <f t="shared" ref="AC205:AC268" si="68">IF(OR($B205=0,AB205=0),"",AB205/$B205)</f>
        <v/>
      </c>
      <c r="AE205" s="556" t="str">
        <f t="shared" ref="AE205:AE268" si="69">IF(OR($B205=0,AD205=0),"",AD205/$B205)</f>
        <v/>
      </c>
      <c r="AG205" s="556" t="str">
        <f t="shared" ref="AG205:AG268" si="70">IF(OR($B205=0,AF205=0),"",AF205/$B205)</f>
        <v/>
      </c>
      <c r="AI205" s="556" t="str">
        <f t="shared" ref="AI205:AI268" si="71">IF(OR($B205=0,AH205=0),"",AH205/$B205)</f>
        <v/>
      </c>
      <c r="AK205" s="556" t="str">
        <f t="shared" ref="AK205:AK268" si="72">IF(OR($B205=0,AJ205=0),"",AJ205/$B205)</f>
        <v/>
      </c>
      <c r="AM205" s="556" t="str">
        <f t="shared" ref="AM205:AM268" si="73">IF(OR($B205=0,AL205=0),"",AL205/$B205)</f>
        <v/>
      </c>
      <c r="AO205" s="556" t="str">
        <f t="shared" ref="AO205:AO268" si="74">IF(OR($B205=0,AN205=0),"",AN205/$B205)</f>
        <v/>
      </c>
      <c r="AQ205" s="556" t="str">
        <f t="shared" ref="AQ205:AQ268" si="75">IF(OR($B205=0,AP205=0),"",AP205/$B205)</f>
        <v/>
      </c>
    </row>
    <row r="206" spans="5:43">
      <c r="E206" s="556" t="str">
        <f t="shared" si="57"/>
        <v/>
      </c>
      <c r="G206" s="556" t="str">
        <f t="shared" si="57"/>
        <v/>
      </c>
      <c r="I206" s="556" t="str">
        <f t="shared" si="58"/>
        <v/>
      </c>
      <c r="K206" s="556" t="str">
        <f t="shared" si="59"/>
        <v/>
      </c>
      <c r="M206" s="556" t="str">
        <f t="shared" si="60"/>
        <v/>
      </c>
      <c r="O206" s="556" t="str">
        <f t="shared" si="61"/>
        <v/>
      </c>
      <c r="Q206" s="556" t="str">
        <f t="shared" si="62"/>
        <v/>
      </c>
      <c r="S206" s="556" t="str">
        <f t="shared" si="63"/>
        <v/>
      </c>
      <c r="U206" s="556" t="str">
        <f t="shared" si="64"/>
        <v/>
      </c>
      <c r="W206" s="556" t="str">
        <f t="shared" si="65"/>
        <v/>
      </c>
      <c r="Y206" s="556" t="str">
        <f t="shared" si="66"/>
        <v/>
      </c>
      <c r="AA206" s="556" t="str">
        <f t="shared" si="67"/>
        <v/>
      </c>
      <c r="AC206" s="556" t="str">
        <f t="shared" si="68"/>
        <v/>
      </c>
      <c r="AE206" s="556" t="str">
        <f t="shared" si="69"/>
        <v/>
      </c>
      <c r="AG206" s="556" t="str">
        <f t="shared" si="70"/>
        <v/>
      </c>
      <c r="AI206" s="556" t="str">
        <f t="shared" si="71"/>
        <v/>
      </c>
      <c r="AK206" s="556" t="str">
        <f t="shared" si="72"/>
        <v/>
      </c>
      <c r="AM206" s="556" t="str">
        <f t="shared" si="73"/>
        <v/>
      </c>
      <c r="AO206" s="556" t="str">
        <f t="shared" si="74"/>
        <v/>
      </c>
      <c r="AQ206" s="556" t="str">
        <f t="shared" si="75"/>
        <v/>
      </c>
    </row>
    <row r="207" spans="5:43">
      <c r="E207" s="556" t="str">
        <f t="shared" si="57"/>
        <v/>
      </c>
      <c r="G207" s="556" t="str">
        <f t="shared" si="57"/>
        <v/>
      </c>
      <c r="I207" s="556" t="str">
        <f t="shared" si="58"/>
        <v/>
      </c>
      <c r="K207" s="556" t="str">
        <f t="shared" si="59"/>
        <v/>
      </c>
      <c r="M207" s="556" t="str">
        <f t="shared" si="60"/>
        <v/>
      </c>
      <c r="O207" s="556" t="str">
        <f t="shared" si="61"/>
        <v/>
      </c>
      <c r="Q207" s="556" t="str">
        <f t="shared" si="62"/>
        <v/>
      </c>
      <c r="S207" s="556" t="str">
        <f t="shared" si="63"/>
        <v/>
      </c>
      <c r="U207" s="556" t="str">
        <f t="shared" si="64"/>
        <v/>
      </c>
      <c r="W207" s="556" t="str">
        <f t="shared" si="65"/>
        <v/>
      </c>
      <c r="Y207" s="556" t="str">
        <f t="shared" si="66"/>
        <v/>
      </c>
      <c r="AA207" s="556" t="str">
        <f t="shared" si="67"/>
        <v/>
      </c>
      <c r="AC207" s="556" t="str">
        <f t="shared" si="68"/>
        <v/>
      </c>
      <c r="AE207" s="556" t="str">
        <f t="shared" si="69"/>
        <v/>
      </c>
      <c r="AG207" s="556" t="str">
        <f t="shared" si="70"/>
        <v/>
      </c>
      <c r="AI207" s="556" t="str">
        <f t="shared" si="71"/>
        <v/>
      </c>
      <c r="AK207" s="556" t="str">
        <f t="shared" si="72"/>
        <v/>
      </c>
      <c r="AM207" s="556" t="str">
        <f t="shared" si="73"/>
        <v/>
      </c>
      <c r="AO207" s="556" t="str">
        <f t="shared" si="74"/>
        <v/>
      </c>
      <c r="AQ207" s="556" t="str">
        <f t="shared" si="75"/>
        <v/>
      </c>
    </row>
    <row r="208" spans="5:43">
      <c r="E208" s="556" t="str">
        <f t="shared" si="57"/>
        <v/>
      </c>
      <c r="G208" s="556" t="str">
        <f t="shared" si="57"/>
        <v/>
      </c>
      <c r="I208" s="556" t="str">
        <f t="shared" si="58"/>
        <v/>
      </c>
      <c r="K208" s="556" t="str">
        <f t="shared" si="59"/>
        <v/>
      </c>
      <c r="M208" s="556" t="str">
        <f t="shared" si="60"/>
        <v/>
      </c>
      <c r="O208" s="556" t="str">
        <f t="shared" si="61"/>
        <v/>
      </c>
      <c r="Q208" s="556" t="str">
        <f t="shared" si="62"/>
        <v/>
      </c>
      <c r="S208" s="556" t="str">
        <f t="shared" si="63"/>
        <v/>
      </c>
      <c r="U208" s="556" t="str">
        <f t="shared" si="64"/>
        <v/>
      </c>
      <c r="W208" s="556" t="str">
        <f t="shared" si="65"/>
        <v/>
      </c>
      <c r="Y208" s="556" t="str">
        <f t="shared" si="66"/>
        <v/>
      </c>
      <c r="AA208" s="556" t="str">
        <f t="shared" si="67"/>
        <v/>
      </c>
      <c r="AC208" s="556" t="str">
        <f t="shared" si="68"/>
        <v/>
      </c>
      <c r="AE208" s="556" t="str">
        <f t="shared" si="69"/>
        <v/>
      </c>
      <c r="AG208" s="556" t="str">
        <f t="shared" si="70"/>
        <v/>
      </c>
      <c r="AI208" s="556" t="str">
        <f t="shared" si="71"/>
        <v/>
      </c>
      <c r="AK208" s="556" t="str">
        <f t="shared" si="72"/>
        <v/>
      </c>
      <c r="AM208" s="556" t="str">
        <f t="shared" si="73"/>
        <v/>
      </c>
      <c r="AO208" s="556" t="str">
        <f t="shared" si="74"/>
        <v/>
      </c>
      <c r="AQ208" s="556" t="str">
        <f t="shared" si="75"/>
        <v/>
      </c>
    </row>
    <row r="209" spans="5:43">
      <c r="E209" s="556" t="str">
        <f t="shared" si="57"/>
        <v/>
      </c>
      <c r="G209" s="556" t="str">
        <f t="shared" si="57"/>
        <v/>
      </c>
      <c r="I209" s="556" t="str">
        <f t="shared" si="58"/>
        <v/>
      </c>
      <c r="K209" s="556" t="str">
        <f t="shared" si="59"/>
        <v/>
      </c>
      <c r="M209" s="556" t="str">
        <f t="shared" si="60"/>
        <v/>
      </c>
      <c r="O209" s="556" t="str">
        <f t="shared" si="61"/>
        <v/>
      </c>
      <c r="Q209" s="556" t="str">
        <f t="shared" si="62"/>
        <v/>
      </c>
      <c r="S209" s="556" t="str">
        <f t="shared" si="63"/>
        <v/>
      </c>
      <c r="U209" s="556" t="str">
        <f t="shared" si="64"/>
        <v/>
      </c>
      <c r="W209" s="556" t="str">
        <f t="shared" si="65"/>
        <v/>
      </c>
      <c r="Y209" s="556" t="str">
        <f t="shared" si="66"/>
        <v/>
      </c>
      <c r="AA209" s="556" t="str">
        <f t="shared" si="67"/>
        <v/>
      </c>
      <c r="AC209" s="556" t="str">
        <f t="shared" si="68"/>
        <v/>
      </c>
      <c r="AE209" s="556" t="str">
        <f t="shared" si="69"/>
        <v/>
      </c>
      <c r="AG209" s="556" t="str">
        <f t="shared" si="70"/>
        <v/>
      </c>
      <c r="AI209" s="556" t="str">
        <f t="shared" si="71"/>
        <v/>
      </c>
      <c r="AK209" s="556" t="str">
        <f t="shared" si="72"/>
        <v/>
      </c>
      <c r="AM209" s="556" t="str">
        <f t="shared" si="73"/>
        <v/>
      </c>
      <c r="AO209" s="556" t="str">
        <f t="shared" si="74"/>
        <v/>
      </c>
      <c r="AQ209" s="556" t="str">
        <f t="shared" si="75"/>
        <v/>
      </c>
    </row>
    <row r="210" spans="5:43">
      <c r="E210" s="556" t="str">
        <f t="shared" si="57"/>
        <v/>
      </c>
      <c r="G210" s="556" t="str">
        <f t="shared" si="57"/>
        <v/>
      </c>
      <c r="I210" s="556" t="str">
        <f t="shared" si="58"/>
        <v/>
      </c>
      <c r="K210" s="556" t="str">
        <f t="shared" si="59"/>
        <v/>
      </c>
      <c r="M210" s="556" t="str">
        <f t="shared" si="60"/>
        <v/>
      </c>
      <c r="O210" s="556" t="str">
        <f t="shared" si="61"/>
        <v/>
      </c>
      <c r="Q210" s="556" t="str">
        <f t="shared" si="62"/>
        <v/>
      </c>
      <c r="S210" s="556" t="str">
        <f t="shared" si="63"/>
        <v/>
      </c>
      <c r="U210" s="556" t="str">
        <f t="shared" si="64"/>
        <v/>
      </c>
      <c r="W210" s="556" t="str">
        <f t="shared" si="65"/>
        <v/>
      </c>
      <c r="Y210" s="556" t="str">
        <f t="shared" si="66"/>
        <v/>
      </c>
      <c r="AA210" s="556" t="str">
        <f t="shared" si="67"/>
        <v/>
      </c>
      <c r="AC210" s="556" t="str">
        <f t="shared" si="68"/>
        <v/>
      </c>
      <c r="AE210" s="556" t="str">
        <f t="shared" si="69"/>
        <v/>
      </c>
      <c r="AG210" s="556" t="str">
        <f t="shared" si="70"/>
        <v/>
      </c>
      <c r="AI210" s="556" t="str">
        <f t="shared" si="71"/>
        <v/>
      </c>
      <c r="AK210" s="556" t="str">
        <f t="shared" si="72"/>
        <v/>
      </c>
      <c r="AM210" s="556" t="str">
        <f t="shared" si="73"/>
        <v/>
      </c>
      <c r="AO210" s="556" t="str">
        <f t="shared" si="74"/>
        <v/>
      </c>
      <c r="AQ210" s="556" t="str">
        <f t="shared" si="75"/>
        <v/>
      </c>
    </row>
    <row r="211" spans="5:43">
      <c r="E211" s="556" t="str">
        <f t="shared" si="57"/>
        <v/>
      </c>
      <c r="G211" s="556" t="str">
        <f t="shared" si="57"/>
        <v/>
      </c>
      <c r="I211" s="556" t="str">
        <f t="shared" si="58"/>
        <v/>
      </c>
      <c r="K211" s="556" t="str">
        <f t="shared" si="59"/>
        <v/>
      </c>
      <c r="M211" s="556" t="str">
        <f t="shared" si="60"/>
        <v/>
      </c>
      <c r="O211" s="556" t="str">
        <f t="shared" si="61"/>
        <v/>
      </c>
      <c r="Q211" s="556" t="str">
        <f t="shared" si="62"/>
        <v/>
      </c>
      <c r="S211" s="556" t="str">
        <f t="shared" si="63"/>
        <v/>
      </c>
      <c r="U211" s="556" t="str">
        <f t="shared" si="64"/>
        <v/>
      </c>
      <c r="W211" s="556" t="str">
        <f t="shared" si="65"/>
        <v/>
      </c>
      <c r="Y211" s="556" t="str">
        <f t="shared" si="66"/>
        <v/>
      </c>
      <c r="AA211" s="556" t="str">
        <f t="shared" si="67"/>
        <v/>
      </c>
      <c r="AC211" s="556" t="str">
        <f t="shared" si="68"/>
        <v/>
      </c>
      <c r="AE211" s="556" t="str">
        <f t="shared" si="69"/>
        <v/>
      </c>
      <c r="AG211" s="556" t="str">
        <f t="shared" si="70"/>
        <v/>
      </c>
      <c r="AI211" s="556" t="str">
        <f t="shared" si="71"/>
        <v/>
      </c>
      <c r="AK211" s="556" t="str">
        <f t="shared" si="72"/>
        <v/>
      </c>
      <c r="AM211" s="556" t="str">
        <f t="shared" si="73"/>
        <v/>
      </c>
      <c r="AO211" s="556" t="str">
        <f t="shared" si="74"/>
        <v/>
      </c>
      <c r="AQ211" s="556" t="str">
        <f t="shared" si="75"/>
        <v/>
      </c>
    </row>
    <row r="212" spans="5:43">
      <c r="E212" s="556" t="str">
        <f t="shared" si="57"/>
        <v/>
      </c>
      <c r="G212" s="556" t="str">
        <f t="shared" si="57"/>
        <v/>
      </c>
      <c r="I212" s="556" t="str">
        <f t="shared" si="58"/>
        <v/>
      </c>
      <c r="K212" s="556" t="str">
        <f t="shared" si="59"/>
        <v/>
      </c>
      <c r="M212" s="556" t="str">
        <f t="shared" si="60"/>
        <v/>
      </c>
      <c r="O212" s="556" t="str">
        <f t="shared" si="61"/>
        <v/>
      </c>
      <c r="Q212" s="556" t="str">
        <f t="shared" si="62"/>
        <v/>
      </c>
      <c r="S212" s="556" t="str">
        <f t="shared" si="63"/>
        <v/>
      </c>
      <c r="U212" s="556" t="str">
        <f t="shared" si="64"/>
        <v/>
      </c>
      <c r="W212" s="556" t="str">
        <f t="shared" si="65"/>
        <v/>
      </c>
      <c r="Y212" s="556" t="str">
        <f t="shared" si="66"/>
        <v/>
      </c>
      <c r="AA212" s="556" t="str">
        <f t="shared" si="67"/>
        <v/>
      </c>
      <c r="AC212" s="556" t="str">
        <f t="shared" si="68"/>
        <v/>
      </c>
      <c r="AE212" s="556" t="str">
        <f t="shared" si="69"/>
        <v/>
      </c>
      <c r="AG212" s="556" t="str">
        <f t="shared" si="70"/>
        <v/>
      </c>
      <c r="AI212" s="556" t="str">
        <f t="shared" si="71"/>
        <v/>
      </c>
      <c r="AK212" s="556" t="str">
        <f t="shared" si="72"/>
        <v/>
      </c>
      <c r="AM212" s="556" t="str">
        <f t="shared" si="73"/>
        <v/>
      </c>
      <c r="AO212" s="556" t="str">
        <f t="shared" si="74"/>
        <v/>
      </c>
      <c r="AQ212" s="556" t="str">
        <f t="shared" si="75"/>
        <v/>
      </c>
    </row>
    <row r="213" spans="5:43">
      <c r="E213" s="556" t="str">
        <f t="shared" si="57"/>
        <v/>
      </c>
      <c r="G213" s="556" t="str">
        <f t="shared" si="57"/>
        <v/>
      </c>
      <c r="I213" s="556" t="str">
        <f t="shared" si="58"/>
        <v/>
      </c>
      <c r="K213" s="556" t="str">
        <f t="shared" si="59"/>
        <v/>
      </c>
      <c r="M213" s="556" t="str">
        <f t="shared" si="60"/>
        <v/>
      </c>
      <c r="O213" s="556" t="str">
        <f t="shared" si="61"/>
        <v/>
      </c>
      <c r="Q213" s="556" t="str">
        <f t="shared" si="62"/>
        <v/>
      </c>
      <c r="S213" s="556" t="str">
        <f t="shared" si="63"/>
        <v/>
      </c>
      <c r="U213" s="556" t="str">
        <f t="shared" si="64"/>
        <v/>
      </c>
      <c r="W213" s="556" t="str">
        <f t="shared" si="65"/>
        <v/>
      </c>
      <c r="Y213" s="556" t="str">
        <f t="shared" si="66"/>
        <v/>
      </c>
      <c r="AA213" s="556" t="str">
        <f t="shared" si="67"/>
        <v/>
      </c>
      <c r="AC213" s="556" t="str">
        <f t="shared" si="68"/>
        <v/>
      </c>
      <c r="AE213" s="556" t="str">
        <f t="shared" si="69"/>
        <v/>
      </c>
      <c r="AG213" s="556" t="str">
        <f t="shared" si="70"/>
        <v/>
      </c>
      <c r="AI213" s="556" t="str">
        <f t="shared" si="71"/>
        <v/>
      </c>
      <c r="AK213" s="556" t="str">
        <f t="shared" si="72"/>
        <v/>
      </c>
      <c r="AM213" s="556" t="str">
        <f t="shared" si="73"/>
        <v/>
      </c>
      <c r="AO213" s="556" t="str">
        <f t="shared" si="74"/>
        <v/>
      </c>
      <c r="AQ213" s="556" t="str">
        <f t="shared" si="75"/>
        <v/>
      </c>
    </row>
    <row r="214" spans="5:43">
      <c r="E214" s="556" t="str">
        <f t="shared" si="57"/>
        <v/>
      </c>
      <c r="G214" s="556" t="str">
        <f t="shared" si="57"/>
        <v/>
      </c>
      <c r="I214" s="556" t="str">
        <f t="shared" si="58"/>
        <v/>
      </c>
      <c r="K214" s="556" t="str">
        <f t="shared" si="59"/>
        <v/>
      </c>
      <c r="M214" s="556" t="str">
        <f t="shared" si="60"/>
        <v/>
      </c>
      <c r="O214" s="556" t="str">
        <f t="shared" si="61"/>
        <v/>
      </c>
      <c r="Q214" s="556" t="str">
        <f t="shared" si="62"/>
        <v/>
      </c>
      <c r="S214" s="556" t="str">
        <f t="shared" si="63"/>
        <v/>
      </c>
      <c r="U214" s="556" t="str">
        <f t="shared" si="64"/>
        <v/>
      </c>
      <c r="W214" s="556" t="str">
        <f t="shared" si="65"/>
        <v/>
      </c>
      <c r="Y214" s="556" t="str">
        <f t="shared" si="66"/>
        <v/>
      </c>
      <c r="AA214" s="556" t="str">
        <f t="shared" si="67"/>
        <v/>
      </c>
      <c r="AC214" s="556" t="str">
        <f t="shared" si="68"/>
        <v/>
      </c>
      <c r="AE214" s="556" t="str">
        <f t="shared" si="69"/>
        <v/>
      </c>
      <c r="AG214" s="556" t="str">
        <f t="shared" si="70"/>
        <v/>
      </c>
      <c r="AI214" s="556" t="str">
        <f t="shared" si="71"/>
        <v/>
      </c>
      <c r="AK214" s="556" t="str">
        <f t="shared" si="72"/>
        <v/>
      </c>
      <c r="AM214" s="556" t="str">
        <f t="shared" si="73"/>
        <v/>
      </c>
      <c r="AO214" s="556" t="str">
        <f t="shared" si="74"/>
        <v/>
      </c>
      <c r="AQ214" s="556" t="str">
        <f t="shared" si="75"/>
        <v/>
      </c>
    </row>
    <row r="215" spans="5:43">
      <c r="E215" s="556" t="str">
        <f t="shared" si="57"/>
        <v/>
      </c>
      <c r="G215" s="556" t="str">
        <f t="shared" si="57"/>
        <v/>
      </c>
      <c r="I215" s="556" t="str">
        <f t="shared" si="58"/>
        <v/>
      </c>
      <c r="K215" s="556" t="str">
        <f t="shared" si="59"/>
        <v/>
      </c>
      <c r="M215" s="556" t="str">
        <f t="shared" si="60"/>
        <v/>
      </c>
      <c r="O215" s="556" t="str">
        <f t="shared" si="61"/>
        <v/>
      </c>
      <c r="Q215" s="556" t="str">
        <f t="shared" si="62"/>
        <v/>
      </c>
      <c r="S215" s="556" t="str">
        <f t="shared" si="63"/>
        <v/>
      </c>
      <c r="U215" s="556" t="str">
        <f t="shared" si="64"/>
        <v/>
      </c>
      <c r="W215" s="556" t="str">
        <f t="shared" si="65"/>
        <v/>
      </c>
      <c r="Y215" s="556" t="str">
        <f t="shared" si="66"/>
        <v/>
      </c>
      <c r="AA215" s="556" t="str">
        <f t="shared" si="67"/>
        <v/>
      </c>
      <c r="AC215" s="556" t="str">
        <f t="shared" si="68"/>
        <v/>
      </c>
      <c r="AE215" s="556" t="str">
        <f t="shared" si="69"/>
        <v/>
      </c>
      <c r="AG215" s="556" t="str">
        <f t="shared" si="70"/>
        <v/>
      </c>
      <c r="AI215" s="556" t="str">
        <f t="shared" si="71"/>
        <v/>
      </c>
      <c r="AK215" s="556" t="str">
        <f t="shared" si="72"/>
        <v/>
      </c>
      <c r="AM215" s="556" t="str">
        <f t="shared" si="73"/>
        <v/>
      </c>
      <c r="AO215" s="556" t="str">
        <f t="shared" si="74"/>
        <v/>
      </c>
      <c r="AQ215" s="556" t="str">
        <f t="shared" si="75"/>
        <v/>
      </c>
    </row>
    <row r="216" spans="5:43">
      <c r="E216" s="556" t="str">
        <f t="shared" si="57"/>
        <v/>
      </c>
      <c r="G216" s="556" t="str">
        <f t="shared" si="57"/>
        <v/>
      </c>
      <c r="I216" s="556" t="str">
        <f t="shared" si="58"/>
        <v/>
      </c>
      <c r="K216" s="556" t="str">
        <f t="shared" si="59"/>
        <v/>
      </c>
      <c r="M216" s="556" t="str">
        <f t="shared" si="60"/>
        <v/>
      </c>
      <c r="O216" s="556" t="str">
        <f t="shared" si="61"/>
        <v/>
      </c>
      <c r="Q216" s="556" t="str">
        <f t="shared" si="62"/>
        <v/>
      </c>
      <c r="S216" s="556" t="str">
        <f t="shared" si="63"/>
        <v/>
      </c>
      <c r="U216" s="556" t="str">
        <f t="shared" si="64"/>
        <v/>
      </c>
      <c r="W216" s="556" t="str">
        <f t="shared" si="65"/>
        <v/>
      </c>
      <c r="Y216" s="556" t="str">
        <f t="shared" si="66"/>
        <v/>
      </c>
      <c r="AA216" s="556" t="str">
        <f t="shared" si="67"/>
        <v/>
      </c>
      <c r="AC216" s="556" t="str">
        <f t="shared" si="68"/>
        <v/>
      </c>
      <c r="AE216" s="556" t="str">
        <f t="shared" si="69"/>
        <v/>
      </c>
      <c r="AG216" s="556" t="str">
        <f t="shared" si="70"/>
        <v/>
      </c>
      <c r="AI216" s="556" t="str">
        <f t="shared" si="71"/>
        <v/>
      </c>
      <c r="AK216" s="556" t="str">
        <f t="shared" si="72"/>
        <v/>
      </c>
      <c r="AM216" s="556" t="str">
        <f t="shared" si="73"/>
        <v/>
      </c>
      <c r="AO216" s="556" t="str">
        <f t="shared" si="74"/>
        <v/>
      </c>
      <c r="AQ216" s="556" t="str">
        <f t="shared" si="75"/>
        <v/>
      </c>
    </row>
    <row r="217" spans="5:43">
      <c r="E217" s="556" t="str">
        <f t="shared" si="57"/>
        <v/>
      </c>
      <c r="G217" s="556" t="str">
        <f t="shared" si="57"/>
        <v/>
      </c>
      <c r="I217" s="556" t="str">
        <f t="shared" si="58"/>
        <v/>
      </c>
      <c r="K217" s="556" t="str">
        <f t="shared" si="59"/>
        <v/>
      </c>
      <c r="M217" s="556" t="str">
        <f t="shared" si="60"/>
        <v/>
      </c>
      <c r="O217" s="556" t="str">
        <f t="shared" si="61"/>
        <v/>
      </c>
      <c r="Q217" s="556" t="str">
        <f t="shared" si="62"/>
        <v/>
      </c>
      <c r="S217" s="556" t="str">
        <f t="shared" si="63"/>
        <v/>
      </c>
      <c r="U217" s="556" t="str">
        <f t="shared" si="64"/>
        <v/>
      </c>
      <c r="W217" s="556" t="str">
        <f t="shared" si="65"/>
        <v/>
      </c>
      <c r="Y217" s="556" t="str">
        <f t="shared" si="66"/>
        <v/>
      </c>
      <c r="AA217" s="556" t="str">
        <f t="shared" si="67"/>
        <v/>
      </c>
      <c r="AC217" s="556" t="str">
        <f t="shared" si="68"/>
        <v/>
      </c>
      <c r="AE217" s="556" t="str">
        <f t="shared" si="69"/>
        <v/>
      </c>
      <c r="AG217" s="556" t="str">
        <f t="shared" si="70"/>
        <v/>
      </c>
      <c r="AI217" s="556" t="str">
        <f t="shared" si="71"/>
        <v/>
      </c>
      <c r="AK217" s="556" t="str">
        <f t="shared" si="72"/>
        <v/>
      </c>
      <c r="AM217" s="556" t="str">
        <f t="shared" si="73"/>
        <v/>
      </c>
      <c r="AO217" s="556" t="str">
        <f t="shared" si="74"/>
        <v/>
      </c>
      <c r="AQ217" s="556" t="str">
        <f t="shared" si="75"/>
        <v/>
      </c>
    </row>
    <row r="218" spans="5:43">
      <c r="E218" s="556" t="str">
        <f t="shared" si="57"/>
        <v/>
      </c>
      <c r="G218" s="556" t="str">
        <f t="shared" si="57"/>
        <v/>
      </c>
      <c r="I218" s="556" t="str">
        <f t="shared" si="58"/>
        <v/>
      </c>
      <c r="K218" s="556" t="str">
        <f t="shared" si="59"/>
        <v/>
      </c>
      <c r="M218" s="556" t="str">
        <f t="shared" si="60"/>
        <v/>
      </c>
      <c r="O218" s="556" t="str">
        <f t="shared" si="61"/>
        <v/>
      </c>
      <c r="Q218" s="556" t="str">
        <f t="shared" si="62"/>
        <v/>
      </c>
      <c r="S218" s="556" t="str">
        <f t="shared" si="63"/>
        <v/>
      </c>
      <c r="U218" s="556" t="str">
        <f t="shared" si="64"/>
        <v/>
      </c>
      <c r="W218" s="556" t="str">
        <f t="shared" si="65"/>
        <v/>
      </c>
      <c r="Y218" s="556" t="str">
        <f t="shared" si="66"/>
        <v/>
      </c>
      <c r="AA218" s="556" t="str">
        <f t="shared" si="67"/>
        <v/>
      </c>
      <c r="AC218" s="556" t="str">
        <f t="shared" si="68"/>
        <v/>
      </c>
      <c r="AE218" s="556" t="str">
        <f t="shared" si="69"/>
        <v/>
      </c>
      <c r="AG218" s="556" t="str">
        <f t="shared" si="70"/>
        <v/>
      </c>
      <c r="AI218" s="556" t="str">
        <f t="shared" si="71"/>
        <v/>
      </c>
      <c r="AK218" s="556" t="str">
        <f t="shared" si="72"/>
        <v/>
      </c>
      <c r="AM218" s="556" t="str">
        <f t="shared" si="73"/>
        <v/>
      </c>
      <c r="AO218" s="556" t="str">
        <f t="shared" si="74"/>
        <v/>
      </c>
      <c r="AQ218" s="556" t="str">
        <f t="shared" si="75"/>
        <v/>
      </c>
    </row>
    <row r="219" spans="5:43">
      <c r="E219" s="556" t="str">
        <f t="shared" si="57"/>
        <v/>
      </c>
      <c r="G219" s="556" t="str">
        <f t="shared" si="57"/>
        <v/>
      </c>
      <c r="I219" s="556" t="str">
        <f t="shared" si="58"/>
        <v/>
      </c>
      <c r="K219" s="556" t="str">
        <f t="shared" si="59"/>
        <v/>
      </c>
      <c r="M219" s="556" t="str">
        <f t="shared" si="60"/>
        <v/>
      </c>
      <c r="O219" s="556" t="str">
        <f t="shared" si="61"/>
        <v/>
      </c>
      <c r="Q219" s="556" t="str">
        <f t="shared" si="62"/>
        <v/>
      </c>
      <c r="S219" s="556" t="str">
        <f t="shared" si="63"/>
        <v/>
      </c>
      <c r="U219" s="556" t="str">
        <f t="shared" si="64"/>
        <v/>
      </c>
      <c r="W219" s="556" t="str">
        <f t="shared" si="65"/>
        <v/>
      </c>
      <c r="Y219" s="556" t="str">
        <f t="shared" si="66"/>
        <v/>
      </c>
      <c r="AA219" s="556" t="str">
        <f t="shared" si="67"/>
        <v/>
      </c>
      <c r="AC219" s="556" t="str">
        <f t="shared" si="68"/>
        <v/>
      </c>
      <c r="AE219" s="556" t="str">
        <f t="shared" si="69"/>
        <v/>
      </c>
      <c r="AG219" s="556" t="str">
        <f t="shared" si="70"/>
        <v/>
      </c>
      <c r="AI219" s="556" t="str">
        <f t="shared" si="71"/>
        <v/>
      </c>
      <c r="AK219" s="556" t="str">
        <f t="shared" si="72"/>
        <v/>
      </c>
      <c r="AM219" s="556" t="str">
        <f t="shared" si="73"/>
        <v/>
      </c>
      <c r="AO219" s="556" t="str">
        <f t="shared" si="74"/>
        <v/>
      </c>
      <c r="AQ219" s="556" t="str">
        <f t="shared" si="75"/>
        <v/>
      </c>
    </row>
    <row r="220" spans="5:43">
      <c r="E220" s="556" t="str">
        <f t="shared" si="57"/>
        <v/>
      </c>
      <c r="G220" s="556" t="str">
        <f t="shared" si="57"/>
        <v/>
      </c>
      <c r="I220" s="556" t="str">
        <f t="shared" si="58"/>
        <v/>
      </c>
      <c r="K220" s="556" t="str">
        <f t="shared" si="59"/>
        <v/>
      </c>
      <c r="M220" s="556" t="str">
        <f t="shared" si="60"/>
        <v/>
      </c>
      <c r="O220" s="556" t="str">
        <f t="shared" si="61"/>
        <v/>
      </c>
      <c r="Q220" s="556" t="str">
        <f t="shared" si="62"/>
        <v/>
      </c>
      <c r="S220" s="556" t="str">
        <f t="shared" si="63"/>
        <v/>
      </c>
      <c r="U220" s="556" t="str">
        <f t="shared" si="64"/>
        <v/>
      </c>
      <c r="W220" s="556" t="str">
        <f t="shared" si="65"/>
        <v/>
      </c>
      <c r="Y220" s="556" t="str">
        <f t="shared" si="66"/>
        <v/>
      </c>
      <c r="AA220" s="556" t="str">
        <f t="shared" si="67"/>
        <v/>
      </c>
      <c r="AC220" s="556" t="str">
        <f t="shared" si="68"/>
        <v/>
      </c>
      <c r="AE220" s="556" t="str">
        <f t="shared" si="69"/>
        <v/>
      </c>
      <c r="AG220" s="556" t="str">
        <f t="shared" si="70"/>
        <v/>
      </c>
      <c r="AI220" s="556" t="str">
        <f t="shared" si="71"/>
        <v/>
      </c>
      <c r="AK220" s="556" t="str">
        <f t="shared" si="72"/>
        <v/>
      </c>
      <c r="AM220" s="556" t="str">
        <f t="shared" si="73"/>
        <v/>
      </c>
      <c r="AO220" s="556" t="str">
        <f t="shared" si="74"/>
        <v/>
      </c>
      <c r="AQ220" s="556" t="str">
        <f t="shared" si="75"/>
        <v/>
      </c>
    </row>
    <row r="221" spans="5:43">
      <c r="E221" s="556" t="str">
        <f t="shared" si="57"/>
        <v/>
      </c>
      <c r="G221" s="556" t="str">
        <f t="shared" si="57"/>
        <v/>
      </c>
      <c r="I221" s="556" t="str">
        <f t="shared" si="58"/>
        <v/>
      </c>
      <c r="K221" s="556" t="str">
        <f t="shared" si="59"/>
        <v/>
      </c>
      <c r="M221" s="556" t="str">
        <f t="shared" si="60"/>
        <v/>
      </c>
      <c r="O221" s="556" t="str">
        <f t="shared" si="61"/>
        <v/>
      </c>
      <c r="Q221" s="556" t="str">
        <f t="shared" si="62"/>
        <v/>
      </c>
      <c r="S221" s="556" t="str">
        <f t="shared" si="63"/>
        <v/>
      </c>
      <c r="U221" s="556" t="str">
        <f t="shared" si="64"/>
        <v/>
      </c>
      <c r="W221" s="556" t="str">
        <f t="shared" si="65"/>
        <v/>
      </c>
      <c r="Y221" s="556" t="str">
        <f t="shared" si="66"/>
        <v/>
      </c>
      <c r="AA221" s="556" t="str">
        <f t="shared" si="67"/>
        <v/>
      </c>
      <c r="AC221" s="556" t="str">
        <f t="shared" si="68"/>
        <v/>
      </c>
      <c r="AE221" s="556" t="str">
        <f t="shared" si="69"/>
        <v/>
      </c>
      <c r="AG221" s="556" t="str">
        <f t="shared" si="70"/>
        <v/>
      </c>
      <c r="AI221" s="556" t="str">
        <f t="shared" si="71"/>
        <v/>
      </c>
      <c r="AK221" s="556" t="str">
        <f t="shared" si="72"/>
        <v/>
      </c>
      <c r="AM221" s="556" t="str">
        <f t="shared" si="73"/>
        <v/>
      </c>
      <c r="AO221" s="556" t="str">
        <f t="shared" si="74"/>
        <v/>
      </c>
      <c r="AQ221" s="556" t="str">
        <f t="shared" si="75"/>
        <v/>
      </c>
    </row>
    <row r="222" spans="5:43">
      <c r="E222" s="556" t="str">
        <f t="shared" si="57"/>
        <v/>
      </c>
      <c r="G222" s="556" t="str">
        <f t="shared" si="57"/>
        <v/>
      </c>
      <c r="I222" s="556" t="str">
        <f t="shared" si="58"/>
        <v/>
      </c>
      <c r="K222" s="556" t="str">
        <f t="shared" si="59"/>
        <v/>
      </c>
      <c r="M222" s="556" t="str">
        <f t="shared" si="60"/>
        <v/>
      </c>
      <c r="O222" s="556" t="str">
        <f t="shared" si="61"/>
        <v/>
      </c>
      <c r="Q222" s="556" t="str">
        <f t="shared" si="62"/>
        <v/>
      </c>
      <c r="S222" s="556" t="str">
        <f t="shared" si="63"/>
        <v/>
      </c>
      <c r="U222" s="556" t="str">
        <f t="shared" si="64"/>
        <v/>
      </c>
      <c r="W222" s="556" t="str">
        <f t="shared" si="65"/>
        <v/>
      </c>
      <c r="Y222" s="556" t="str">
        <f t="shared" si="66"/>
        <v/>
      </c>
      <c r="AA222" s="556" t="str">
        <f t="shared" si="67"/>
        <v/>
      </c>
      <c r="AC222" s="556" t="str">
        <f t="shared" si="68"/>
        <v/>
      </c>
      <c r="AE222" s="556" t="str">
        <f t="shared" si="69"/>
        <v/>
      </c>
      <c r="AG222" s="556" t="str">
        <f t="shared" si="70"/>
        <v/>
      </c>
      <c r="AI222" s="556" t="str">
        <f t="shared" si="71"/>
        <v/>
      </c>
      <c r="AK222" s="556" t="str">
        <f t="shared" si="72"/>
        <v/>
      </c>
      <c r="AM222" s="556" t="str">
        <f t="shared" si="73"/>
        <v/>
      </c>
      <c r="AO222" s="556" t="str">
        <f t="shared" si="74"/>
        <v/>
      </c>
      <c r="AQ222" s="556" t="str">
        <f t="shared" si="75"/>
        <v/>
      </c>
    </row>
    <row r="223" spans="5:43">
      <c r="E223" s="556" t="str">
        <f t="shared" si="57"/>
        <v/>
      </c>
      <c r="G223" s="556" t="str">
        <f t="shared" si="57"/>
        <v/>
      </c>
      <c r="I223" s="556" t="str">
        <f t="shared" si="58"/>
        <v/>
      </c>
      <c r="K223" s="556" t="str">
        <f t="shared" si="59"/>
        <v/>
      </c>
      <c r="M223" s="556" t="str">
        <f t="shared" si="60"/>
        <v/>
      </c>
      <c r="O223" s="556" t="str">
        <f t="shared" si="61"/>
        <v/>
      </c>
      <c r="Q223" s="556" t="str">
        <f t="shared" si="62"/>
        <v/>
      </c>
      <c r="S223" s="556" t="str">
        <f t="shared" si="63"/>
        <v/>
      </c>
      <c r="U223" s="556" t="str">
        <f t="shared" si="64"/>
        <v/>
      </c>
      <c r="W223" s="556" t="str">
        <f t="shared" si="65"/>
        <v/>
      </c>
      <c r="Y223" s="556" t="str">
        <f t="shared" si="66"/>
        <v/>
      </c>
      <c r="AA223" s="556" t="str">
        <f t="shared" si="67"/>
        <v/>
      </c>
      <c r="AC223" s="556" t="str">
        <f t="shared" si="68"/>
        <v/>
      </c>
      <c r="AE223" s="556" t="str">
        <f t="shared" si="69"/>
        <v/>
      </c>
      <c r="AG223" s="556" t="str">
        <f t="shared" si="70"/>
        <v/>
      </c>
      <c r="AI223" s="556" t="str">
        <f t="shared" si="71"/>
        <v/>
      </c>
      <c r="AK223" s="556" t="str">
        <f t="shared" si="72"/>
        <v/>
      </c>
      <c r="AM223" s="556" t="str">
        <f t="shared" si="73"/>
        <v/>
      </c>
      <c r="AO223" s="556" t="str">
        <f t="shared" si="74"/>
        <v/>
      </c>
      <c r="AQ223" s="556" t="str">
        <f t="shared" si="75"/>
        <v/>
      </c>
    </row>
    <row r="224" spans="5:43">
      <c r="E224" s="556" t="str">
        <f t="shared" si="57"/>
        <v/>
      </c>
      <c r="G224" s="556" t="str">
        <f t="shared" si="57"/>
        <v/>
      </c>
      <c r="I224" s="556" t="str">
        <f t="shared" si="58"/>
        <v/>
      </c>
      <c r="K224" s="556" t="str">
        <f t="shared" si="59"/>
        <v/>
      </c>
      <c r="M224" s="556" t="str">
        <f t="shared" si="60"/>
        <v/>
      </c>
      <c r="O224" s="556" t="str">
        <f t="shared" si="61"/>
        <v/>
      </c>
      <c r="Q224" s="556" t="str">
        <f t="shared" si="62"/>
        <v/>
      </c>
      <c r="S224" s="556" t="str">
        <f t="shared" si="63"/>
        <v/>
      </c>
      <c r="U224" s="556" t="str">
        <f t="shared" si="64"/>
        <v/>
      </c>
      <c r="W224" s="556" t="str">
        <f t="shared" si="65"/>
        <v/>
      </c>
      <c r="Y224" s="556" t="str">
        <f t="shared" si="66"/>
        <v/>
      </c>
      <c r="AA224" s="556" t="str">
        <f t="shared" si="67"/>
        <v/>
      </c>
      <c r="AC224" s="556" t="str">
        <f t="shared" si="68"/>
        <v/>
      </c>
      <c r="AE224" s="556" t="str">
        <f t="shared" si="69"/>
        <v/>
      </c>
      <c r="AG224" s="556" t="str">
        <f t="shared" si="70"/>
        <v/>
      </c>
      <c r="AI224" s="556" t="str">
        <f t="shared" si="71"/>
        <v/>
      </c>
      <c r="AK224" s="556" t="str">
        <f t="shared" si="72"/>
        <v/>
      </c>
      <c r="AM224" s="556" t="str">
        <f t="shared" si="73"/>
        <v/>
      </c>
      <c r="AO224" s="556" t="str">
        <f t="shared" si="74"/>
        <v/>
      </c>
      <c r="AQ224" s="556" t="str">
        <f t="shared" si="75"/>
        <v/>
      </c>
    </row>
    <row r="225" spans="5:43">
      <c r="E225" s="556" t="str">
        <f t="shared" si="57"/>
        <v/>
      </c>
      <c r="G225" s="556" t="str">
        <f t="shared" si="57"/>
        <v/>
      </c>
      <c r="I225" s="556" t="str">
        <f t="shared" si="58"/>
        <v/>
      </c>
      <c r="K225" s="556" t="str">
        <f t="shared" si="59"/>
        <v/>
      </c>
      <c r="M225" s="556" t="str">
        <f t="shared" si="60"/>
        <v/>
      </c>
      <c r="O225" s="556" t="str">
        <f t="shared" si="61"/>
        <v/>
      </c>
      <c r="Q225" s="556" t="str">
        <f t="shared" si="62"/>
        <v/>
      </c>
      <c r="S225" s="556" t="str">
        <f t="shared" si="63"/>
        <v/>
      </c>
      <c r="U225" s="556" t="str">
        <f t="shared" si="64"/>
        <v/>
      </c>
      <c r="W225" s="556" t="str">
        <f t="shared" si="65"/>
        <v/>
      </c>
      <c r="Y225" s="556" t="str">
        <f t="shared" si="66"/>
        <v/>
      </c>
      <c r="AA225" s="556" t="str">
        <f t="shared" si="67"/>
        <v/>
      </c>
      <c r="AC225" s="556" t="str">
        <f t="shared" si="68"/>
        <v/>
      </c>
      <c r="AE225" s="556" t="str">
        <f t="shared" si="69"/>
        <v/>
      </c>
      <c r="AG225" s="556" t="str">
        <f t="shared" si="70"/>
        <v/>
      </c>
      <c r="AI225" s="556" t="str">
        <f t="shared" si="71"/>
        <v/>
      </c>
      <c r="AK225" s="556" t="str">
        <f t="shared" si="72"/>
        <v/>
      </c>
      <c r="AM225" s="556" t="str">
        <f t="shared" si="73"/>
        <v/>
      </c>
      <c r="AO225" s="556" t="str">
        <f t="shared" si="74"/>
        <v/>
      </c>
      <c r="AQ225" s="556" t="str">
        <f t="shared" si="75"/>
        <v/>
      </c>
    </row>
    <row r="226" spans="5:43">
      <c r="E226" s="556" t="str">
        <f t="shared" si="57"/>
        <v/>
      </c>
      <c r="G226" s="556" t="str">
        <f t="shared" si="57"/>
        <v/>
      </c>
      <c r="I226" s="556" t="str">
        <f t="shared" si="58"/>
        <v/>
      </c>
      <c r="K226" s="556" t="str">
        <f t="shared" si="59"/>
        <v/>
      </c>
      <c r="M226" s="556" t="str">
        <f t="shared" si="60"/>
        <v/>
      </c>
      <c r="O226" s="556" t="str">
        <f t="shared" si="61"/>
        <v/>
      </c>
      <c r="Q226" s="556" t="str">
        <f t="shared" si="62"/>
        <v/>
      </c>
      <c r="S226" s="556" t="str">
        <f t="shared" si="63"/>
        <v/>
      </c>
      <c r="U226" s="556" t="str">
        <f t="shared" si="64"/>
        <v/>
      </c>
      <c r="W226" s="556" t="str">
        <f t="shared" si="65"/>
        <v/>
      </c>
      <c r="Y226" s="556" t="str">
        <f t="shared" si="66"/>
        <v/>
      </c>
      <c r="AA226" s="556" t="str">
        <f t="shared" si="67"/>
        <v/>
      </c>
      <c r="AC226" s="556" t="str">
        <f t="shared" si="68"/>
        <v/>
      </c>
      <c r="AE226" s="556" t="str">
        <f t="shared" si="69"/>
        <v/>
      </c>
      <c r="AG226" s="556" t="str">
        <f t="shared" si="70"/>
        <v/>
      </c>
      <c r="AI226" s="556" t="str">
        <f t="shared" si="71"/>
        <v/>
      </c>
      <c r="AK226" s="556" t="str">
        <f t="shared" si="72"/>
        <v/>
      </c>
      <c r="AM226" s="556" t="str">
        <f t="shared" si="73"/>
        <v/>
      </c>
      <c r="AO226" s="556" t="str">
        <f t="shared" si="74"/>
        <v/>
      </c>
      <c r="AQ226" s="556" t="str">
        <f t="shared" si="75"/>
        <v/>
      </c>
    </row>
    <row r="227" spans="5:43">
      <c r="E227" s="556" t="str">
        <f t="shared" si="57"/>
        <v/>
      </c>
      <c r="G227" s="556" t="str">
        <f t="shared" si="57"/>
        <v/>
      </c>
      <c r="I227" s="556" t="str">
        <f t="shared" si="58"/>
        <v/>
      </c>
      <c r="K227" s="556" t="str">
        <f t="shared" si="59"/>
        <v/>
      </c>
      <c r="M227" s="556" t="str">
        <f t="shared" si="60"/>
        <v/>
      </c>
      <c r="O227" s="556" t="str">
        <f t="shared" si="61"/>
        <v/>
      </c>
      <c r="Q227" s="556" t="str">
        <f t="shared" si="62"/>
        <v/>
      </c>
      <c r="S227" s="556" t="str">
        <f t="shared" si="63"/>
        <v/>
      </c>
      <c r="U227" s="556" t="str">
        <f t="shared" si="64"/>
        <v/>
      </c>
      <c r="W227" s="556" t="str">
        <f t="shared" si="65"/>
        <v/>
      </c>
      <c r="Y227" s="556" t="str">
        <f t="shared" si="66"/>
        <v/>
      </c>
      <c r="AA227" s="556" t="str">
        <f t="shared" si="67"/>
        <v/>
      </c>
      <c r="AC227" s="556" t="str">
        <f t="shared" si="68"/>
        <v/>
      </c>
      <c r="AE227" s="556" t="str">
        <f t="shared" si="69"/>
        <v/>
      </c>
      <c r="AG227" s="556" t="str">
        <f t="shared" si="70"/>
        <v/>
      </c>
      <c r="AI227" s="556" t="str">
        <f t="shared" si="71"/>
        <v/>
      </c>
      <c r="AK227" s="556" t="str">
        <f t="shared" si="72"/>
        <v/>
      </c>
      <c r="AM227" s="556" t="str">
        <f t="shared" si="73"/>
        <v/>
      </c>
      <c r="AO227" s="556" t="str">
        <f t="shared" si="74"/>
        <v/>
      </c>
      <c r="AQ227" s="556" t="str">
        <f t="shared" si="75"/>
        <v/>
      </c>
    </row>
    <row r="228" spans="5:43">
      <c r="E228" s="556" t="str">
        <f t="shared" si="57"/>
        <v/>
      </c>
      <c r="G228" s="556" t="str">
        <f t="shared" si="57"/>
        <v/>
      </c>
      <c r="I228" s="556" t="str">
        <f t="shared" si="58"/>
        <v/>
      </c>
      <c r="K228" s="556" t="str">
        <f t="shared" si="59"/>
        <v/>
      </c>
      <c r="M228" s="556" t="str">
        <f t="shared" si="60"/>
        <v/>
      </c>
      <c r="O228" s="556" t="str">
        <f t="shared" si="61"/>
        <v/>
      </c>
      <c r="Q228" s="556" t="str">
        <f t="shared" si="62"/>
        <v/>
      </c>
      <c r="S228" s="556" t="str">
        <f t="shared" si="63"/>
        <v/>
      </c>
      <c r="U228" s="556" t="str">
        <f t="shared" si="64"/>
        <v/>
      </c>
      <c r="W228" s="556" t="str">
        <f t="shared" si="65"/>
        <v/>
      </c>
      <c r="Y228" s="556" t="str">
        <f t="shared" si="66"/>
        <v/>
      </c>
      <c r="AA228" s="556" t="str">
        <f t="shared" si="67"/>
        <v/>
      </c>
      <c r="AC228" s="556" t="str">
        <f t="shared" si="68"/>
        <v/>
      </c>
      <c r="AE228" s="556" t="str">
        <f t="shared" si="69"/>
        <v/>
      </c>
      <c r="AG228" s="556" t="str">
        <f t="shared" si="70"/>
        <v/>
      </c>
      <c r="AI228" s="556" t="str">
        <f t="shared" si="71"/>
        <v/>
      </c>
      <c r="AK228" s="556" t="str">
        <f t="shared" si="72"/>
        <v/>
      </c>
      <c r="AM228" s="556" t="str">
        <f t="shared" si="73"/>
        <v/>
      </c>
      <c r="AO228" s="556" t="str">
        <f t="shared" si="74"/>
        <v/>
      </c>
      <c r="AQ228" s="556" t="str">
        <f t="shared" si="75"/>
        <v/>
      </c>
    </row>
    <row r="229" spans="5:43">
      <c r="E229" s="556" t="str">
        <f t="shared" si="57"/>
        <v/>
      </c>
      <c r="G229" s="556" t="str">
        <f t="shared" si="57"/>
        <v/>
      </c>
      <c r="I229" s="556" t="str">
        <f t="shared" si="58"/>
        <v/>
      </c>
      <c r="K229" s="556" t="str">
        <f t="shared" si="59"/>
        <v/>
      </c>
      <c r="M229" s="556" t="str">
        <f t="shared" si="60"/>
        <v/>
      </c>
      <c r="O229" s="556" t="str">
        <f t="shared" si="61"/>
        <v/>
      </c>
      <c r="Q229" s="556" t="str">
        <f t="shared" si="62"/>
        <v/>
      </c>
      <c r="S229" s="556" t="str">
        <f t="shared" si="63"/>
        <v/>
      </c>
      <c r="U229" s="556" t="str">
        <f t="shared" si="64"/>
        <v/>
      </c>
      <c r="W229" s="556" t="str">
        <f t="shared" si="65"/>
        <v/>
      </c>
      <c r="Y229" s="556" t="str">
        <f t="shared" si="66"/>
        <v/>
      </c>
      <c r="AA229" s="556" t="str">
        <f t="shared" si="67"/>
        <v/>
      </c>
      <c r="AC229" s="556" t="str">
        <f t="shared" si="68"/>
        <v/>
      </c>
      <c r="AE229" s="556" t="str">
        <f t="shared" si="69"/>
        <v/>
      </c>
      <c r="AG229" s="556" t="str">
        <f t="shared" si="70"/>
        <v/>
      </c>
      <c r="AI229" s="556" t="str">
        <f t="shared" si="71"/>
        <v/>
      </c>
      <c r="AK229" s="556" t="str">
        <f t="shared" si="72"/>
        <v/>
      </c>
      <c r="AM229" s="556" t="str">
        <f t="shared" si="73"/>
        <v/>
      </c>
      <c r="AO229" s="556" t="str">
        <f t="shared" si="74"/>
        <v/>
      </c>
      <c r="AQ229" s="556" t="str">
        <f t="shared" si="75"/>
        <v/>
      </c>
    </row>
    <row r="230" spans="5:43">
      <c r="E230" s="556" t="str">
        <f t="shared" si="57"/>
        <v/>
      </c>
      <c r="G230" s="556" t="str">
        <f t="shared" si="57"/>
        <v/>
      </c>
      <c r="I230" s="556" t="str">
        <f t="shared" si="58"/>
        <v/>
      </c>
      <c r="K230" s="556" t="str">
        <f t="shared" si="59"/>
        <v/>
      </c>
      <c r="M230" s="556" t="str">
        <f t="shared" si="60"/>
        <v/>
      </c>
      <c r="O230" s="556" t="str">
        <f t="shared" si="61"/>
        <v/>
      </c>
      <c r="Q230" s="556" t="str">
        <f t="shared" si="62"/>
        <v/>
      </c>
      <c r="S230" s="556" t="str">
        <f t="shared" si="63"/>
        <v/>
      </c>
      <c r="U230" s="556" t="str">
        <f t="shared" si="64"/>
        <v/>
      </c>
      <c r="W230" s="556" t="str">
        <f t="shared" si="65"/>
        <v/>
      </c>
      <c r="Y230" s="556" t="str">
        <f t="shared" si="66"/>
        <v/>
      </c>
      <c r="AA230" s="556" t="str">
        <f t="shared" si="67"/>
        <v/>
      </c>
      <c r="AC230" s="556" t="str">
        <f t="shared" si="68"/>
        <v/>
      </c>
      <c r="AE230" s="556" t="str">
        <f t="shared" si="69"/>
        <v/>
      </c>
      <c r="AG230" s="556" t="str">
        <f t="shared" si="70"/>
        <v/>
      </c>
      <c r="AI230" s="556" t="str">
        <f t="shared" si="71"/>
        <v/>
      </c>
      <c r="AK230" s="556" t="str">
        <f t="shared" si="72"/>
        <v/>
      </c>
      <c r="AM230" s="556" t="str">
        <f t="shared" si="73"/>
        <v/>
      </c>
      <c r="AO230" s="556" t="str">
        <f t="shared" si="74"/>
        <v/>
      </c>
      <c r="AQ230" s="556" t="str">
        <f t="shared" si="75"/>
        <v/>
      </c>
    </row>
    <row r="231" spans="5:43">
      <c r="E231" s="556" t="str">
        <f t="shared" si="57"/>
        <v/>
      </c>
      <c r="G231" s="556" t="str">
        <f t="shared" si="57"/>
        <v/>
      </c>
      <c r="I231" s="556" t="str">
        <f t="shared" si="58"/>
        <v/>
      </c>
      <c r="K231" s="556" t="str">
        <f t="shared" si="59"/>
        <v/>
      </c>
      <c r="M231" s="556" t="str">
        <f t="shared" si="60"/>
        <v/>
      </c>
      <c r="O231" s="556" t="str">
        <f t="shared" si="61"/>
        <v/>
      </c>
      <c r="Q231" s="556" t="str">
        <f t="shared" si="62"/>
        <v/>
      </c>
      <c r="S231" s="556" t="str">
        <f t="shared" si="63"/>
        <v/>
      </c>
      <c r="U231" s="556" t="str">
        <f t="shared" si="64"/>
        <v/>
      </c>
      <c r="W231" s="556" t="str">
        <f t="shared" si="65"/>
        <v/>
      </c>
      <c r="Y231" s="556" t="str">
        <f t="shared" si="66"/>
        <v/>
      </c>
      <c r="AA231" s="556" t="str">
        <f t="shared" si="67"/>
        <v/>
      </c>
      <c r="AC231" s="556" t="str">
        <f t="shared" si="68"/>
        <v/>
      </c>
      <c r="AE231" s="556" t="str">
        <f t="shared" si="69"/>
        <v/>
      </c>
      <c r="AG231" s="556" t="str">
        <f t="shared" si="70"/>
        <v/>
      </c>
      <c r="AI231" s="556" t="str">
        <f t="shared" si="71"/>
        <v/>
      </c>
      <c r="AK231" s="556" t="str">
        <f t="shared" si="72"/>
        <v/>
      </c>
      <c r="AM231" s="556" t="str">
        <f t="shared" si="73"/>
        <v/>
      </c>
      <c r="AO231" s="556" t="str">
        <f t="shared" si="74"/>
        <v/>
      </c>
      <c r="AQ231" s="556" t="str">
        <f t="shared" si="75"/>
        <v/>
      </c>
    </row>
    <row r="232" spans="5:43">
      <c r="E232" s="556" t="str">
        <f t="shared" si="57"/>
        <v/>
      </c>
      <c r="G232" s="556" t="str">
        <f t="shared" si="57"/>
        <v/>
      </c>
      <c r="I232" s="556" t="str">
        <f t="shared" si="58"/>
        <v/>
      </c>
      <c r="K232" s="556" t="str">
        <f t="shared" si="59"/>
        <v/>
      </c>
      <c r="M232" s="556" t="str">
        <f t="shared" si="60"/>
        <v/>
      </c>
      <c r="O232" s="556" t="str">
        <f t="shared" si="61"/>
        <v/>
      </c>
      <c r="Q232" s="556" t="str">
        <f t="shared" si="62"/>
        <v/>
      </c>
      <c r="S232" s="556" t="str">
        <f t="shared" si="63"/>
        <v/>
      </c>
      <c r="U232" s="556" t="str">
        <f t="shared" si="64"/>
        <v/>
      </c>
      <c r="W232" s="556" t="str">
        <f t="shared" si="65"/>
        <v/>
      </c>
      <c r="Y232" s="556" t="str">
        <f t="shared" si="66"/>
        <v/>
      </c>
      <c r="AA232" s="556" t="str">
        <f t="shared" si="67"/>
        <v/>
      </c>
      <c r="AC232" s="556" t="str">
        <f t="shared" si="68"/>
        <v/>
      </c>
      <c r="AE232" s="556" t="str">
        <f t="shared" si="69"/>
        <v/>
      </c>
      <c r="AG232" s="556" t="str">
        <f t="shared" si="70"/>
        <v/>
      </c>
      <c r="AI232" s="556" t="str">
        <f t="shared" si="71"/>
        <v/>
      </c>
      <c r="AK232" s="556" t="str">
        <f t="shared" si="72"/>
        <v/>
      </c>
      <c r="AM232" s="556" t="str">
        <f t="shared" si="73"/>
        <v/>
      </c>
      <c r="AO232" s="556" t="str">
        <f t="shared" si="74"/>
        <v/>
      </c>
      <c r="AQ232" s="556" t="str">
        <f t="shared" si="75"/>
        <v/>
      </c>
    </row>
    <row r="233" spans="5:43">
      <c r="E233" s="556" t="str">
        <f t="shared" si="57"/>
        <v/>
      </c>
      <c r="G233" s="556" t="str">
        <f t="shared" si="57"/>
        <v/>
      </c>
      <c r="I233" s="556" t="str">
        <f t="shared" si="58"/>
        <v/>
      </c>
      <c r="K233" s="556" t="str">
        <f t="shared" si="59"/>
        <v/>
      </c>
      <c r="M233" s="556" t="str">
        <f t="shared" si="60"/>
        <v/>
      </c>
      <c r="O233" s="556" t="str">
        <f t="shared" si="61"/>
        <v/>
      </c>
      <c r="Q233" s="556" t="str">
        <f t="shared" si="62"/>
        <v/>
      </c>
      <c r="S233" s="556" t="str">
        <f t="shared" si="63"/>
        <v/>
      </c>
      <c r="U233" s="556" t="str">
        <f t="shared" si="64"/>
        <v/>
      </c>
      <c r="W233" s="556" t="str">
        <f t="shared" si="65"/>
        <v/>
      </c>
      <c r="Y233" s="556" t="str">
        <f t="shared" si="66"/>
        <v/>
      </c>
      <c r="AA233" s="556" t="str">
        <f t="shared" si="67"/>
        <v/>
      </c>
      <c r="AC233" s="556" t="str">
        <f t="shared" si="68"/>
        <v/>
      </c>
      <c r="AE233" s="556" t="str">
        <f t="shared" si="69"/>
        <v/>
      </c>
      <c r="AG233" s="556" t="str">
        <f t="shared" si="70"/>
        <v/>
      </c>
      <c r="AI233" s="556" t="str">
        <f t="shared" si="71"/>
        <v/>
      </c>
      <c r="AK233" s="556" t="str">
        <f t="shared" si="72"/>
        <v/>
      </c>
      <c r="AM233" s="556" t="str">
        <f t="shared" si="73"/>
        <v/>
      </c>
      <c r="AO233" s="556" t="str">
        <f t="shared" si="74"/>
        <v/>
      </c>
      <c r="AQ233" s="556" t="str">
        <f t="shared" si="75"/>
        <v/>
      </c>
    </row>
    <row r="234" spans="5:43">
      <c r="E234" s="556" t="str">
        <f t="shared" si="57"/>
        <v/>
      </c>
      <c r="G234" s="556" t="str">
        <f t="shared" si="57"/>
        <v/>
      </c>
      <c r="I234" s="556" t="str">
        <f t="shared" si="58"/>
        <v/>
      </c>
      <c r="K234" s="556" t="str">
        <f t="shared" si="59"/>
        <v/>
      </c>
      <c r="M234" s="556" t="str">
        <f t="shared" si="60"/>
        <v/>
      </c>
      <c r="O234" s="556" t="str">
        <f t="shared" si="61"/>
        <v/>
      </c>
      <c r="Q234" s="556" t="str">
        <f t="shared" si="62"/>
        <v/>
      </c>
      <c r="S234" s="556" t="str">
        <f t="shared" si="63"/>
        <v/>
      </c>
      <c r="U234" s="556" t="str">
        <f t="shared" si="64"/>
        <v/>
      </c>
      <c r="W234" s="556" t="str">
        <f t="shared" si="65"/>
        <v/>
      </c>
      <c r="Y234" s="556" t="str">
        <f t="shared" si="66"/>
        <v/>
      </c>
      <c r="AA234" s="556" t="str">
        <f t="shared" si="67"/>
        <v/>
      </c>
      <c r="AC234" s="556" t="str">
        <f t="shared" si="68"/>
        <v/>
      </c>
      <c r="AE234" s="556" t="str">
        <f t="shared" si="69"/>
        <v/>
      </c>
      <c r="AG234" s="556" t="str">
        <f t="shared" si="70"/>
        <v/>
      </c>
      <c r="AI234" s="556" t="str">
        <f t="shared" si="71"/>
        <v/>
      </c>
      <c r="AK234" s="556" t="str">
        <f t="shared" si="72"/>
        <v/>
      </c>
      <c r="AM234" s="556" t="str">
        <f t="shared" si="73"/>
        <v/>
      </c>
      <c r="AO234" s="556" t="str">
        <f t="shared" si="74"/>
        <v/>
      </c>
      <c r="AQ234" s="556" t="str">
        <f t="shared" si="75"/>
        <v/>
      </c>
    </row>
    <row r="235" spans="5:43">
      <c r="E235" s="556" t="str">
        <f t="shared" si="57"/>
        <v/>
      </c>
      <c r="G235" s="556" t="str">
        <f t="shared" si="57"/>
        <v/>
      </c>
      <c r="I235" s="556" t="str">
        <f t="shared" si="58"/>
        <v/>
      </c>
      <c r="K235" s="556" t="str">
        <f t="shared" si="59"/>
        <v/>
      </c>
      <c r="M235" s="556" t="str">
        <f t="shared" si="60"/>
        <v/>
      </c>
      <c r="O235" s="556" t="str">
        <f t="shared" si="61"/>
        <v/>
      </c>
      <c r="Q235" s="556" t="str">
        <f t="shared" si="62"/>
        <v/>
      </c>
      <c r="S235" s="556" t="str">
        <f t="shared" si="63"/>
        <v/>
      </c>
      <c r="U235" s="556" t="str">
        <f t="shared" si="64"/>
        <v/>
      </c>
      <c r="W235" s="556" t="str">
        <f t="shared" si="65"/>
        <v/>
      </c>
      <c r="Y235" s="556" t="str">
        <f t="shared" si="66"/>
        <v/>
      </c>
      <c r="AA235" s="556" t="str">
        <f t="shared" si="67"/>
        <v/>
      </c>
      <c r="AC235" s="556" t="str">
        <f t="shared" si="68"/>
        <v/>
      </c>
      <c r="AE235" s="556" t="str">
        <f t="shared" si="69"/>
        <v/>
      </c>
      <c r="AG235" s="556" t="str">
        <f t="shared" si="70"/>
        <v/>
      </c>
      <c r="AI235" s="556" t="str">
        <f t="shared" si="71"/>
        <v/>
      </c>
      <c r="AK235" s="556" t="str">
        <f t="shared" si="72"/>
        <v/>
      </c>
      <c r="AM235" s="556" t="str">
        <f t="shared" si="73"/>
        <v/>
      </c>
      <c r="AO235" s="556" t="str">
        <f t="shared" si="74"/>
        <v/>
      </c>
      <c r="AQ235" s="556" t="str">
        <f t="shared" si="75"/>
        <v/>
      </c>
    </row>
    <row r="236" spans="5:43">
      <c r="E236" s="556" t="str">
        <f t="shared" si="57"/>
        <v/>
      </c>
      <c r="G236" s="556" t="str">
        <f t="shared" si="57"/>
        <v/>
      </c>
      <c r="I236" s="556" t="str">
        <f t="shared" si="58"/>
        <v/>
      </c>
      <c r="K236" s="556" t="str">
        <f t="shared" si="59"/>
        <v/>
      </c>
      <c r="M236" s="556" t="str">
        <f t="shared" si="60"/>
        <v/>
      </c>
      <c r="O236" s="556" t="str">
        <f t="shared" si="61"/>
        <v/>
      </c>
      <c r="Q236" s="556" t="str">
        <f t="shared" si="62"/>
        <v/>
      </c>
      <c r="S236" s="556" t="str">
        <f t="shared" si="63"/>
        <v/>
      </c>
      <c r="U236" s="556" t="str">
        <f t="shared" si="64"/>
        <v/>
      </c>
      <c r="W236" s="556" t="str">
        <f t="shared" si="65"/>
        <v/>
      </c>
      <c r="Y236" s="556" t="str">
        <f t="shared" si="66"/>
        <v/>
      </c>
      <c r="AA236" s="556" t="str">
        <f t="shared" si="67"/>
        <v/>
      </c>
      <c r="AC236" s="556" t="str">
        <f t="shared" si="68"/>
        <v/>
      </c>
      <c r="AE236" s="556" t="str">
        <f t="shared" si="69"/>
        <v/>
      </c>
      <c r="AG236" s="556" t="str">
        <f t="shared" si="70"/>
        <v/>
      </c>
      <c r="AI236" s="556" t="str">
        <f t="shared" si="71"/>
        <v/>
      </c>
      <c r="AK236" s="556" t="str">
        <f t="shared" si="72"/>
        <v/>
      </c>
      <c r="AM236" s="556" t="str">
        <f t="shared" si="73"/>
        <v/>
      </c>
      <c r="AO236" s="556" t="str">
        <f t="shared" si="74"/>
        <v/>
      </c>
      <c r="AQ236" s="556" t="str">
        <f t="shared" si="75"/>
        <v/>
      </c>
    </row>
    <row r="237" spans="5:43">
      <c r="E237" s="556" t="str">
        <f t="shared" si="57"/>
        <v/>
      </c>
      <c r="G237" s="556" t="str">
        <f t="shared" si="57"/>
        <v/>
      </c>
      <c r="I237" s="556" t="str">
        <f t="shared" si="58"/>
        <v/>
      </c>
      <c r="K237" s="556" t="str">
        <f t="shared" si="59"/>
        <v/>
      </c>
      <c r="M237" s="556" t="str">
        <f t="shared" si="60"/>
        <v/>
      </c>
      <c r="O237" s="556" t="str">
        <f t="shared" si="61"/>
        <v/>
      </c>
      <c r="Q237" s="556" t="str">
        <f t="shared" si="62"/>
        <v/>
      </c>
      <c r="S237" s="556" t="str">
        <f t="shared" si="63"/>
        <v/>
      </c>
      <c r="U237" s="556" t="str">
        <f t="shared" si="64"/>
        <v/>
      </c>
      <c r="W237" s="556" t="str">
        <f t="shared" si="65"/>
        <v/>
      </c>
      <c r="Y237" s="556" t="str">
        <f t="shared" si="66"/>
        <v/>
      </c>
      <c r="AA237" s="556" t="str">
        <f t="shared" si="67"/>
        <v/>
      </c>
      <c r="AC237" s="556" t="str">
        <f t="shared" si="68"/>
        <v/>
      </c>
      <c r="AE237" s="556" t="str">
        <f t="shared" si="69"/>
        <v/>
      </c>
      <c r="AG237" s="556" t="str">
        <f t="shared" si="70"/>
        <v/>
      </c>
      <c r="AI237" s="556" t="str">
        <f t="shared" si="71"/>
        <v/>
      </c>
      <c r="AK237" s="556" t="str">
        <f t="shared" si="72"/>
        <v/>
      </c>
      <c r="AM237" s="556" t="str">
        <f t="shared" si="73"/>
        <v/>
      </c>
      <c r="AO237" s="556" t="str">
        <f t="shared" si="74"/>
        <v/>
      </c>
      <c r="AQ237" s="556" t="str">
        <f t="shared" si="75"/>
        <v/>
      </c>
    </row>
    <row r="238" spans="5:43">
      <c r="E238" s="556" t="str">
        <f t="shared" si="57"/>
        <v/>
      </c>
      <c r="G238" s="556" t="str">
        <f t="shared" si="57"/>
        <v/>
      </c>
      <c r="I238" s="556" t="str">
        <f t="shared" si="58"/>
        <v/>
      </c>
      <c r="K238" s="556" t="str">
        <f t="shared" si="59"/>
        <v/>
      </c>
      <c r="M238" s="556" t="str">
        <f t="shared" si="60"/>
        <v/>
      </c>
      <c r="O238" s="556" t="str">
        <f t="shared" si="61"/>
        <v/>
      </c>
      <c r="Q238" s="556" t="str">
        <f t="shared" si="62"/>
        <v/>
      </c>
      <c r="S238" s="556" t="str">
        <f t="shared" si="63"/>
        <v/>
      </c>
      <c r="U238" s="556" t="str">
        <f t="shared" si="64"/>
        <v/>
      </c>
      <c r="W238" s="556" t="str">
        <f t="shared" si="65"/>
        <v/>
      </c>
      <c r="Y238" s="556" t="str">
        <f t="shared" si="66"/>
        <v/>
      </c>
      <c r="AA238" s="556" t="str">
        <f t="shared" si="67"/>
        <v/>
      </c>
      <c r="AC238" s="556" t="str">
        <f t="shared" si="68"/>
        <v/>
      </c>
      <c r="AE238" s="556" t="str">
        <f t="shared" si="69"/>
        <v/>
      </c>
      <c r="AG238" s="556" t="str">
        <f t="shared" si="70"/>
        <v/>
      </c>
      <c r="AI238" s="556" t="str">
        <f t="shared" si="71"/>
        <v/>
      </c>
      <c r="AK238" s="556" t="str">
        <f t="shared" si="72"/>
        <v/>
      </c>
      <c r="AM238" s="556" t="str">
        <f t="shared" si="73"/>
        <v/>
      </c>
      <c r="AO238" s="556" t="str">
        <f t="shared" si="74"/>
        <v/>
      </c>
      <c r="AQ238" s="556" t="str">
        <f t="shared" si="75"/>
        <v/>
      </c>
    </row>
    <row r="239" spans="5:43">
      <c r="E239" s="556" t="str">
        <f t="shared" si="57"/>
        <v/>
      </c>
      <c r="G239" s="556" t="str">
        <f t="shared" si="57"/>
        <v/>
      </c>
      <c r="I239" s="556" t="str">
        <f t="shared" si="58"/>
        <v/>
      </c>
      <c r="K239" s="556" t="str">
        <f t="shared" si="59"/>
        <v/>
      </c>
      <c r="M239" s="556" t="str">
        <f t="shared" si="60"/>
        <v/>
      </c>
      <c r="O239" s="556" t="str">
        <f t="shared" si="61"/>
        <v/>
      </c>
      <c r="Q239" s="556" t="str">
        <f t="shared" si="62"/>
        <v/>
      </c>
      <c r="S239" s="556" t="str">
        <f t="shared" si="63"/>
        <v/>
      </c>
      <c r="U239" s="556" t="str">
        <f t="shared" si="64"/>
        <v/>
      </c>
      <c r="W239" s="556" t="str">
        <f t="shared" si="65"/>
        <v/>
      </c>
      <c r="Y239" s="556" t="str">
        <f t="shared" si="66"/>
        <v/>
      </c>
      <c r="AA239" s="556" t="str">
        <f t="shared" si="67"/>
        <v/>
      </c>
      <c r="AC239" s="556" t="str">
        <f t="shared" si="68"/>
        <v/>
      </c>
      <c r="AE239" s="556" t="str">
        <f t="shared" si="69"/>
        <v/>
      </c>
      <c r="AG239" s="556" t="str">
        <f t="shared" si="70"/>
        <v/>
      </c>
      <c r="AI239" s="556" t="str">
        <f t="shared" si="71"/>
        <v/>
      </c>
      <c r="AK239" s="556" t="str">
        <f t="shared" si="72"/>
        <v/>
      </c>
      <c r="AM239" s="556" t="str">
        <f t="shared" si="73"/>
        <v/>
      </c>
      <c r="AO239" s="556" t="str">
        <f t="shared" si="74"/>
        <v/>
      </c>
      <c r="AQ239" s="556" t="str">
        <f t="shared" si="75"/>
        <v/>
      </c>
    </row>
    <row r="240" spans="5:43">
      <c r="E240" s="556" t="str">
        <f t="shared" si="57"/>
        <v/>
      </c>
      <c r="G240" s="556" t="str">
        <f t="shared" si="57"/>
        <v/>
      </c>
      <c r="I240" s="556" t="str">
        <f t="shared" si="58"/>
        <v/>
      </c>
      <c r="K240" s="556" t="str">
        <f t="shared" si="59"/>
        <v/>
      </c>
      <c r="M240" s="556" t="str">
        <f t="shared" si="60"/>
        <v/>
      </c>
      <c r="O240" s="556" t="str">
        <f t="shared" si="61"/>
        <v/>
      </c>
      <c r="Q240" s="556" t="str">
        <f t="shared" si="62"/>
        <v/>
      </c>
      <c r="S240" s="556" t="str">
        <f t="shared" si="63"/>
        <v/>
      </c>
      <c r="U240" s="556" t="str">
        <f t="shared" si="64"/>
        <v/>
      </c>
      <c r="W240" s="556" t="str">
        <f t="shared" si="65"/>
        <v/>
      </c>
      <c r="Y240" s="556" t="str">
        <f t="shared" si="66"/>
        <v/>
      </c>
      <c r="AA240" s="556" t="str">
        <f t="shared" si="67"/>
        <v/>
      </c>
      <c r="AC240" s="556" t="str">
        <f t="shared" si="68"/>
        <v/>
      </c>
      <c r="AE240" s="556" t="str">
        <f t="shared" si="69"/>
        <v/>
      </c>
      <c r="AG240" s="556" t="str">
        <f t="shared" si="70"/>
        <v/>
      </c>
      <c r="AI240" s="556" t="str">
        <f t="shared" si="71"/>
        <v/>
      </c>
      <c r="AK240" s="556" t="str">
        <f t="shared" si="72"/>
        <v/>
      </c>
      <c r="AM240" s="556" t="str">
        <f t="shared" si="73"/>
        <v/>
      </c>
      <c r="AO240" s="556" t="str">
        <f t="shared" si="74"/>
        <v/>
      </c>
      <c r="AQ240" s="556" t="str">
        <f t="shared" si="75"/>
        <v/>
      </c>
    </row>
    <row r="241" spans="5:43">
      <c r="E241" s="556" t="str">
        <f t="shared" si="57"/>
        <v/>
      </c>
      <c r="G241" s="556" t="str">
        <f t="shared" si="57"/>
        <v/>
      </c>
      <c r="I241" s="556" t="str">
        <f t="shared" si="58"/>
        <v/>
      </c>
      <c r="K241" s="556" t="str">
        <f t="shared" si="59"/>
        <v/>
      </c>
      <c r="M241" s="556" t="str">
        <f t="shared" si="60"/>
        <v/>
      </c>
      <c r="O241" s="556" t="str">
        <f t="shared" si="61"/>
        <v/>
      </c>
      <c r="Q241" s="556" t="str">
        <f t="shared" si="62"/>
        <v/>
      </c>
      <c r="S241" s="556" t="str">
        <f t="shared" si="63"/>
        <v/>
      </c>
      <c r="U241" s="556" t="str">
        <f t="shared" si="64"/>
        <v/>
      </c>
      <c r="W241" s="556" t="str">
        <f t="shared" si="65"/>
        <v/>
      </c>
      <c r="Y241" s="556" t="str">
        <f t="shared" si="66"/>
        <v/>
      </c>
      <c r="AA241" s="556" t="str">
        <f t="shared" si="67"/>
        <v/>
      </c>
      <c r="AC241" s="556" t="str">
        <f t="shared" si="68"/>
        <v/>
      </c>
      <c r="AE241" s="556" t="str">
        <f t="shared" si="69"/>
        <v/>
      </c>
      <c r="AG241" s="556" t="str">
        <f t="shared" si="70"/>
        <v/>
      </c>
      <c r="AI241" s="556" t="str">
        <f t="shared" si="71"/>
        <v/>
      </c>
      <c r="AK241" s="556" t="str">
        <f t="shared" si="72"/>
        <v/>
      </c>
      <c r="AM241" s="556" t="str">
        <f t="shared" si="73"/>
        <v/>
      </c>
      <c r="AO241" s="556" t="str">
        <f t="shared" si="74"/>
        <v/>
      </c>
      <c r="AQ241" s="556" t="str">
        <f t="shared" si="75"/>
        <v/>
      </c>
    </row>
    <row r="242" spans="5:43">
      <c r="E242" s="556" t="str">
        <f t="shared" si="57"/>
        <v/>
      </c>
      <c r="G242" s="556" t="str">
        <f t="shared" si="57"/>
        <v/>
      </c>
      <c r="I242" s="556" t="str">
        <f t="shared" si="58"/>
        <v/>
      </c>
      <c r="K242" s="556" t="str">
        <f t="shared" si="59"/>
        <v/>
      </c>
      <c r="M242" s="556" t="str">
        <f t="shared" si="60"/>
        <v/>
      </c>
      <c r="O242" s="556" t="str">
        <f t="shared" si="61"/>
        <v/>
      </c>
      <c r="Q242" s="556" t="str">
        <f t="shared" si="62"/>
        <v/>
      </c>
      <c r="S242" s="556" t="str">
        <f t="shared" si="63"/>
        <v/>
      </c>
      <c r="U242" s="556" t="str">
        <f t="shared" si="64"/>
        <v/>
      </c>
      <c r="W242" s="556" t="str">
        <f t="shared" si="65"/>
        <v/>
      </c>
      <c r="Y242" s="556" t="str">
        <f t="shared" si="66"/>
        <v/>
      </c>
      <c r="AA242" s="556" t="str">
        <f t="shared" si="67"/>
        <v/>
      </c>
      <c r="AC242" s="556" t="str">
        <f t="shared" si="68"/>
        <v/>
      </c>
      <c r="AE242" s="556" t="str">
        <f t="shared" si="69"/>
        <v/>
      </c>
      <c r="AG242" s="556" t="str">
        <f t="shared" si="70"/>
        <v/>
      </c>
      <c r="AI242" s="556" t="str">
        <f t="shared" si="71"/>
        <v/>
      </c>
      <c r="AK242" s="556" t="str">
        <f t="shared" si="72"/>
        <v/>
      </c>
      <c r="AM242" s="556" t="str">
        <f t="shared" si="73"/>
        <v/>
      </c>
      <c r="AO242" s="556" t="str">
        <f t="shared" si="74"/>
        <v/>
      </c>
      <c r="AQ242" s="556" t="str">
        <f t="shared" si="75"/>
        <v/>
      </c>
    </row>
    <row r="243" spans="5:43">
      <c r="E243" s="556" t="str">
        <f t="shared" si="57"/>
        <v/>
      </c>
      <c r="G243" s="556" t="str">
        <f t="shared" si="57"/>
        <v/>
      </c>
      <c r="I243" s="556" t="str">
        <f t="shared" si="58"/>
        <v/>
      </c>
      <c r="K243" s="556" t="str">
        <f t="shared" si="59"/>
        <v/>
      </c>
      <c r="M243" s="556" t="str">
        <f t="shared" si="60"/>
        <v/>
      </c>
      <c r="O243" s="556" t="str">
        <f t="shared" si="61"/>
        <v/>
      </c>
      <c r="Q243" s="556" t="str">
        <f t="shared" si="62"/>
        <v/>
      </c>
      <c r="S243" s="556" t="str">
        <f t="shared" si="63"/>
        <v/>
      </c>
      <c r="U243" s="556" t="str">
        <f t="shared" si="64"/>
        <v/>
      </c>
      <c r="W243" s="556" t="str">
        <f t="shared" si="65"/>
        <v/>
      </c>
      <c r="Y243" s="556" t="str">
        <f t="shared" si="66"/>
        <v/>
      </c>
      <c r="AA243" s="556" t="str">
        <f t="shared" si="67"/>
        <v/>
      </c>
      <c r="AC243" s="556" t="str">
        <f t="shared" si="68"/>
        <v/>
      </c>
      <c r="AE243" s="556" t="str">
        <f t="shared" si="69"/>
        <v/>
      </c>
      <c r="AG243" s="556" t="str">
        <f t="shared" si="70"/>
        <v/>
      </c>
      <c r="AI243" s="556" t="str">
        <f t="shared" si="71"/>
        <v/>
      </c>
      <c r="AK243" s="556" t="str">
        <f t="shared" si="72"/>
        <v/>
      </c>
      <c r="AM243" s="556" t="str">
        <f t="shared" si="73"/>
        <v/>
      </c>
      <c r="AO243" s="556" t="str">
        <f t="shared" si="74"/>
        <v/>
      </c>
      <c r="AQ243" s="556" t="str">
        <f t="shared" si="75"/>
        <v/>
      </c>
    </row>
    <row r="244" spans="5:43">
      <c r="E244" s="556" t="str">
        <f t="shared" si="57"/>
        <v/>
      </c>
      <c r="G244" s="556" t="str">
        <f t="shared" si="57"/>
        <v/>
      </c>
      <c r="I244" s="556" t="str">
        <f t="shared" si="58"/>
        <v/>
      </c>
      <c r="K244" s="556" t="str">
        <f t="shared" si="59"/>
        <v/>
      </c>
      <c r="M244" s="556" t="str">
        <f t="shared" si="60"/>
        <v/>
      </c>
      <c r="O244" s="556" t="str">
        <f t="shared" si="61"/>
        <v/>
      </c>
      <c r="Q244" s="556" t="str">
        <f t="shared" si="62"/>
        <v/>
      </c>
      <c r="S244" s="556" t="str">
        <f t="shared" si="63"/>
        <v/>
      </c>
      <c r="U244" s="556" t="str">
        <f t="shared" si="64"/>
        <v/>
      </c>
      <c r="W244" s="556" t="str">
        <f t="shared" si="65"/>
        <v/>
      </c>
      <c r="Y244" s="556" t="str">
        <f t="shared" si="66"/>
        <v/>
      </c>
      <c r="AA244" s="556" t="str">
        <f t="shared" si="67"/>
        <v/>
      </c>
      <c r="AC244" s="556" t="str">
        <f t="shared" si="68"/>
        <v/>
      </c>
      <c r="AE244" s="556" t="str">
        <f t="shared" si="69"/>
        <v/>
      </c>
      <c r="AG244" s="556" t="str">
        <f t="shared" si="70"/>
        <v/>
      </c>
      <c r="AI244" s="556" t="str">
        <f t="shared" si="71"/>
        <v/>
      </c>
      <c r="AK244" s="556" t="str">
        <f t="shared" si="72"/>
        <v/>
      </c>
      <c r="AM244" s="556" t="str">
        <f t="shared" si="73"/>
        <v/>
      </c>
      <c r="AO244" s="556" t="str">
        <f t="shared" si="74"/>
        <v/>
      </c>
      <c r="AQ244" s="556" t="str">
        <f t="shared" si="75"/>
        <v/>
      </c>
    </row>
    <row r="245" spans="5:43">
      <c r="E245" s="556" t="str">
        <f t="shared" si="57"/>
        <v/>
      </c>
      <c r="G245" s="556" t="str">
        <f t="shared" si="57"/>
        <v/>
      </c>
      <c r="I245" s="556" t="str">
        <f t="shared" si="58"/>
        <v/>
      </c>
      <c r="K245" s="556" t="str">
        <f t="shared" si="59"/>
        <v/>
      </c>
      <c r="M245" s="556" t="str">
        <f t="shared" si="60"/>
        <v/>
      </c>
      <c r="O245" s="556" t="str">
        <f t="shared" si="61"/>
        <v/>
      </c>
      <c r="Q245" s="556" t="str">
        <f t="shared" si="62"/>
        <v/>
      </c>
      <c r="S245" s="556" t="str">
        <f t="shared" si="63"/>
        <v/>
      </c>
      <c r="U245" s="556" t="str">
        <f t="shared" si="64"/>
        <v/>
      </c>
      <c r="W245" s="556" t="str">
        <f t="shared" si="65"/>
        <v/>
      </c>
      <c r="Y245" s="556" t="str">
        <f t="shared" si="66"/>
        <v/>
      </c>
      <c r="AA245" s="556" t="str">
        <f t="shared" si="67"/>
        <v/>
      </c>
      <c r="AC245" s="556" t="str">
        <f t="shared" si="68"/>
        <v/>
      </c>
      <c r="AE245" s="556" t="str">
        <f t="shared" si="69"/>
        <v/>
      </c>
      <c r="AG245" s="556" t="str">
        <f t="shared" si="70"/>
        <v/>
      </c>
      <c r="AI245" s="556" t="str">
        <f t="shared" si="71"/>
        <v/>
      </c>
      <c r="AK245" s="556" t="str">
        <f t="shared" si="72"/>
        <v/>
      </c>
      <c r="AM245" s="556" t="str">
        <f t="shared" si="73"/>
        <v/>
      </c>
      <c r="AO245" s="556" t="str">
        <f t="shared" si="74"/>
        <v/>
      </c>
      <c r="AQ245" s="556" t="str">
        <f t="shared" si="75"/>
        <v/>
      </c>
    </row>
    <row r="246" spans="5:43">
      <c r="E246" s="556" t="str">
        <f t="shared" si="57"/>
        <v/>
      </c>
      <c r="G246" s="556" t="str">
        <f t="shared" si="57"/>
        <v/>
      </c>
      <c r="I246" s="556" t="str">
        <f t="shared" si="58"/>
        <v/>
      </c>
      <c r="K246" s="556" t="str">
        <f t="shared" si="59"/>
        <v/>
      </c>
      <c r="M246" s="556" t="str">
        <f t="shared" si="60"/>
        <v/>
      </c>
      <c r="O246" s="556" t="str">
        <f t="shared" si="61"/>
        <v/>
      </c>
      <c r="Q246" s="556" t="str">
        <f t="shared" si="62"/>
        <v/>
      </c>
      <c r="S246" s="556" t="str">
        <f t="shared" si="63"/>
        <v/>
      </c>
      <c r="U246" s="556" t="str">
        <f t="shared" si="64"/>
        <v/>
      </c>
      <c r="W246" s="556" t="str">
        <f t="shared" si="65"/>
        <v/>
      </c>
      <c r="Y246" s="556" t="str">
        <f t="shared" si="66"/>
        <v/>
      </c>
      <c r="AA246" s="556" t="str">
        <f t="shared" si="67"/>
        <v/>
      </c>
      <c r="AC246" s="556" t="str">
        <f t="shared" si="68"/>
        <v/>
      </c>
      <c r="AE246" s="556" t="str">
        <f t="shared" si="69"/>
        <v/>
      </c>
      <c r="AG246" s="556" t="str">
        <f t="shared" si="70"/>
        <v/>
      </c>
      <c r="AI246" s="556" t="str">
        <f t="shared" si="71"/>
        <v/>
      </c>
      <c r="AK246" s="556" t="str">
        <f t="shared" si="72"/>
        <v/>
      </c>
      <c r="AM246" s="556" t="str">
        <f t="shared" si="73"/>
        <v/>
      </c>
      <c r="AO246" s="556" t="str">
        <f t="shared" si="74"/>
        <v/>
      </c>
      <c r="AQ246" s="556" t="str">
        <f t="shared" si="75"/>
        <v/>
      </c>
    </row>
    <row r="247" spans="5:43">
      <c r="E247" s="556" t="str">
        <f t="shared" si="57"/>
        <v/>
      </c>
      <c r="G247" s="556" t="str">
        <f t="shared" si="57"/>
        <v/>
      </c>
      <c r="I247" s="556" t="str">
        <f t="shared" si="58"/>
        <v/>
      </c>
      <c r="K247" s="556" t="str">
        <f t="shared" si="59"/>
        <v/>
      </c>
      <c r="M247" s="556" t="str">
        <f t="shared" si="60"/>
        <v/>
      </c>
      <c r="O247" s="556" t="str">
        <f t="shared" si="61"/>
        <v/>
      </c>
      <c r="Q247" s="556" t="str">
        <f t="shared" si="62"/>
        <v/>
      </c>
      <c r="S247" s="556" t="str">
        <f t="shared" si="63"/>
        <v/>
      </c>
      <c r="U247" s="556" t="str">
        <f t="shared" si="64"/>
        <v/>
      </c>
      <c r="W247" s="556" t="str">
        <f t="shared" si="65"/>
        <v/>
      </c>
      <c r="Y247" s="556" t="str">
        <f t="shared" si="66"/>
        <v/>
      </c>
      <c r="AA247" s="556" t="str">
        <f t="shared" si="67"/>
        <v/>
      </c>
      <c r="AC247" s="556" t="str">
        <f t="shared" si="68"/>
        <v/>
      </c>
      <c r="AE247" s="556" t="str">
        <f t="shared" si="69"/>
        <v/>
      </c>
      <c r="AG247" s="556" t="str">
        <f t="shared" si="70"/>
        <v/>
      </c>
      <c r="AI247" s="556" t="str">
        <f t="shared" si="71"/>
        <v/>
      </c>
      <c r="AK247" s="556" t="str">
        <f t="shared" si="72"/>
        <v/>
      </c>
      <c r="AM247" s="556" t="str">
        <f t="shared" si="73"/>
        <v/>
      </c>
      <c r="AO247" s="556" t="str">
        <f t="shared" si="74"/>
        <v/>
      </c>
      <c r="AQ247" s="556" t="str">
        <f t="shared" si="75"/>
        <v/>
      </c>
    </row>
    <row r="248" spans="5:43">
      <c r="E248" s="556" t="str">
        <f t="shared" si="57"/>
        <v/>
      </c>
      <c r="G248" s="556" t="str">
        <f t="shared" si="57"/>
        <v/>
      </c>
      <c r="I248" s="556" t="str">
        <f t="shared" si="58"/>
        <v/>
      </c>
      <c r="K248" s="556" t="str">
        <f t="shared" si="59"/>
        <v/>
      </c>
      <c r="M248" s="556" t="str">
        <f t="shared" si="60"/>
        <v/>
      </c>
      <c r="O248" s="556" t="str">
        <f t="shared" si="61"/>
        <v/>
      </c>
      <c r="Q248" s="556" t="str">
        <f t="shared" si="62"/>
        <v/>
      </c>
      <c r="S248" s="556" t="str">
        <f t="shared" si="63"/>
        <v/>
      </c>
      <c r="U248" s="556" t="str">
        <f t="shared" si="64"/>
        <v/>
      </c>
      <c r="W248" s="556" t="str">
        <f t="shared" si="65"/>
        <v/>
      </c>
      <c r="Y248" s="556" t="str">
        <f t="shared" si="66"/>
        <v/>
      </c>
      <c r="AA248" s="556" t="str">
        <f t="shared" si="67"/>
        <v/>
      </c>
      <c r="AC248" s="556" t="str">
        <f t="shared" si="68"/>
        <v/>
      </c>
      <c r="AE248" s="556" t="str">
        <f t="shared" si="69"/>
        <v/>
      </c>
      <c r="AG248" s="556" t="str">
        <f t="shared" si="70"/>
        <v/>
      </c>
      <c r="AI248" s="556" t="str">
        <f t="shared" si="71"/>
        <v/>
      </c>
      <c r="AK248" s="556" t="str">
        <f t="shared" si="72"/>
        <v/>
      </c>
      <c r="AM248" s="556" t="str">
        <f t="shared" si="73"/>
        <v/>
      </c>
      <c r="AO248" s="556" t="str">
        <f t="shared" si="74"/>
        <v/>
      </c>
      <c r="AQ248" s="556" t="str">
        <f t="shared" si="75"/>
        <v/>
      </c>
    </row>
    <row r="249" spans="5:43">
      <c r="E249" s="556" t="str">
        <f t="shared" si="57"/>
        <v/>
      </c>
      <c r="G249" s="556" t="str">
        <f t="shared" si="57"/>
        <v/>
      </c>
      <c r="I249" s="556" t="str">
        <f t="shared" si="58"/>
        <v/>
      </c>
      <c r="K249" s="556" t="str">
        <f t="shared" si="59"/>
        <v/>
      </c>
      <c r="M249" s="556" t="str">
        <f t="shared" si="60"/>
        <v/>
      </c>
      <c r="O249" s="556" t="str">
        <f t="shared" si="61"/>
        <v/>
      </c>
      <c r="Q249" s="556" t="str">
        <f t="shared" si="62"/>
        <v/>
      </c>
      <c r="S249" s="556" t="str">
        <f t="shared" si="63"/>
        <v/>
      </c>
      <c r="U249" s="556" t="str">
        <f t="shared" si="64"/>
        <v/>
      </c>
      <c r="W249" s="556" t="str">
        <f t="shared" si="65"/>
        <v/>
      </c>
      <c r="Y249" s="556" t="str">
        <f t="shared" si="66"/>
        <v/>
      </c>
      <c r="AA249" s="556" t="str">
        <f t="shared" si="67"/>
        <v/>
      </c>
      <c r="AC249" s="556" t="str">
        <f t="shared" si="68"/>
        <v/>
      </c>
      <c r="AE249" s="556" t="str">
        <f t="shared" si="69"/>
        <v/>
      </c>
      <c r="AG249" s="556" t="str">
        <f t="shared" si="70"/>
        <v/>
      </c>
      <c r="AI249" s="556" t="str">
        <f t="shared" si="71"/>
        <v/>
      </c>
      <c r="AK249" s="556" t="str">
        <f t="shared" si="72"/>
        <v/>
      </c>
      <c r="AM249" s="556" t="str">
        <f t="shared" si="73"/>
        <v/>
      </c>
      <c r="AO249" s="556" t="str">
        <f t="shared" si="74"/>
        <v/>
      </c>
      <c r="AQ249" s="556" t="str">
        <f t="shared" si="75"/>
        <v/>
      </c>
    </row>
    <row r="250" spans="5:43">
      <c r="E250" s="556" t="str">
        <f t="shared" si="57"/>
        <v/>
      </c>
      <c r="G250" s="556" t="str">
        <f t="shared" si="57"/>
        <v/>
      </c>
      <c r="I250" s="556" t="str">
        <f t="shared" si="58"/>
        <v/>
      </c>
      <c r="K250" s="556" t="str">
        <f t="shared" si="59"/>
        <v/>
      </c>
      <c r="M250" s="556" t="str">
        <f t="shared" si="60"/>
        <v/>
      </c>
      <c r="O250" s="556" t="str">
        <f t="shared" si="61"/>
        <v/>
      </c>
      <c r="Q250" s="556" t="str">
        <f t="shared" si="62"/>
        <v/>
      </c>
      <c r="S250" s="556" t="str">
        <f t="shared" si="63"/>
        <v/>
      </c>
      <c r="U250" s="556" t="str">
        <f t="shared" si="64"/>
        <v/>
      </c>
      <c r="W250" s="556" t="str">
        <f t="shared" si="65"/>
        <v/>
      </c>
      <c r="Y250" s="556" t="str">
        <f t="shared" si="66"/>
        <v/>
      </c>
      <c r="AA250" s="556" t="str">
        <f t="shared" si="67"/>
        <v/>
      </c>
      <c r="AC250" s="556" t="str">
        <f t="shared" si="68"/>
        <v/>
      </c>
      <c r="AE250" s="556" t="str">
        <f t="shared" si="69"/>
        <v/>
      </c>
      <c r="AG250" s="556" t="str">
        <f t="shared" si="70"/>
        <v/>
      </c>
      <c r="AI250" s="556" t="str">
        <f t="shared" si="71"/>
        <v/>
      </c>
      <c r="AK250" s="556" t="str">
        <f t="shared" si="72"/>
        <v/>
      </c>
      <c r="AM250" s="556" t="str">
        <f t="shared" si="73"/>
        <v/>
      </c>
      <c r="AO250" s="556" t="str">
        <f t="shared" si="74"/>
        <v/>
      </c>
      <c r="AQ250" s="556" t="str">
        <f t="shared" si="75"/>
        <v/>
      </c>
    </row>
    <row r="251" spans="5:43">
      <c r="E251" s="556" t="str">
        <f t="shared" si="57"/>
        <v/>
      </c>
      <c r="G251" s="556" t="str">
        <f t="shared" si="57"/>
        <v/>
      </c>
      <c r="I251" s="556" t="str">
        <f t="shared" si="58"/>
        <v/>
      </c>
      <c r="K251" s="556" t="str">
        <f t="shared" si="59"/>
        <v/>
      </c>
      <c r="M251" s="556" t="str">
        <f t="shared" si="60"/>
        <v/>
      </c>
      <c r="O251" s="556" t="str">
        <f t="shared" si="61"/>
        <v/>
      </c>
      <c r="Q251" s="556" t="str">
        <f t="shared" si="62"/>
        <v/>
      </c>
      <c r="S251" s="556" t="str">
        <f t="shared" si="63"/>
        <v/>
      </c>
      <c r="U251" s="556" t="str">
        <f t="shared" si="64"/>
        <v/>
      </c>
      <c r="W251" s="556" t="str">
        <f t="shared" si="65"/>
        <v/>
      </c>
      <c r="Y251" s="556" t="str">
        <f t="shared" si="66"/>
        <v/>
      </c>
      <c r="AA251" s="556" t="str">
        <f t="shared" si="67"/>
        <v/>
      </c>
      <c r="AC251" s="556" t="str">
        <f t="shared" si="68"/>
        <v/>
      </c>
      <c r="AE251" s="556" t="str">
        <f t="shared" si="69"/>
        <v/>
      </c>
      <c r="AG251" s="556" t="str">
        <f t="shared" si="70"/>
        <v/>
      </c>
      <c r="AI251" s="556" t="str">
        <f t="shared" si="71"/>
        <v/>
      </c>
      <c r="AK251" s="556" t="str">
        <f t="shared" si="72"/>
        <v/>
      </c>
      <c r="AM251" s="556" t="str">
        <f t="shared" si="73"/>
        <v/>
      </c>
      <c r="AO251" s="556" t="str">
        <f t="shared" si="74"/>
        <v/>
      </c>
      <c r="AQ251" s="556" t="str">
        <f t="shared" si="75"/>
        <v/>
      </c>
    </row>
    <row r="252" spans="5:43">
      <c r="E252" s="556" t="str">
        <f t="shared" si="57"/>
        <v/>
      </c>
      <c r="G252" s="556" t="str">
        <f t="shared" si="57"/>
        <v/>
      </c>
      <c r="I252" s="556" t="str">
        <f t="shared" si="58"/>
        <v/>
      </c>
      <c r="K252" s="556" t="str">
        <f t="shared" si="59"/>
        <v/>
      </c>
      <c r="M252" s="556" t="str">
        <f t="shared" si="60"/>
        <v/>
      </c>
      <c r="O252" s="556" t="str">
        <f t="shared" si="61"/>
        <v/>
      </c>
      <c r="Q252" s="556" t="str">
        <f t="shared" si="62"/>
        <v/>
      </c>
      <c r="S252" s="556" t="str">
        <f t="shared" si="63"/>
        <v/>
      </c>
      <c r="U252" s="556" t="str">
        <f t="shared" si="64"/>
        <v/>
      </c>
      <c r="W252" s="556" t="str">
        <f t="shared" si="65"/>
        <v/>
      </c>
      <c r="Y252" s="556" t="str">
        <f t="shared" si="66"/>
        <v/>
      </c>
      <c r="AA252" s="556" t="str">
        <f t="shared" si="67"/>
        <v/>
      </c>
      <c r="AC252" s="556" t="str">
        <f t="shared" si="68"/>
        <v/>
      </c>
      <c r="AE252" s="556" t="str">
        <f t="shared" si="69"/>
        <v/>
      </c>
      <c r="AG252" s="556" t="str">
        <f t="shared" si="70"/>
        <v/>
      </c>
      <c r="AI252" s="556" t="str">
        <f t="shared" si="71"/>
        <v/>
      </c>
      <c r="AK252" s="556" t="str">
        <f t="shared" si="72"/>
        <v/>
      </c>
      <c r="AM252" s="556" t="str">
        <f t="shared" si="73"/>
        <v/>
      </c>
      <c r="AO252" s="556" t="str">
        <f t="shared" si="74"/>
        <v/>
      </c>
      <c r="AQ252" s="556" t="str">
        <f t="shared" si="75"/>
        <v/>
      </c>
    </row>
    <row r="253" spans="5:43">
      <c r="E253" s="556" t="str">
        <f t="shared" si="57"/>
        <v/>
      </c>
      <c r="G253" s="556" t="str">
        <f t="shared" si="57"/>
        <v/>
      </c>
      <c r="I253" s="556" t="str">
        <f t="shared" si="58"/>
        <v/>
      </c>
      <c r="K253" s="556" t="str">
        <f t="shared" si="59"/>
        <v/>
      </c>
      <c r="M253" s="556" t="str">
        <f t="shared" si="60"/>
        <v/>
      </c>
      <c r="O253" s="556" t="str">
        <f t="shared" si="61"/>
        <v/>
      </c>
      <c r="Q253" s="556" t="str">
        <f t="shared" si="62"/>
        <v/>
      </c>
      <c r="S253" s="556" t="str">
        <f t="shared" si="63"/>
        <v/>
      </c>
      <c r="U253" s="556" t="str">
        <f t="shared" si="64"/>
        <v/>
      </c>
      <c r="W253" s="556" t="str">
        <f t="shared" si="65"/>
        <v/>
      </c>
      <c r="Y253" s="556" t="str">
        <f t="shared" si="66"/>
        <v/>
      </c>
      <c r="AA253" s="556" t="str">
        <f t="shared" si="67"/>
        <v/>
      </c>
      <c r="AC253" s="556" t="str">
        <f t="shared" si="68"/>
        <v/>
      </c>
      <c r="AE253" s="556" t="str">
        <f t="shared" si="69"/>
        <v/>
      </c>
      <c r="AG253" s="556" t="str">
        <f t="shared" si="70"/>
        <v/>
      </c>
      <c r="AI253" s="556" t="str">
        <f t="shared" si="71"/>
        <v/>
      </c>
      <c r="AK253" s="556" t="str">
        <f t="shared" si="72"/>
        <v/>
      </c>
      <c r="AM253" s="556" t="str">
        <f t="shared" si="73"/>
        <v/>
      </c>
      <c r="AO253" s="556" t="str">
        <f t="shared" si="74"/>
        <v/>
      </c>
      <c r="AQ253" s="556" t="str">
        <f t="shared" si="75"/>
        <v/>
      </c>
    </row>
    <row r="254" spans="5:43">
      <c r="E254" s="556" t="str">
        <f t="shared" si="57"/>
        <v/>
      </c>
      <c r="G254" s="556" t="str">
        <f t="shared" si="57"/>
        <v/>
      </c>
      <c r="I254" s="556" t="str">
        <f t="shared" si="58"/>
        <v/>
      </c>
      <c r="K254" s="556" t="str">
        <f t="shared" si="59"/>
        <v/>
      </c>
      <c r="M254" s="556" t="str">
        <f t="shared" si="60"/>
        <v/>
      </c>
      <c r="O254" s="556" t="str">
        <f t="shared" si="61"/>
        <v/>
      </c>
      <c r="Q254" s="556" t="str">
        <f t="shared" si="62"/>
        <v/>
      </c>
      <c r="S254" s="556" t="str">
        <f t="shared" si="63"/>
        <v/>
      </c>
      <c r="U254" s="556" t="str">
        <f t="shared" si="64"/>
        <v/>
      </c>
      <c r="W254" s="556" t="str">
        <f t="shared" si="65"/>
        <v/>
      </c>
      <c r="Y254" s="556" t="str">
        <f t="shared" si="66"/>
        <v/>
      </c>
      <c r="AA254" s="556" t="str">
        <f t="shared" si="67"/>
        <v/>
      </c>
      <c r="AC254" s="556" t="str">
        <f t="shared" si="68"/>
        <v/>
      </c>
      <c r="AE254" s="556" t="str">
        <f t="shared" si="69"/>
        <v/>
      </c>
      <c r="AG254" s="556" t="str">
        <f t="shared" si="70"/>
        <v/>
      </c>
      <c r="AI254" s="556" t="str">
        <f t="shared" si="71"/>
        <v/>
      </c>
      <c r="AK254" s="556" t="str">
        <f t="shared" si="72"/>
        <v/>
      </c>
      <c r="AM254" s="556" t="str">
        <f t="shared" si="73"/>
        <v/>
      </c>
      <c r="AO254" s="556" t="str">
        <f t="shared" si="74"/>
        <v/>
      </c>
      <c r="AQ254" s="556" t="str">
        <f t="shared" si="75"/>
        <v/>
      </c>
    </row>
    <row r="255" spans="5:43">
      <c r="E255" s="556" t="str">
        <f t="shared" si="57"/>
        <v/>
      </c>
      <c r="G255" s="556" t="str">
        <f t="shared" si="57"/>
        <v/>
      </c>
      <c r="I255" s="556" t="str">
        <f t="shared" si="58"/>
        <v/>
      </c>
      <c r="K255" s="556" t="str">
        <f t="shared" si="59"/>
        <v/>
      </c>
      <c r="M255" s="556" t="str">
        <f t="shared" si="60"/>
        <v/>
      </c>
      <c r="O255" s="556" t="str">
        <f t="shared" si="61"/>
        <v/>
      </c>
      <c r="Q255" s="556" t="str">
        <f t="shared" si="62"/>
        <v/>
      </c>
      <c r="S255" s="556" t="str">
        <f t="shared" si="63"/>
        <v/>
      </c>
      <c r="U255" s="556" t="str">
        <f t="shared" si="64"/>
        <v/>
      </c>
      <c r="W255" s="556" t="str">
        <f t="shared" si="65"/>
        <v/>
      </c>
      <c r="Y255" s="556" t="str">
        <f t="shared" si="66"/>
        <v/>
      </c>
      <c r="AA255" s="556" t="str">
        <f t="shared" si="67"/>
        <v/>
      </c>
      <c r="AC255" s="556" t="str">
        <f t="shared" si="68"/>
        <v/>
      </c>
      <c r="AE255" s="556" t="str">
        <f t="shared" si="69"/>
        <v/>
      </c>
      <c r="AG255" s="556" t="str">
        <f t="shared" si="70"/>
        <v/>
      </c>
      <c r="AI255" s="556" t="str">
        <f t="shared" si="71"/>
        <v/>
      </c>
      <c r="AK255" s="556" t="str">
        <f t="shared" si="72"/>
        <v/>
      </c>
      <c r="AM255" s="556" t="str">
        <f t="shared" si="73"/>
        <v/>
      </c>
      <c r="AO255" s="556" t="str">
        <f t="shared" si="74"/>
        <v/>
      </c>
      <c r="AQ255" s="556" t="str">
        <f t="shared" si="75"/>
        <v/>
      </c>
    </row>
    <row r="256" spans="5:43">
      <c r="E256" s="556" t="str">
        <f t="shared" si="57"/>
        <v/>
      </c>
      <c r="G256" s="556" t="str">
        <f t="shared" si="57"/>
        <v/>
      </c>
      <c r="I256" s="556" t="str">
        <f t="shared" si="58"/>
        <v/>
      </c>
      <c r="K256" s="556" t="str">
        <f t="shared" si="59"/>
        <v/>
      </c>
      <c r="M256" s="556" t="str">
        <f t="shared" si="60"/>
        <v/>
      </c>
      <c r="O256" s="556" t="str">
        <f t="shared" si="61"/>
        <v/>
      </c>
      <c r="Q256" s="556" t="str">
        <f t="shared" si="62"/>
        <v/>
      </c>
      <c r="S256" s="556" t="str">
        <f t="shared" si="63"/>
        <v/>
      </c>
      <c r="U256" s="556" t="str">
        <f t="shared" si="64"/>
        <v/>
      </c>
      <c r="W256" s="556" t="str">
        <f t="shared" si="65"/>
        <v/>
      </c>
      <c r="Y256" s="556" t="str">
        <f t="shared" si="66"/>
        <v/>
      </c>
      <c r="AA256" s="556" t="str">
        <f t="shared" si="67"/>
        <v/>
      </c>
      <c r="AC256" s="556" t="str">
        <f t="shared" si="68"/>
        <v/>
      </c>
      <c r="AE256" s="556" t="str">
        <f t="shared" si="69"/>
        <v/>
      </c>
      <c r="AG256" s="556" t="str">
        <f t="shared" si="70"/>
        <v/>
      </c>
      <c r="AI256" s="556" t="str">
        <f t="shared" si="71"/>
        <v/>
      </c>
      <c r="AK256" s="556" t="str">
        <f t="shared" si="72"/>
        <v/>
      </c>
      <c r="AM256" s="556" t="str">
        <f t="shared" si="73"/>
        <v/>
      </c>
      <c r="AO256" s="556" t="str">
        <f t="shared" si="74"/>
        <v/>
      </c>
      <c r="AQ256" s="556" t="str">
        <f t="shared" si="75"/>
        <v/>
      </c>
    </row>
    <row r="257" spans="5:43">
      <c r="E257" s="556" t="str">
        <f t="shared" si="57"/>
        <v/>
      </c>
      <c r="G257" s="556" t="str">
        <f t="shared" si="57"/>
        <v/>
      </c>
      <c r="I257" s="556" t="str">
        <f t="shared" si="58"/>
        <v/>
      </c>
      <c r="K257" s="556" t="str">
        <f t="shared" si="59"/>
        <v/>
      </c>
      <c r="M257" s="556" t="str">
        <f t="shared" si="60"/>
        <v/>
      </c>
      <c r="O257" s="556" t="str">
        <f t="shared" si="61"/>
        <v/>
      </c>
      <c r="Q257" s="556" t="str">
        <f t="shared" si="62"/>
        <v/>
      </c>
      <c r="S257" s="556" t="str">
        <f t="shared" si="63"/>
        <v/>
      </c>
      <c r="U257" s="556" t="str">
        <f t="shared" si="64"/>
        <v/>
      </c>
      <c r="W257" s="556" t="str">
        <f t="shared" si="65"/>
        <v/>
      </c>
      <c r="Y257" s="556" t="str">
        <f t="shared" si="66"/>
        <v/>
      </c>
      <c r="AA257" s="556" t="str">
        <f t="shared" si="67"/>
        <v/>
      </c>
      <c r="AC257" s="556" t="str">
        <f t="shared" si="68"/>
        <v/>
      </c>
      <c r="AE257" s="556" t="str">
        <f t="shared" si="69"/>
        <v/>
      </c>
      <c r="AG257" s="556" t="str">
        <f t="shared" si="70"/>
        <v/>
      </c>
      <c r="AI257" s="556" t="str">
        <f t="shared" si="71"/>
        <v/>
      </c>
      <c r="AK257" s="556" t="str">
        <f t="shared" si="72"/>
        <v/>
      </c>
      <c r="AM257" s="556" t="str">
        <f t="shared" si="73"/>
        <v/>
      </c>
      <c r="AO257" s="556" t="str">
        <f t="shared" si="74"/>
        <v/>
      </c>
      <c r="AQ257" s="556" t="str">
        <f t="shared" si="75"/>
        <v/>
      </c>
    </row>
    <row r="258" spans="5:43">
      <c r="E258" s="556" t="str">
        <f t="shared" si="57"/>
        <v/>
      </c>
      <c r="G258" s="556" t="str">
        <f t="shared" si="57"/>
        <v/>
      </c>
      <c r="I258" s="556" t="str">
        <f t="shared" si="58"/>
        <v/>
      </c>
      <c r="K258" s="556" t="str">
        <f t="shared" si="59"/>
        <v/>
      </c>
      <c r="M258" s="556" t="str">
        <f t="shared" si="60"/>
        <v/>
      </c>
      <c r="O258" s="556" t="str">
        <f t="shared" si="61"/>
        <v/>
      </c>
      <c r="Q258" s="556" t="str">
        <f t="shared" si="62"/>
        <v/>
      </c>
      <c r="S258" s="556" t="str">
        <f t="shared" si="63"/>
        <v/>
      </c>
      <c r="U258" s="556" t="str">
        <f t="shared" si="64"/>
        <v/>
      </c>
      <c r="W258" s="556" t="str">
        <f t="shared" si="65"/>
        <v/>
      </c>
      <c r="Y258" s="556" t="str">
        <f t="shared" si="66"/>
        <v/>
      </c>
      <c r="AA258" s="556" t="str">
        <f t="shared" si="67"/>
        <v/>
      </c>
      <c r="AC258" s="556" t="str">
        <f t="shared" si="68"/>
        <v/>
      </c>
      <c r="AE258" s="556" t="str">
        <f t="shared" si="69"/>
        <v/>
      </c>
      <c r="AG258" s="556" t="str">
        <f t="shared" si="70"/>
        <v/>
      </c>
      <c r="AI258" s="556" t="str">
        <f t="shared" si="71"/>
        <v/>
      </c>
      <c r="AK258" s="556" t="str">
        <f t="shared" si="72"/>
        <v/>
      </c>
      <c r="AM258" s="556" t="str">
        <f t="shared" si="73"/>
        <v/>
      </c>
      <c r="AO258" s="556" t="str">
        <f t="shared" si="74"/>
        <v/>
      </c>
      <c r="AQ258" s="556" t="str">
        <f t="shared" si="75"/>
        <v/>
      </c>
    </row>
    <row r="259" spans="5:43">
      <c r="E259" s="556" t="str">
        <f t="shared" si="57"/>
        <v/>
      </c>
      <c r="G259" s="556" t="str">
        <f t="shared" si="57"/>
        <v/>
      </c>
      <c r="I259" s="556" t="str">
        <f t="shared" si="58"/>
        <v/>
      </c>
      <c r="K259" s="556" t="str">
        <f t="shared" si="59"/>
        <v/>
      </c>
      <c r="M259" s="556" t="str">
        <f t="shared" si="60"/>
        <v/>
      </c>
      <c r="O259" s="556" t="str">
        <f t="shared" si="61"/>
        <v/>
      </c>
      <c r="Q259" s="556" t="str">
        <f t="shared" si="62"/>
        <v/>
      </c>
      <c r="S259" s="556" t="str">
        <f t="shared" si="63"/>
        <v/>
      </c>
      <c r="U259" s="556" t="str">
        <f t="shared" si="64"/>
        <v/>
      </c>
      <c r="W259" s="556" t="str">
        <f t="shared" si="65"/>
        <v/>
      </c>
      <c r="Y259" s="556" t="str">
        <f t="shared" si="66"/>
        <v/>
      </c>
      <c r="AA259" s="556" t="str">
        <f t="shared" si="67"/>
        <v/>
      </c>
      <c r="AC259" s="556" t="str">
        <f t="shared" si="68"/>
        <v/>
      </c>
      <c r="AE259" s="556" t="str">
        <f t="shared" si="69"/>
        <v/>
      </c>
      <c r="AG259" s="556" t="str">
        <f t="shared" si="70"/>
        <v/>
      </c>
      <c r="AI259" s="556" t="str">
        <f t="shared" si="71"/>
        <v/>
      </c>
      <c r="AK259" s="556" t="str">
        <f t="shared" si="72"/>
        <v/>
      </c>
      <c r="AM259" s="556" t="str">
        <f t="shared" si="73"/>
        <v/>
      </c>
      <c r="AO259" s="556" t="str">
        <f t="shared" si="74"/>
        <v/>
      </c>
      <c r="AQ259" s="556" t="str">
        <f t="shared" si="75"/>
        <v/>
      </c>
    </row>
    <row r="260" spans="5:43">
      <c r="E260" s="556" t="str">
        <f t="shared" si="57"/>
        <v/>
      </c>
      <c r="G260" s="556" t="str">
        <f t="shared" si="57"/>
        <v/>
      </c>
      <c r="I260" s="556" t="str">
        <f t="shared" si="58"/>
        <v/>
      </c>
      <c r="K260" s="556" t="str">
        <f t="shared" si="59"/>
        <v/>
      </c>
      <c r="M260" s="556" t="str">
        <f t="shared" si="60"/>
        <v/>
      </c>
      <c r="O260" s="556" t="str">
        <f t="shared" si="61"/>
        <v/>
      </c>
      <c r="Q260" s="556" t="str">
        <f t="shared" si="62"/>
        <v/>
      </c>
      <c r="S260" s="556" t="str">
        <f t="shared" si="63"/>
        <v/>
      </c>
      <c r="U260" s="556" t="str">
        <f t="shared" si="64"/>
        <v/>
      </c>
      <c r="W260" s="556" t="str">
        <f t="shared" si="65"/>
        <v/>
      </c>
      <c r="Y260" s="556" t="str">
        <f t="shared" si="66"/>
        <v/>
      </c>
      <c r="AA260" s="556" t="str">
        <f t="shared" si="67"/>
        <v/>
      </c>
      <c r="AC260" s="556" t="str">
        <f t="shared" si="68"/>
        <v/>
      </c>
      <c r="AE260" s="556" t="str">
        <f t="shared" si="69"/>
        <v/>
      </c>
      <c r="AG260" s="556" t="str">
        <f t="shared" si="70"/>
        <v/>
      </c>
      <c r="AI260" s="556" t="str">
        <f t="shared" si="71"/>
        <v/>
      </c>
      <c r="AK260" s="556" t="str">
        <f t="shared" si="72"/>
        <v/>
      </c>
      <c r="AM260" s="556" t="str">
        <f t="shared" si="73"/>
        <v/>
      </c>
      <c r="AO260" s="556" t="str">
        <f t="shared" si="74"/>
        <v/>
      </c>
      <c r="AQ260" s="556" t="str">
        <f t="shared" si="75"/>
        <v/>
      </c>
    </row>
    <row r="261" spans="5:43">
      <c r="E261" s="556" t="str">
        <f t="shared" si="57"/>
        <v/>
      </c>
      <c r="G261" s="556" t="str">
        <f t="shared" si="57"/>
        <v/>
      </c>
      <c r="I261" s="556" t="str">
        <f t="shared" si="58"/>
        <v/>
      </c>
      <c r="K261" s="556" t="str">
        <f t="shared" si="59"/>
        <v/>
      </c>
      <c r="M261" s="556" t="str">
        <f t="shared" si="60"/>
        <v/>
      </c>
      <c r="O261" s="556" t="str">
        <f t="shared" si="61"/>
        <v/>
      </c>
      <c r="Q261" s="556" t="str">
        <f t="shared" si="62"/>
        <v/>
      </c>
      <c r="S261" s="556" t="str">
        <f t="shared" si="63"/>
        <v/>
      </c>
      <c r="U261" s="556" t="str">
        <f t="shared" si="64"/>
        <v/>
      </c>
      <c r="W261" s="556" t="str">
        <f t="shared" si="65"/>
        <v/>
      </c>
      <c r="Y261" s="556" t="str">
        <f t="shared" si="66"/>
        <v/>
      </c>
      <c r="AA261" s="556" t="str">
        <f t="shared" si="67"/>
        <v/>
      </c>
      <c r="AC261" s="556" t="str">
        <f t="shared" si="68"/>
        <v/>
      </c>
      <c r="AE261" s="556" t="str">
        <f t="shared" si="69"/>
        <v/>
      </c>
      <c r="AG261" s="556" t="str">
        <f t="shared" si="70"/>
        <v/>
      </c>
      <c r="AI261" s="556" t="str">
        <f t="shared" si="71"/>
        <v/>
      </c>
      <c r="AK261" s="556" t="str">
        <f t="shared" si="72"/>
        <v/>
      </c>
      <c r="AM261" s="556" t="str">
        <f t="shared" si="73"/>
        <v/>
      </c>
      <c r="AO261" s="556" t="str">
        <f t="shared" si="74"/>
        <v/>
      </c>
      <c r="AQ261" s="556" t="str">
        <f t="shared" si="75"/>
        <v/>
      </c>
    </row>
    <row r="262" spans="5:43">
      <c r="E262" s="556" t="str">
        <f t="shared" si="57"/>
        <v/>
      </c>
      <c r="G262" s="556" t="str">
        <f t="shared" si="57"/>
        <v/>
      </c>
      <c r="I262" s="556" t="str">
        <f t="shared" si="58"/>
        <v/>
      </c>
      <c r="K262" s="556" t="str">
        <f t="shared" si="59"/>
        <v/>
      </c>
      <c r="M262" s="556" t="str">
        <f t="shared" si="60"/>
        <v/>
      </c>
      <c r="O262" s="556" t="str">
        <f t="shared" si="61"/>
        <v/>
      </c>
      <c r="Q262" s="556" t="str">
        <f t="shared" si="62"/>
        <v/>
      </c>
      <c r="S262" s="556" t="str">
        <f t="shared" si="63"/>
        <v/>
      </c>
      <c r="U262" s="556" t="str">
        <f t="shared" si="64"/>
        <v/>
      </c>
      <c r="W262" s="556" t="str">
        <f t="shared" si="65"/>
        <v/>
      </c>
      <c r="Y262" s="556" t="str">
        <f t="shared" si="66"/>
        <v/>
      </c>
      <c r="AA262" s="556" t="str">
        <f t="shared" si="67"/>
        <v/>
      </c>
      <c r="AC262" s="556" t="str">
        <f t="shared" si="68"/>
        <v/>
      </c>
      <c r="AE262" s="556" t="str">
        <f t="shared" si="69"/>
        <v/>
      </c>
      <c r="AG262" s="556" t="str">
        <f t="shared" si="70"/>
        <v/>
      </c>
      <c r="AI262" s="556" t="str">
        <f t="shared" si="71"/>
        <v/>
      </c>
      <c r="AK262" s="556" t="str">
        <f t="shared" si="72"/>
        <v/>
      </c>
      <c r="AM262" s="556" t="str">
        <f t="shared" si="73"/>
        <v/>
      </c>
      <c r="AO262" s="556" t="str">
        <f t="shared" si="74"/>
        <v/>
      </c>
      <c r="AQ262" s="556" t="str">
        <f t="shared" si="75"/>
        <v/>
      </c>
    </row>
    <row r="263" spans="5:43">
      <c r="E263" s="556" t="str">
        <f t="shared" si="57"/>
        <v/>
      </c>
      <c r="G263" s="556" t="str">
        <f t="shared" si="57"/>
        <v/>
      </c>
      <c r="I263" s="556" t="str">
        <f t="shared" si="58"/>
        <v/>
      </c>
      <c r="K263" s="556" t="str">
        <f t="shared" si="59"/>
        <v/>
      </c>
      <c r="M263" s="556" t="str">
        <f t="shared" si="60"/>
        <v/>
      </c>
      <c r="O263" s="556" t="str">
        <f t="shared" si="61"/>
        <v/>
      </c>
      <c r="Q263" s="556" t="str">
        <f t="shared" si="62"/>
        <v/>
      </c>
      <c r="S263" s="556" t="str">
        <f t="shared" si="63"/>
        <v/>
      </c>
      <c r="U263" s="556" t="str">
        <f t="shared" si="64"/>
        <v/>
      </c>
      <c r="W263" s="556" t="str">
        <f t="shared" si="65"/>
        <v/>
      </c>
      <c r="Y263" s="556" t="str">
        <f t="shared" si="66"/>
        <v/>
      </c>
      <c r="AA263" s="556" t="str">
        <f t="shared" si="67"/>
        <v/>
      </c>
      <c r="AC263" s="556" t="str">
        <f t="shared" si="68"/>
        <v/>
      </c>
      <c r="AE263" s="556" t="str">
        <f t="shared" si="69"/>
        <v/>
      </c>
      <c r="AG263" s="556" t="str">
        <f t="shared" si="70"/>
        <v/>
      </c>
      <c r="AI263" s="556" t="str">
        <f t="shared" si="71"/>
        <v/>
      </c>
      <c r="AK263" s="556" t="str">
        <f t="shared" si="72"/>
        <v/>
      </c>
      <c r="AM263" s="556" t="str">
        <f t="shared" si="73"/>
        <v/>
      </c>
      <c r="AO263" s="556" t="str">
        <f t="shared" si="74"/>
        <v/>
      </c>
      <c r="AQ263" s="556" t="str">
        <f t="shared" si="75"/>
        <v/>
      </c>
    </row>
    <row r="264" spans="5:43">
      <c r="E264" s="556" t="str">
        <f t="shared" si="57"/>
        <v/>
      </c>
      <c r="G264" s="556" t="str">
        <f t="shared" si="57"/>
        <v/>
      </c>
      <c r="I264" s="556" t="str">
        <f t="shared" si="58"/>
        <v/>
      </c>
      <c r="K264" s="556" t="str">
        <f t="shared" si="59"/>
        <v/>
      </c>
      <c r="M264" s="556" t="str">
        <f t="shared" si="60"/>
        <v/>
      </c>
      <c r="O264" s="556" t="str">
        <f t="shared" si="61"/>
        <v/>
      </c>
      <c r="Q264" s="556" t="str">
        <f t="shared" si="62"/>
        <v/>
      </c>
      <c r="S264" s="556" t="str">
        <f t="shared" si="63"/>
        <v/>
      </c>
      <c r="U264" s="556" t="str">
        <f t="shared" si="64"/>
        <v/>
      </c>
      <c r="W264" s="556" t="str">
        <f t="shared" si="65"/>
        <v/>
      </c>
      <c r="Y264" s="556" t="str">
        <f t="shared" si="66"/>
        <v/>
      </c>
      <c r="AA264" s="556" t="str">
        <f t="shared" si="67"/>
        <v/>
      </c>
      <c r="AC264" s="556" t="str">
        <f t="shared" si="68"/>
        <v/>
      </c>
      <c r="AE264" s="556" t="str">
        <f t="shared" si="69"/>
        <v/>
      </c>
      <c r="AG264" s="556" t="str">
        <f t="shared" si="70"/>
        <v/>
      </c>
      <c r="AI264" s="556" t="str">
        <f t="shared" si="71"/>
        <v/>
      </c>
      <c r="AK264" s="556" t="str">
        <f t="shared" si="72"/>
        <v/>
      </c>
      <c r="AM264" s="556" t="str">
        <f t="shared" si="73"/>
        <v/>
      </c>
      <c r="AO264" s="556" t="str">
        <f t="shared" si="74"/>
        <v/>
      </c>
      <c r="AQ264" s="556" t="str">
        <f t="shared" si="75"/>
        <v/>
      </c>
    </row>
    <row r="265" spans="5:43">
      <c r="E265" s="556" t="str">
        <f t="shared" si="57"/>
        <v/>
      </c>
      <c r="G265" s="556" t="str">
        <f t="shared" si="57"/>
        <v/>
      </c>
      <c r="I265" s="556" t="str">
        <f t="shared" si="58"/>
        <v/>
      </c>
      <c r="K265" s="556" t="str">
        <f t="shared" si="59"/>
        <v/>
      </c>
      <c r="M265" s="556" t="str">
        <f t="shared" si="60"/>
        <v/>
      </c>
      <c r="O265" s="556" t="str">
        <f t="shared" si="61"/>
        <v/>
      </c>
      <c r="Q265" s="556" t="str">
        <f t="shared" si="62"/>
        <v/>
      </c>
      <c r="S265" s="556" t="str">
        <f t="shared" si="63"/>
        <v/>
      </c>
      <c r="U265" s="556" t="str">
        <f t="shared" si="64"/>
        <v/>
      </c>
      <c r="W265" s="556" t="str">
        <f t="shared" si="65"/>
        <v/>
      </c>
      <c r="Y265" s="556" t="str">
        <f t="shared" si="66"/>
        <v/>
      </c>
      <c r="AA265" s="556" t="str">
        <f t="shared" si="67"/>
        <v/>
      </c>
      <c r="AC265" s="556" t="str">
        <f t="shared" si="68"/>
        <v/>
      </c>
      <c r="AE265" s="556" t="str">
        <f t="shared" si="69"/>
        <v/>
      </c>
      <c r="AG265" s="556" t="str">
        <f t="shared" si="70"/>
        <v/>
      </c>
      <c r="AI265" s="556" t="str">
        <f t="shared" si="71"/>
        <v/>
      </c>
      <c r="AK265" s="556" t="str">
        <f t="shared" si="72"/>
        <v/>
      </c>
      <c r="AM265" s="556" t="str">
        <f t="shared" si="73"/>
        <v/>
      </c>
      <c r="AO265" s="556" t="str">
        <f t="shared" si="74"/>
        <v/>
      </c>
      <c r="AQ265" s="556" t="str">
        <f t="shared" si="75"/>
        <v/>
      </c>
    </row>
    <row r="266" spans="5:43">
      <c r="E266" s="556" t="str">
        <f t="shared" si="57"/>
        <v/>
      </c>
      <c r="G266" s="556" t="str">
        <f t="shared" si="57"/>
        <v/>
      </c>
      <c r="I266" s="556" t="str">
        <f t="shared" si="58"/>
        <v/>
      </c>
      <c r="K266" s="556" t="str">
        <f t="shared" si="59"/>
        <v/>
      </c>
      <c r="M266" s="556" t="str">
        <f t="shared" si="60"/>
        <v/>
      </c>
      <c r="O266" s="556" t="str">
        <f t="shared" si="61"/>
        <v/>
      </c>
      <c r="Q266" s="556" t="str">
        <f t="shared" si="62"/>
        <v/>
      </c>
      <c r="S266" s="556" t="str">
        <f t="shared" si="63"/>
        <v/>
      </c>
      <c r="U266" s="556" t="str">
        <f t="shared" si="64"/>
        <v/>
      </c>
      <c r="W266" s="556" t="str">
        <f t="shared" si="65"/>
        <v/>
      </c>
      <c r="Y266" s="556" t="str">
        <f t="shared" si="66"/>
        <v/>
      </c>
      <c r="AA266" s="556" t="str">
        <f t="shared" si="67"/>
        <v/>
      </c>
      <c r="AC266" s="556" t="str">
        <f t="shared" si="68"/>
        <v/>
      </c>
      <c r="AE266" s="556" t="str">
        <f t="shared" si="69"/>
        <v/>
      </c>
      <c r="AG266" s="556" t="str">
        <f t="shared" si="70"/>
        <v/>
      </c>
      <c r="AI266" s="556" t="str">
        <f t="shared" si="71"/>
        <v/>
      </c>
      <c r="AK266" s="556" t="str">
        <f t="shared" si="72"/>
        <v/>
      </c>
      <c r="AM266" s="556" t="str">
        <f t="shared" si="73"/>
        <v/>
      </c>
      <c r="AO266" s="556" t="str">
        <f t="shared" si="74"/>
        <v/>
      </c>
      <c r="AQ266" s="556" t="str">
        <f t="shared" si="75"/>
        <v/>
      </c>
    </row>
    <row r="267" spans="5:43">
      <c r="E267" s="556" t="str">
        <f t="shared" si="57"/>
        <v/>
      </c>
      <c r="G267" s="556" t="str">
        <f t="shared" si="57"/>
        <v/>
      </c>
      <c r="I267" s="556" t="str">
        <f t="shared" si="58"/>
        <v/>
      </c>
      <c r="K267" s="556" t="str">
        <f t="shared" si="59"/>
        <v/>
      </c>
      <c r="M267" s="556" t="str">
        <f t="shared" si="60"/>
        <v/>
      </c>
      <c r="O267" s="556" t="str">
        <f t="shared" si="61"/>
        <v/>
      </c>
      <c r="Q267" s="556" t="str">
        <f t="shared" si="62"/>
        <v/>
      </c>
      <c r="S267" s="556" t="str">
        <f t="shared" si="63"/>
        <v/>
      </c>
      <c r="U267" s="556" t="str">
        <f t="shared" si="64"/>
        <v/>
      </c>
      <c r="W267" s="556" t="str">
        <f t="shared" si="65"/>
        <v/>
      </c>
      <c r="Y267" s="556" t="str">
        <f t="shared" si="66"/>
        <v/>
      </c>
      <c r="AA267" s="556" t="str">
        <f t="shared" si="67"/>
        <v/>
      </c>
      <c r="AC267" s="556" t="str">
        <f t="shared" si="68"/>
        <v/>
      </c>
      <c r="AE267" s="556" t="str">
        <f t="shared" si="69"/>
        <v/>
      </c>
      <c r="AG267" s="556" t="str">
        <f t="shared" si="70"/>
        <v/>
      </c>
      <c r="AI267" s="556" t="str">
        <f t="shared" si="71"/>
        <v/>
      </c>
      <c r="AK267" s="556" t="str">
        <f t="shared" si="72"/>
        <v/>
      </c>
      <c r="AM267" s="556" t="str">
        <f t="shared" si="73"/>
        <v/>
      </c>
      <c r="AO267" s="556" t="str">
        <f t="shared" si="74"/>
        <v/>
      </c>
      <c r="AQ267" s="556" t="str">
        <f t="shared" si="75"/>
        <v/>
      </c>
    </row>
    <row r="268" spans="5:43">
      <c r="E268" s="556" t="str">
        <f t="shared" si="57"/>
        <v/>
      </c>
      <c r="G268" s="556" t="str">
        <f t="shared" si="57"/>
        <v/>
      </c>
      <c r="I268" s="556" t="str">
        <f t="shared" si="58"/>
        <v/>
      </c>
      <c r="K268" s="556" t="str">
        <f t="shared" si="59"/>
        <v/>
      </c>
      <c r="M268" s="556" t="str">
        <f t="shared" si="60"/>
        <v/>
      </c>
      <c r="O268" s="556" t="str">
        <f t="shared" si="61"/>
        <v/>
      </c>
      <c r="Q268" s="556" t="str">
        <f t="shared" si="62"/>
        <v/>
      </c>
      <c r="S268" s="556" t="str">
        <f t="shared" si="63"/>
        <v/>
      </c>
      <c r="U268" s="556" t="str">
        <f t="shared" si="64"/>
        <v/>
      </c>
      <c r="W268" s="556" t="str">
        <f t="shared" si="65"/>
        <v/>
      </c>
      <c r="Y268" s="556" t="str">
        <f t="shared" si="66"/>
        <v/>
      </c>
      <c r="AA268" s="556" t="str">
        <f t="shared" si="67"/>
        <v/>
      </c>
      <c r="AC268" s="556" t="str">
        <f t="shared" si="68"/>
        <v/>
      </c>
      <c r="AE268" s="556" t="str">
        <f t="shared" si="69"/>
        <v/>
      </c>
      <c r="AG268" s="556" t="str">
        <f t="shared" si="70"/>
        <v/>
      </c>
      <c r="AI268" s="556" t="str">
        <f t="shared" si="71"/>
        <v/>
      </c>
      <c r="AK268" s="556" t="str">
        <f t="shared" si="72"/>
        <v/>
      </c>
      <c r="AM268" s="556" t="str">
        <f t="shared" si="73"/>
        <v/>
      </c>
      <c r="AO268" s="556" t="str">
        <f t="shared" si="74"/>
        <v/>
      </c>
      <c r="AQ268" s="556" t="str">
        <f t="shared" si="75"/>
        <v/>
      </c>
    </row>
    <row r="269" spans="5:43">
      <c r="E269" s="556" t="str">
        <f t="shared" ref="E269:G300" si="76">IF(OR($B269=0,D269=0),"",D269/$B269)</f>
        <v/>
      </c>
      <c r="G269" s="556" t="str">
        <f t="shared" si="76"/>
        <v/>
      </c>
      <c r="I269" s="556" t="str">
        <f t="shared" ref="I269:I300" si="77">IF(OR($B269=0,H269=0),"",H269/$B269)</f>
        <v/>
      </c>
      <c r="K269" s="556" t="str">
        <f t="shared" ref="K269:K300" si="78">IF(OR($B269=0,J269=0),"",J269/$B269)</f>
        <v/>
      </c>
      <c r="M269" s="556" t="str">
        <f t="shared" ref="M269:M300" si="79">IF(OR($B269=0,L269=0),"",L269/$B269)</f>
        <v/>
      </c>
      <c r="O269" s="556" t="str">
        <f t="shared" ref="O269:O300" si="80">IF(OR($B269=0,N269=0),"",N269/$B269)</f>
        <v/>
      </c>
      <c r="Q269" s="556" t="str">
        <f t="shared" ref="Q269:Q300" si="81">IF(OR($B269=0,P269=0),"",P269/$B269)</f>
        <v/>
      </c>
      <c r="S269" s="556" t="str">
        <f t="shared" ref="S269:S300" si="82">IF(OR($B269=0,R269=0),"",R269/$B269)</f>
        <v/>
      </c>
      <c r="U269" s="556" t="str">
        <f t="shared" ref="U269:U300" si="83">IF(OR($B269=0,T269=0),"",T269/$B269)</f>
        <v/>
      </c>
      <c r="W269" s="556" t="str">
        <f t="shared" ref="W269:W300" si="84">IF(OR($B269=0,V269=0),"",V269/$B269)</f>
        <v/>
      </c>
      <c r="Y269" s="556" t="str">
        <f t="shared" ref="Y269:Y300" si="85">IF(OR($B269=0,X269=0),"",X269/$B269)</f>
        <v/>
      </c>
      <c r="AA269" s="556" t="str">
        <f t="shared" ref="AA269:AA300" si="86">IF(OR($B269=0,Z269=0),"",Z269/$B269)</f>
        <v/>
      </c>
      <c r="AC269" s="556" t="str">
        <f t="shared" ref="AC269:AC300" si="87">IF(OR($B269=0,AB269=0),"",AB269/$B269)</f>
        <v/>
      </c>
      <c r="AE269" s="556" t="str">
        <f t="shared" ref="AE269:AE300" si="88">IF(OR($B269=0,AD269=0),"",AD269/$B269)</f>
        <v/>
      </c>
      <c r="AG269" s="556" t="str">
        <f t="shared" ref="AG269:AG300" si="89">IF(OR($B269=0,AF269=0),"",AF269/$B269)</f>
        <v/>
      </c>
      <c r="AI269" s="556" t="str">
        <f t="shared" ref="AI269:AI300" si="90">IF(OR($B269=0,AH269=0),"",AH269/$B269)</f>
        <v/>
      </c>
      <c r="AK269" s="556" t="str">
        <f t="shared" ref="AK269:AK300" si="91">IF(OR($B269=0,AJ269=0),"",AJ269/$B269)</f>
        <v/>
      </c>
      <c r="AM269" s="556" t="str">
        <f t="shared" ref="AM269:AM300" si="92">IF(OR($B269=0,AL269=0),"",AL269/$B269)</f>
        <v/>
      </c>
      <c r="AO269" s="556" t="str">
        <f t="shared" ref="AO269:AO300" si="93">IF(OR($B269=0,AN269=0),"",AN269/$B269)</f>
        <v/>
      </c>
      <c r="AQ269" s="556" t="str">
        <f t="shared" ref="AQ269:AQ300" si="94">IF(OR($B269=0,AP269=0),"",AP269/$B269)</f>
        <v/>
      </c>
    </row>
    <row r="270" spans="5:43">
      <c r="E270" s="556" t="str">
        <f t="shared" si="76"/>
        <v/>
      </c>
      <c r="G270" s="556" t="str">
        <f t="shared" si="76"/>
        <v/>
      </c>
      <c r="I270" s="556" t="str">
        <f t="shared" si="77"/>
        <v/>
      </c>
      <c r="K270" s="556" t="str">
        <f t="shared" si="78"/>
        <v/>
      </c>
      <c r="M270" s="556" t="str">
        <f t="shared" si="79"/>
        <v/>
      </c>
      <c r="O270" s="556" t="str">
        <f t="shared" si="80"/>
        <v/>
      </c>
      <c r="Q270" s="556" t="str">
        <f t="shared" si="81"/>
        <v/>
      </c>
      <c r="S270" s="556" t="str">
        <f t="shared" si="82"/>
        <v/>
      </c>
      <c r="U270" s="556" t="str">
        <f t="shared" si="83"/>
        <v/>
      </c>
      <c r="W270" s="556" t="str">
        <f t="shared" si="84"/>
        <v/>
      </c>
      <c r="Y270" s="556" t="str">
        <f t="shared" si="85"/>
        <v/>
      </c>
      <c r="AA270" s="556" t="str">
        <f t="shared" si="86"/>
        <v/>
      </c>
      <c r="AC270" s="556" t="str">
        <f t="shared" si="87"/>
        <v/>
      </c>
      <c r="AE270" s="556" t="str">
        <f t="shared" si="88"/>
        <v/>
      </c>
      <c r="AG270" s="556" t="str">
        <f t="shared" si="89"/>
        <v/>
      </c>
      <c r="AI270" s="556" t="str">
        <f t="shared" si="90"/>
        <v/>
      </c>
      <c r="AK270" s="556" t="str">
        <f t="shared" si="91"/>
        <v/>
      </c>
      <c r="AM270" s="556" t="str">
        <f t="shared" si="92"/>
        <v/>
      </c>
      <c r="AO270" s="556" t="str">
        <f t="shared" si="93"/>
        <v/>
      </c>
      <c r="AQ270" s="556" t="str">
        <f t="shared" si="94"/>
        <v/>
      </c>
    </row>
    <row r="271" spans="5:43">
      <c r="E271" s="556" t="str">
        <f t="shared" si="76"/>
        <v/>
      </c>
      <c r="G271" s="556" t="str">
        <f t="shared" si="76"/>
        <v/>
      </c>
      <c r="I271" s="556" t="str">
        <f t="shared" si="77"/>
        <v/>
      </c>
      <c r="K271" s="556" t="str">
        <f t="shared" si="78"/>
        <v/>
      </c>
      <c r="M271" s="556" t="str">
        <f t="shared" si="79"/>
        <v/>
      </c>
      <c r="O271" s="556" t="str">
        <f t="shared" si="80"/>
        <v/>
      </c>
      <c r="Q271" s="556" t="str">
        <f t="shared" si="81"/>
        <v/>
      </c>
      <c r="S271" s="556" t="str">
        <f t="shared" si="82"/>
        <v/>
      </c>
      <c r="U271" s="556" t="str">
        <f t="shared" si="83"/>
        <v/>
      </c>
      <c r="W271" s="556" t="str">
        <f t="shared" si="84"/>
        <v/>
      </c>
      <c r="Y271" s="556" t="str">
        <f t="shared" si="85"/>
        <v/>
      </c>
      <c r="AA271" s="556" t="str">
        <f t="shared" si="86"/>
        <v/>
      </c>
      <c r="AC271" s="556" t="str">
        <f t="shared" si="87"/>
        <v/>
      </c>
      <c r="AE271" s="556" t="str">
        <f t="shared" si="88"/>
        <v/>
      </c>
      <c r="AG271" s="556" t="str">
        <f t="shared" si="89"/>
        <v/>
      </c>
      <c r="AI271" s="556" t="str">
        <f t="shared" si="90"/>
        <v/>
      </c>
      <c r="AK271" s="556" t="str">
        <f t="shared" si="91"/>
        <v/>
      </c>
      <c r="AM271" s="556" t="str">
        <f t="shared" si="92"/>
        <v/>
      </c>
      <c r="AO271" s="556" t="str">
        <f t="shared" si="93"/>
        <v/>
      </c>
      <c r="AQ271" s="556" t="str">
        <f t="shared" si="94"/>
        <v/>
      </c>
    </row>
    <row r="272" spans="5:43">
      <c r="E272" s="556" t="str">
        <f t="shared" si="76"/>
        <v/>
      </c>
      <c r="G272" s="556" t="str">
        <f t="shared" si="76"/>
        <v/>
      </c>
      <c r="I272" s="556" t="str">
        <f t="shared" si="77"/>
        <v/>
      </c>
      <c r="K272" s="556" t="str">
        <f t="shared" si="78"/>
        <v/>
      </c>
      <c r="M272" s="556" t="str">
        <f t="shared" si="79"/>
        <v/>
      </c>
      <c r="O272" s="556" t="str">
        <f t="shared" si="80"/>
        <v/>
      </c>
      <c r="Q272" s="556" t="str">
        <f t="shared" si="81"/>
        <v/>
      </c>
      <c r="S272" s="556" t="str">
        <f t="shared" si="82"/>
        <v/>
      </c>
      <c r="U272" s="556" t="str">
        <f t="shared" si="83"/>
        <v/>
      </c>
      <c r="W272" s="556" t="str">
        <f t="shared" si="84"/>
        <v/>
      </c>
      <c r="Y272" s="556" t="str">
        <f t="shared" si="85"/>
        <v/>
      </c>
      <c r="AA272" s="556" t="str">
        <f t="shared" si="86"/>
        <v/>
      </c>
      <c r="AC272" s="556" t="str">
        <f t="shared" si="87"/>
        <v/>
      </c>
      <c r="AE272" s="556" t="str">
        <f t="shared" si="88"/>
        <v/>
      </c>
      <c r="AG272" s="556" t="str">
        <f t="shared" si="89"/>
        <v/>
      </c>
      <c r="AI272" s="556" t="str">
        <f t="shared" si="90"/>
        <v/>
      </c>
      <c r="AK272" s="556" t="str">
        <f t="shared" si="91"/>
        <v/>
      </c>
      <c r="AM272" s="556" t="str">
        <f t="shared" si="92"/>
        <v/>
      </c>
      <c r="AO272" s="556" t="str">
        <f t="shared" si="93"/>
        <v/>
      </c>
      <c r="AQ272" s="556" t="str">
        <f t="shared" si="94"/>
        <v/>
      </c>
    </row>
    <row r="273" spans="5:43">
      <c r="E273" s="556" t="str">
        <f t="shared" si="76"/>
        <v/>
      </c>
      <c r="G273" s="556" t="str">
        <f t="shared" si="76"/>
        <v/>
      </c>
      <c r="I273" s="556" t="str">
        <f t="shared" si="77"/>
        <v/>
      </c>
      <c r="K273" s="556" t="str">
        <f t="shared" si="78"/>
        <v/>
      </c>
      <c r="M273" s="556" t="str">
        <f t="shared" si="79"/>
        <v/>
      </c>
      <c r="O273" s="556" t="str">
        <f t="shared" si="80"/>
        <v/>
      </c>
      <c r="Q273" s="556" t="str">
        <f t="shared" si="81"/>
        <v/>
      </c>
      <c r="S273" s="556" t="str">
        <f t="shared" si="82"/>
        <v/>
      </c>
      <c r="U273" s="556" t="str">
        <f t="shared" si="83"/>
        <v/>
      </c>
      <c r="W273" s="556" t="str">
        <f t="shared" si="84"/>
        <v/>
      </c>
      <c r="Y273" s="556" t="str">
        <f t="shared" si="85"/>
        <v/>
      </c>
      <c r="AA273" s="556" t="str">
        <f t="shared" si="86"/>
        <v/>
      </c>
      <c r="AC273" s="556" t="str">
        <f t="shared" si="87"/>
        <v/>
      </c>
      <c r="AE273" s="556" t="str">
        <f t="shared" si="88"/>
        <v/>
      </c>
      <c r="AG273" s="556" t="str">
        <f t="shared" si="89"/>
        <v/>
      </c>
      <c r="AI273" s="556" t="str">
        <f t="shared" si="90"/>
        <v/>
      </c>
      <c r="AK273" s="556" t="str">
        <f t="shared" si="91"/>
        <v/>
      </c>
      <c r="AM273" s="556" t="str">
        <f t="shared" si="92"/>
        <v/>
      </c>
      <c r="AO273" s="556" t="str">
        <f t="shared" si="93"/>
        <v/>
      </c>
      <c r="AQ273" s="556" t="str">
        <f t="shared" si="94"/>
        <v/>
      </c>
    </row>
    <row r="274" spans="5:43">
      <c r="E274" s="556" t="str">
        <f t="shared" si="76"/>
        <v/>
      </c>
      <c r="G274" s="556" t="str">
        <f t="shared" si="76"/>
        <v/>
      </c>
      <c r="I274" s="556" t="str">
        <f t="shared" si="77"/>
        <v/>
      </c>
      <c r="K274" s="556" t="str">
        <f t="shared" si="78"/>
        <v/>
      </c>
      <c r="M274" s="556" t="str">
        <f t="shared" si="79"/>
        <v/>
      </c>
      <c r="O274" s="556" t="str">
        <f t="shared" si="80"/>
        <v/>
      </c>
      <c r="Q274" s="556" t="str">
        <f t="shared" si="81"/>
        <v/>
      </c>
      <c r="S274" s="556" t="str">
        <f t="shared" si="82"/>
        <v/>
      </c>
      <c r="U274" s="556" t="str">
        <f t="shared" si="83"/>
        <v/>
      </c>
      <c r="W274" s="556" t="str">
        <f t="shared" si="84"/>
        <v/>
      </c>
      <c r="Y274" s="556" t="str">
        <f t="shared" si="85"/>
        <v/>
      </c>
      <c r="AA274" s="556" t="str">
        <f t="shared" si="86"/>
        <v/>
      </c>
      <c r="AC274" s="556" t="str">
        <f t="shared" si="87"/>
        <v/>
      </c>
      <c r="AE274" s="556" t="str">
        <f t="shared" si="88"/>
        <v/>
      </c>
      <c r="AG274" s="556" t="str">
        <f t="shared" si="89"/>
        <v/>
      </c>
      <c r="AI274" s="556" t="str">
        <f t="shared" si="90"/>
        <v/>
      </c>
      <c r="AK274" s="556" t="str">
        <f t="shared" si="91"/>
        <v/>
      </c>
      <c r="AM274" s="556" t="str">
        <f t="shared" si="92"/>
        <v/>
      </c>
      <c r="AO274" s="556" t="str">
        <f t="shared" si="93"/>
        <v/>
      </c>
      <c r="AQ274" s="556" t="str">
        <f t="shared" si="94"/>
        <v/>
      </c>
    </row>
    <row r="275" spans="5:43">
      <c r="E275" s="556" t="str">
        <f t="shared" si="76"/>
        <v/>
      </c>
      <c r="G275" s="556" t="str">
        <f t="shared" si="76"/>
        <v/>
      </c>
      <c r="I275" s="556" t="str">
        <f t="shared" si="77"/>
        <v/>
      </c>
      <c r="K275" s="556" t="str">
        <f t="shared" si="78"/>
        <v/>
      </c>
      <c r="M275" s="556" t="str">
        <f t="shared" si="79"/>
        <v/>
      </c>
      <c r="O275" s="556" t="str">
        <f t="shared" si="80"/>
        <v/>
      </c>
      <c r="Q275" s="556" t="str">
        <f t="shared" si="81"/>
        <v/>
      </c>
      <c r="S275" s="556" t="str">
        <f t="shared" si="82"/>
        <v/>
      </c>
      <c r="U275" s="556" t="str">
        <f t="shared" si="83"/>
        <v/>
      </c>
      <c r="W275" s="556" t="str">
        <f t="shared" si="84"/>
        <v/>
      </c>
      <c r="Y275" s="556" t="str">
        <f t="shared" si="85"/>
        <v/>
      </c>
      <c r="AA275" s="556" t="str">
        <f t="shared" si="86"/>
        <v/>
      </c>
      <c r="AC275" s="556" t="str">
        <f t="shared" si="87"/>
        <v/>
      </c>
      <c r="AE275" s="556" t="str">
        <f t="shared" si="88"/>
        <v/>
      </c>
      <c r="AG275" s="556" t="str">
        <f t="shared" si="89"/>
        <v/>
      </c>
      <c r="AI275" s="556" t="str">
        <f t="shared" si="90"/>
        <v/>
      </c>
      <c r="AK275" s="556" t="str">
        <f t="shared" si="91"/>
        <v/>
      </c>
      <c r="AM275" s="556" t="str">
        <f t="shared" si="92"/>
        <v/>
      </c>
      <c r="AO275" s="556" t="str">
        <f t="shared" si="93"/>
        <v/>
      </c>
      <c r="AQ275" s="556" t="str">
        <f t="shared" si="94"/>
        <v/>
      </c>
    </row>
    <row r="276" spans="5:43">
      <c r="E276" s="556" t="str">
        <f t="shared" si="76"/>
        <v/>
      </c>
      <c r="G276" s="556" t="str">
        <f t="shared" si="76"/>
        <v/>
      </c>
      <c r="I276" s="556" t="str">
        <f t="shared" si="77"/>
        <v/>
      </c>
      <c r="K276" s="556" t="str">
        <f t="shared" si="78"/>
        <v/>
      </c>
      <c r="M276" s="556" t="str">
        <f t="shared" si="79"/>
        <v/>
      </c>
      <c r="O276" s="556" t="str">
        <f t="shared" si="80"/>
        <v/>
      </c>
      <c r="Q276" s="556" t="str">
        <f t="shared" si="81"/>
        <v/>
      </c>
      <c r="S276" s="556" t="str">
        <f t="shared" si="82"/>
        <v/>
      </c>
      <c r="U276" s="556" t="str">
        <f t="shared" si="83"/>
        <v/>
      </c>
      <c r="W276" s="556" t="str">
        <f t="shared" si="84"/>
        <v/>
      </c>
      <c r="Y276" s="556" t="str">
        <f t="shared" si="85"/>
        <v/>
      </c>
      <c r="AA276" s="556" t="str">
        <f t="shared" si="86"/>
        <v/>
      </c>
      <c r="AC276" s="556" t="str">
        <f t="shared" si="87"/>
        <v/>
      </c>
      <c r="AE276" s="556" t="str">
        <f t="shared" si="88"/>
        <v/>
      </c>
      <c r="AG276" s="556" t="str">
        <f t="shared" si="89"/>
        <v/>
      </c>
      <c r="AI276" s="556" t="str">
        <f t="shared" si="90"/>
        <v/>
      </c>
      <c r="AK276" s="556" t="str">
        <f t="shared" si="91"/>
        <v/>
      </c>
      <c r="AM276" s="556" t="str">
        <f t="shared" si="92"/>
        <v/>
      </c>
      <c r="AO276" s="556" t="str">
        <f t="shared" si="93"/>
        <v/>
      </c>
      <c r="AQ276" s="556" t="str">
        <f t="shared" si="94"/>
        <v/>
      </c>
    </row>
    <row r="277" spans="5:43">
      <c r="E277" s="556" t="str">
        <f t="shared" si="76"/>
        <v/>
      </c>
      <c r="G277" s="556" t="str">
        <f t="shared" si="76"/>
        <v/>
      </c>
      <c r="I277" s="556" t="str">
        <f t="shared" si="77"/>
        <v/>
      </c>
      <c r="K277" s="556" t="str">
        <f t="shared" si="78"/>
        <v/>
      </c>
      <c r="M277" s="556" t="str">
        <f t="shared" si="79"/>
        <v/>
      </c>
      <c r="O277" s="556" t="str">
        <f t="shared" si="80"/>
        <v/>
      </c>
      <c r="Q277" s="556" t="str">
        <f t="shared" si="81"/>
        <v/>
      </c>
      <c r="S277" s="556" t="str">
        <f t="shared" si="82"/>
        <v/>
      </c>
      <c r="U277" s="556" t="str">
        <f t="shared" si="83"/>
        <v/>
      </c>
      <c r="W277" s="556" t="str">
        <f t="shared" si="84"/>
        <v/>
      </c>
      <c r="Y277" s="556" t="str">
        <f t="shared" si="85"/>
        <v/>
      </c>
      <c r="AA277" s="556" t="str">
        <f t="shared" si="86"/>
        <v/>
      </c>
      <c r="AC277" s="556" t="str">
        <f t="shared" si="87"/>
        <v/>
      </c>
      <c r="AE277" s="556" t="str">
        <f t="shared" si="88"/>
        <v/>
      </c>
      <c r="AG277" s="556" t="str">
        <f t="shared" si="89"/>
        <v/>
      </c>
      <c r="AI277" s="556" t="str">
        <f t="shared" si="90"/>
        <v/>
      </c>
      <c r="AK277" s="556" t="str">
        <f t="shared" si="91"/>
        <v/>
      </c>
      <c r="AM277" s="556" t="str">
        <f t="shared" si="92"/>
        <v/>
      </c>
      <c r="AO277" s="556" t="str">
        <f t="shared" si="93"/>
        <v/>
      </c>
      <c r="AQ277" s="556" t="str">
        <f t="shared" si="94"/>
        <v/>
      </c>
    </row>
    <row r="278" spans="5:43">
      <c r="E278" s="556" t="str">
        <f t="shared" si="76"/>
        <v/>
      </c>
      <c r="G278" s="556" t="str">
        <f t="shared" si="76"/>
        <v/>
      </c>
      <c r="I278" s="556" t="str">
        <f t="shared" si="77"/>
        <v/>
      </c>
      <c r="K278" s="556" t="str">
        <f t="shared" si="78"/>
        <v/>
      </c>
      <c r="M278" s="556" t="str">
        <f t="shared" si="79"/>
        <v/>
      </c>
      <c r="O278" s="556" t="str">
        <f t="shared" si="80"/>
        <v/>
      </c>
      <c r="Q278" s="556" t="str">
        <f t="shared" si="81"/>
        <v/>
      </c>
      <c r="S278" s="556" t="str">
        <f t="shared" si="82"/>
        <v/>
      </c>
      <c r="U278" s="556" t="str">
        <f t="shared" si="83"/>
        <v/>
      </c>
      <c r="W278" s="556" t="str">
        <f t="shared" si="84"/>
        <v/>
      </c>
      <c r="Y278" s="556" t="str">
        <f t="shared" si="85"/>
        <v/>
      </c>
      <c r="AA278" s="556" t="str">
        <f t="shared" si="86"/>
        <v/>
      </c>
      <c r="AC278" s="556" t="str">
        <f t="shared" si="87"/>
        <v/>
      </c>
      <c r="AE278" s="556" t="str">
        <f t="shared" si="88"/>
        <v/>
      </c>
      <c r="AG278" s="556" t="str">
        <f t="shared" si="89"/>
        <v/>
      </c>
      <c r="AI278" s="556" t="str">
        <f t="shared" si="90"/>
        <v/>
      </c>
      <c r="AK278" s="556" t="str">
        <f t="shared" si="91"/>
        <v/>
      </c>
      <c r="AM278" s="556" t="str">
        <f t="shared" si="92"/>
        <v/>
      </c>
      <c r="AO278" s="556" t="str">
        <f t="shared" si="93"/>
        <v/>
      </c>
      <c r="AQ278" s="556" t="str">
        <f t="shared" si="94"/>
        <v/>
      </c>
    </row>
    <row r="279" spans="5:43">
      <c r="E279" s="556" t="str">
        <f t="shared" si="76"/>
        <v/>
      </c>
      <c r="G279" s="556" t="str">
        <f t="shared" si="76"/>
        <v/>
      </c>
      <c r="I279" s="556" t="str">
        <f t="shared" si="77"/>
        <v/>
      </c>
      <c r="K279" s="556" t="str">
        <f t="shared" si="78"/>
        <v/>
      </c>
      <c r="M279" s="556" t="str">
        <f t="shared" si="79"/>
        <v/>
      </c>
      <c r="O279" s="556" t="str">
        <f t="shared" si="80"/>
        <v/>
      </c>
      <c r="Q279" s="556" t="str">
        <f t="shared" si="81"/>
        <v/>
      </c>
      <c r="S279" s="556" t="str">
        <f t="shared" si="82"/>
        <v/>
      </c>
      <c r="U279" s="556" t="str">
        <f t="shared" si="83"/>
        <v/>
      </c>
      <c r="W279" s="556" t="str">
        <f t="shared" si="84"/>
        <v/>
      </c>
      <c r="Y279" s="556" t="str">
        <f t="shared" si="85"/>
        <v/>
      </c>
      <c r="AA279" s="556" t="str">
        <f t="shared" si="86"/>
        <v/>
      </c>
      <c r="AC279" s="556" t="str">
        <f t="shared" si="87"/>
        <v/>
      </c>
      <c r="AE279" s="556" t="str">
        <f t="shared" si="88"/>
        <v/>
      </c>
      <c r="AG279" s="556" t="str">
        <f t="shared" si="89"/>
        <v/>
      </c>
      <c r="AI279" s="556" t="str">
        <f t="shared" si="90"/>
        <v/>
      </c>
      <c r="AK279" s="556" t="str">
        <f t="shared" si="91"/>
        <v/>
      </c>
      <c r="AM279" s="556" t="str">
        <f t="shared" si="92"/>
        <v/>
      </c>
      <c r="AO279" s="556" t="str">
        <f t="shared" si="93"/>
        <v/>
      </c>
      <c r="AQ279" s="556" t="str">
        <f t="shared" si="94"/>
        <v/>
      </c>
    </row>
    <row r="280" spans="5:43">
      <c r="E280" s="556" t="str">
        <f t="shared" si="76"/>
        <v/>
      </c>
      <c r="G280" s="556" t="str">
        <f t="shared" si="76"/>
        <v/>
      </c>
      <c r="I280" s="556" t="str">
        <f t="shared" si="77"/>
        <v/>
      </c>
      <c r="K280" s="556" t="str">
        <f t="shared" si="78"/>
        <v/>
      </c>
      <c r="M280" s="556" t="str">
        <f t="shared" si="79"/>
        <v/>
      </c>
      <c r="O280" s="556" t="str">
        <f t="shared" si="80"/>
        <v/>
      </c>
      <c r="Q280" s="556" t="str">
        <f t="shared" si="81"/>
        <v/>
      </c>
      <c r="S280" s="556" t="str">
        <f t="shared" si="82"/>
        <v/>
      </c>
      <c r="U280" s="556" t="str">
        <f t="shared" si="83"/>
        <v/>
      </c>
      <c r="W280" s="556" t="str">
        <f t="shared" si="84"/>
        <v/>
      </c>
      <c r="Y280" s="556" t="str">
        <f t="shared" si="85"/>
        <v/>
      </c>
      <c r="AA280" s="556" t="str">
        <f t="shared" si="86"/>
        <v/>
      </c>
      <c r="AC280" s="556" t="str">
        <f t="shared" si="87"/>
        <v/>
      </c>
      <c r="AE280" s="556" t="str">
        <f t="shared" si="88"/>
        <v/>
      </c>
      <c r="AG280" s="556" t="str">
        <f t="shared" si="89"/>
        <v/>
      </c>
      <c r="AI280" s="556" t="str">
        <f t="shared" si="90"/>
        <v/>
      </c>
      <c r="AK280" s="556" t="str">
        <f t="shared" si="91"/>
        <v/>
      </c>
      <c r="AM280" s="556" t="str">
        <f t="shared" si="92"/>
        <v/>
      </c>
      <c r="AO280" s="556" t="str">
        <f t="shared" si="93"/>
        <v/>
      </c>
      <c r="AQ280" s="556" t="str">
        <f t="shared" si="94"/>
        <v/>
      </c>
    </row>
    <row r="281" spans="5:43">
      <c r="E281" s="556" t="str">
        <f t="shared" si="76"/>
        <v/>
      </c>
      <c r="G281" s="556" t="str">
        <f t="shared" si="76"/>
        <v/>
      </c>
      <c r="I281" s="556" t="str">
        <f t="shared" si="77"/>
        <v/>
      </c>
      <c r="K281" s="556" t="str">
        <f t="shared" si="78"/>
        <v/>
      </c>
      <c r="M281" s="556" t="str">
        <f t="shared" si="79"/>
        <v/>
      </c>
      <c r="O281" s="556" t="str">
        <f t="shared" si="80"/>
        <v/>
      </c>
      <c r="Q281" s="556" t="str">
        <f t="shared" si="81"/>
        <v/>
      </c>
      <c r="S281" s="556" t="str">
        <f t="shared" si="82"/>
        <v/>
      </c>
      <c r="U281" s="556" t="str">
        <f t="shared" si="83"/>
        <v/>
      </c>
      <c r="W281" s="556" t="str">
        <f t="shared" si="84"/>
        <v/>
      </c>
      <c r="Y281" s="556" t="str">
        <f t="shared" si="85"/>
        <v/>
      </c>
      <c r="AA281" s="556" t="str">
        <f t="shared" si="86"/>
        <v/>
      </c>
      <c r="AC281" s="556" t="str">
        <f t="shared" si="87"/>
        <v/>
      </c>
      <c r="AE281" s="556" t="str">
        <f t="shared" si="88"/>
        <v/>
      </c>
      <c r="AG281" s="556" t="str">
        <f t="shared" si="89"/>
        <v/>
      </c>
      <c r="AI281" s="556" t="str">
        <f t="shared" si="90"/>
        <v/>
      </c>
      <c r="AK281" s="556" t="str">
        <f t="shared" si="91"/>
        <v/>
      </c>
      <c r="AM281" s="556" t="str">
        <f t="shared" si="92"/>
        <v/>
      </c>
      <c r="AO281" s="556" t="str">
        <f t="shared" si="93"/>
        <v/>
      </c>
      <c r="AQ281" s="556" t="str">
        <f t="shared" si="94"/>
        <v/>
      </c>
    </row>
    <row r="282" spans="5:43">
      <c r="E282" s="556" t="str">
        <f t="shared" si="76"/>
        <v/>
      </c>
      <c r="G282" s="556" t="str">
        <f t="shared" si="76"/>
        <v/>
      </c>
      <c r="I282" s="556" t="str">
        <f t="shared" si="77"/>
        <v/>
      </c>
      <c r="K282" s="556" t="str">
        <f t="shared" si="78"/>
        <v/>
      </c>
      <c r="M282" s="556" t="str">
        <f t="shared" si="79"/>
        <v/>
      </c>
      <c r="O282" s="556" t="str">
        <f t="shared" si="80"/>
        <v/>
      </c>
      <c r="Q282" s="556" t="str">
        <f t="shared" si="81"/>
        <v/>
      </c>
      <c r="S282" s="556" t="str">
        <f t="shared" si="82"/>
        <v/>
      </c>
      <c r="U282" s="556" t="str">
        <f t="shared" si="83"/>
        <v/>
      </c>
      <c r="W282" s="556" t="str">
        <f t="shared" si="84"/>
        <v/>
      </c>
      <c r="Y282" s="556" t="str">
        <f t="shared" si="85"/>
        <v/>
      </c>
      <c r="AA282" s="556" t="str">
        <f t="shared" si="86"/>
        <v/>
      </c>
      <c r="AC282" s="556" t="str">
        <f t="shared" si="87"/>
        <v/>
      </c>
      <c r="AE282" s="556" t="str">
        <f t="shared" si="88"/>
        <v/>
      </c>
      <c r="AG282" s="556" t="str">
        <f t="shared" si="89"/>
        <v/>
      </c>
      <c r="AI282" s="556" t="str">
        <f t="shared" si="90"/>
        <v/>
      </c>
      <c r="AK282" s="556" t="str">
        <f t="shared" si="91"/>
        <v/>
      </c>
      <c r="AM282" s="556" t="str">
        <f t="shared" si="92"/>
        <v/>
      </c>
      <c r="AO282" s="556" t="str">
        <f t="shared" si="93"/>
        <v/>
      </c>
      <c r="AQ282" s="556" t="str">
        <f t="shared" si="94"/>
        <v/>
      </c>
    </row>
    <row r="283" spans="5:43">
      <c r="E283" s="556" t="str">
        <f t="shared" si="76"/>
        <v/>
      </c>
      <c r="G283" s="556" t="str">
        <f t="shared" si="76"/>
        <v/>
      </c>
      <c r="I283" s="556" t="str">
        <f t="shared" si="77"/>
        <v/>
      </c>
      <c r="K283" s="556" t="str">
        <f t="shared" si="78"/>
        <v/>
      </c>
      <c r="M283" s="556" t="str">
        <f t="shared" si="79"/>
        <v/>
      </c>
      <c r="O283" s="556" t="str">
        <f t="shared" si="80"/>
        <v/>
      </c>
      <c r="Q283" s="556" t="str">
        <f t="shared" si="81"/>
        <v/>
      </c>
      <c r="S283" s="556" t="str">
        <f t="shared" si="82"/>
        <v/>
      </c>
      <c r="U283" s="556" t="str">
        <f t="shared" si="83"/>
        <v/>
      </c>
      <c r="W283" s="556" t="str">
        <f t="shared" si="84"/>
        <v/>
      </c>
      <c r="Y283" s="556" t="str">
        <f t="shared" si="85"/>
        <v/>
      </c>
      <c r="AA283" s="556" t="str">
        <f t="shared" si="86"/>
        <v/>
      </c>
      <c r="AC283" s="556" t="str">
        <f t="shared" si="87"/>
        <v/>
      </c>
      <c r="AE283" s="556" t="str">
        <f t="shared" si="88"/>
        <v/>
      </c>
      <c r="AG283" s="556" t="str">
        <f t="shared" si="89"/>
        <v/>
      </c>
      <c r="AI283" s="556" t="str">
        <f t="shared" si="90"/>
        <v/>
      </c>
      <c r="AK283" s="556" t="str">
        <f t="shared" si="91"/>
        <v/>
      </c>
      <c r="AM283" s="556" t="str">
        <f t="shared" si="92"/>
        <v/>
      </c>
      <c r="AO283" s="556" t="str">
        <f t="shared" si="93"/>
        <v/>
      </c>
      <c r="AQ283" s="556" t="str">
        <f t="shared" si="94"/>
        <v/>
      </c>
    </row>
    <row r="284" spans="5:43">
      <c r="E284" s="556" t="str">
        <f t="shared" si="76"/>
        <v/>
      </c>
      <c r="G284" s="556" t="str">
        <f t="shared" si="76"/>
        <v/>
      </c>
      <c r="I284" s="556" t="str">
        <f t="shared" si="77"/>
        <v/>
      </c>
      <c r="K284" s="556" t="str">
        <f t="shared" si="78"/>
        <v/>
      </c>
      <c r="M284" s="556" t="str">
        <f t="shared" si="79"/>
        <v/>
      </c>
      <c r="O284" s="556" t="str">
        <f t="shared" si="80"/>
        <v/>
      </c>
      <c r="Q284" s="556" t="str">
        <f t="shared" si="81"/>
        <v/>
      </c>
      <c r="S284" s="556" t="str">
        <f t="shared" si="82"/>
        <v/>
      </c>
      <c r="U284" s="556" t="str">
        <f t="shared" si="83"/>
        <v/>
      </c>
      <c r="W284" s="556" t="str">
        <f t="shared" si="84"/>
        <v/>
      </c>
      <c r="Y284" s="556" t="str">
        <f t="shared" si="85"/>
        <v/>
      </c>
      <c r="AA284" s="556" t="str">
        <f t="shared" si="86"/>
        <v/>
      </c>
      <c r="AC284" s="556" t="str">
        <f t="shared" si="87"/>
        <v/>
      </c>
      <c r="AE284" s="556" t="str">
        <f t="shared" si="88"/>
        <v/>
      </c>
      <c r="AG284" s="556" t="str">
        <f t="shared" si="89"/>
        <v/>
      </c>
      <c r="AI284" s="556" t="str">
        <f t="shared" si="90"/>
        <v/>
      </c>
      <c r="AK284" s="556" t="str">
        <f t="shared" si="91"/>
        <v/>
      </c>
      <c r="AM284" s="556" t="str">
        <f t="shared" si="92"/>
        <v/>
      </c>
      <c r="AO284" s="556" t="str">
        <f t="shared" si="93"/>
        <v/>
      </c>
      <c r="AQ284" s="556" t="str">
        <f t="shared" si="94"/>
        <v/>
      </c>
    </row>
    <row r="285" spans="5:43">
      <c r="E285" s="556" t="str">
        <f t="shared" si="76"/>
        <v/>
      </c>
      <c r="G285" s="556" t="str">
        <f t="shared" si="76"/>
        <v/>
      </c>
      <c r="I285" s="556" t="str">
        <f t="shared" si="77"/>
        <v/>
      </c>
      <c r="K285" s="556" t="str">
        <f t="shared" si="78"/>
        <v/>
      </c>
      <c r="M285" s="556" t="str">
        <f t="shared" si="79"/>
        <v/>
      </c>
      <c r="O285" s="556" t="str">
        <f t="shared" si="80"/>
        <v/>
      </c>
      <c r="Q285" s="556" t="str">
        <f t="shared" si="81"/>
        <v/>
      </c>
      <c r="S285" s="556" t="str">
        <f t="shared" si="82"/>
        <v/>
      </c>
      <c r="U285" s="556" t="str">
        <f t="shared" si="83"/>
        <v/>
      </c>
      <c r="W285" s="556" t="str">
        <f t="shared" si="84"/>
        <v/>
      </c>
      <c r="Y285" s="556" t="str">
        <f t="shared" si="85"/>
        <v/>
      </c>
      <c r="AA285" s="556" t="str">
        <f t="shared" si="86"/>
        <v/>
      </c>
      <c r="AC285" s="556" t="str">
        <f t="shared" si="87"/>
        <v/>
      </c>
      <c r="AE285" s="556" t="str">
        <f t="shared" si="88"/>
        <v/>
      </c>
      <c r="AG285" s="556" t="str">
        <f t="shared" si="89"/>
        <v/>
      </c>
      <c r="AI285" s="556" t="str">
        <f t="shared" si="90"/>
        <v/>
      </c>
      <c r="AK285" s="556" t="str">
        <f t="shared" si="91"/>
        <v/>
      </c>
      <c r="AM285" s="556" t="str">
        <f t="shared" si="92"/>
        <v/>
      </c>
      <c r="AO285" s="556" t="str">
        <f t="shared" si="93"/>
        <v/>
      </c>
      <c r="AQ285" s="556" t="str">
        <f t="shared" si="94"/>
        <v/>
      </c>
    </row>
    <row r="286" spans="5:43">
      <c r="E286" s="556" t="str">
        <f t="shared" si="76"/>
        <v/>
      </c>
      <c r="G286" s="556" t="str">
        <f t="shared" si="76"/>
        <v/>
      </c>
      <c r="I286" s="556" t="str">
        <f t="shared" si="77"/>
        <v/>
      </c>
      <c r="K286" s="556" t="str">
        <f t="shared" si="78"/>
        <v/>
      </c>
      <c r="M286" s="556" t="str">
        <f t="shared" si="79"/>
        <v/>
      </c>
      <c r="O286" s="556" t="str">
        <f t="shared" si="80"/>
        <v/>
      </c>
      <c r="Q286" s="556" t="str">
        <f t="shared" si="81"/>
        <v/>
      </c>
      <c r="S286" s="556" t="str">
        <f t="shared" si="82"/>
        <v/>
      </c>
      <c r="U286" s="556" t="str">
        <f t="shared" si="83"/>
        <v/>
      </c>
      <c r="W286" s="556" t="str">
        <f t="shared" si="84"/>
        <v/>
      </c>
      <c r="Y286" s="556" t="str">
        <f t="shared" si="85"/>
        <v/>
      </c>
      <c r="AA286" s="556" t="str">
        <f t="shared" si="86"/>
        <v/>
      </c>
      <c r="AC286" s="556" t="str">
        <f t="shared" si="87"/>
        <v/>
      </c>
      <c r="AE286" s="556" t="str">
        <f t="shared" si="88"/>
        <v/>
      </c>
      <c r="AG286" s="556" t="str">
        <f t="shared" si="89"/>
        <v/>
      </c>
      <c r="AI286" s="556" t="str">
        <f t="shared" si="90"/>
        <v/>
      </c>
      <c r="AK286" s="556" t="str">
        <f t="shared" si="91"/>
        <v/>
      </c>
      <c r="AM286" s="556" t="str">
        <f t="shared" si="92"/>
        <v/>
      </c>
      <c r="AO286" s="556" t="str">
        <f t="shared" si="93"/>
        <v/>
      </c>
      <c r="AQ286" s="556" t="str">
        <f t="shared" si="94"/>
        <v/>
      </c>
    </row>
    <row r="287" spans="5:43">
      <c r="E287" s="556" t="str">
        <f t="shared" si="76"/>
        <v/>
      </c>
      <c r="G287" s="556" t="str">
        <f t="shared" si="76"/>
        <v/>
      </c>
      <c r="I287" s="556" t="str">
        <f t="shared" si="77"/>
        <v/>
      </c>
      <c r="K287" s="556" t="str">
        <f t="shared" si="78"/>
        <v/>
      </c>
      <c r="M287" s="556" t="str">
        <f t="shared" si="79"/>
        <v/>
      </c>
      <c r="O287" s="556" t="str">
        <f t="shared" si="80"/>
        <v/>
      </c>
      <c r="Q287" s="556" t="str">
        <f t="shared" si="81"/>
        <v/>
      </c>
      <c r="S287" s="556" t="str">
        <f t="shared" si="82"/>
        <v/>
      </c>
      <c r="U287" s="556" t="str">
        <f t="shared" si="83"/>
        <v/>
      </c>
      <c r="W287" s="556" t="str">
        <f t="shared" si="84"/>
        <v/>
      </c>
      <c r="Y287" s="556" t="str">
        <f t="shared" si="85"/>
        <v/>
      </c>
      <c r="AA287" s="556" t="str">
        <f t="shared" si="86"/>
        <v/>
      </c>
      <c r="AC287" s="556" t="str">
        <f t="shared" si="87"/>
        <v/>
      </c>
      <c r="AE287" s="556" t="str">
        <f t="shared" si="88"/>
        <v/>
      </c>
      <c r="AG287" s="556" t="str">
        <f t="shared" si="89"/>
        <v/>
      </c>
      <c r="AI287" s="556" t="str">
        <f t="shared" si="90"/>
        <v/>
      </c>
      <c r="AK287" s="556" t="str">
        <f t="shared" si="91"/>
        <v/>
      </c>
      <c r="AM287" s="556" t="str">
        <f t="shared" si="92"/>
        <v/>
      </c>
      <c r="AO287" s="556" t="str">
        <f t="shared" si="93"/>
        <v/>
      </c>
      <c r="AQ287" s="556" t="str">
        <f t="shared" si="94"/>
        <v/>
      </c>
    </row>
    <row r="288" spans="5:43">
      <c r="E288" s="556" t="str">
        <f t="shared" si="76"/>
        <v/>
      </c>
      <c r="G288" s="556" t="str">
        <f t="shared" si="76"/>
        <v/>
      </c>
      <c r="I288" s="556" t="str">
        <f t="shared" si="77"/>
        <v/>
      </c>
      <c r="K288" s="556" t="str">
        <f t="shared" si="78"/>
        <v/>
      </c>
      <c r="M288" s="556" t="str">
        <f t="shared" si="79"/>
        <v/>
      </c>
      <c r="O288" s="556" t="str">
        <f t="shared" si="80"/>
        <v/>
      </c>
      <c r="Q288" s="556" t="str">
        <f t="shared" si="81"/>
        <v/>
      </c>
      <c r="S288" s="556" t="str">
        <f t="shared" si="82"/>
        <v/>
      </c>
      <c r="U288" s="556" t="str">
        <f t="shared" si="83"/>
        <v/>
      </c>
      <c r="W288" s="556" t="str">
        <f t="shared" si="84"/>
        <v/>
      </c>
      <c r="Y288" s="556" t="str">
        <f t="shared" si="85"/>
        <v/>
      </c>
      <c r="AA288" s="556" t="str">
        <f t="shared" si="86"/>
        <v/>
      </c>
      <c r="AC288" s="556" t="str">
        <f t="shared" si="87"/>
        <v/>
      </c>
      <c r="AE288" s="556" t="str">
        <f t="shared" si="88"/>
        <v/>
      </c>
      <c r="AG288" s="556" t="str">
        <f t="shared" si="89"/>
        <v/>
      </c>
      <c r="AI288" s="556" t="str">
        <f t="shared" si="90"/>
        <v/>
      </c>
      <c r="AK288" s="556" t="str">
        <f t="shared" si="91"/>
        <v/>
      </c>
      <c r="AM288" s="556" t="str">
        <f t="shared" si="92"/>
        <v/>
      </c>
      <c r="AO288" s="556" t="str">
        <f t="shared" si="93"/>
        <v/>
      </c>
      <c r="AQ288" s="556" t="str">
        <f t="shared" si="94"/>
        <v/>
      </c>
    </row>
    <row r="289" spans="5:43">
      <c r="E289" s="556" t="str">
        <f t="shared" si="76"/>
        <v/>
      </c>
      <c r="G289" s="556" t="str">
        <f t="shared" si="76"/>
        <v/>
      </c>
      <c r="I289" s="556" t="str">
        <f t="shared" si="77"/>
        <v/>
      </c>
      <c r="K289" s="556" t="str">
        <f t="shared" si="78"/>
        <v/>
      </c>
      <c r="M289" s="556" t="str">
        <f t="shared" si="79"/>
        <v/>
      </c>
      <c r="O289" s="556" t="str">
        <f t="shared" si="80"/>
        <v/>
      </c>
      <c r="Q289" s="556" t="str">
        <f t="shared" si="81"/>
        <v/>
      </c>
      <c r="S289" s="556" t="str">
        <f t="shared" si="82"/>
        <v/>
      </c>
      <c r="U289" s="556" t="str">
        <f t="shared" si="83"/>
        <v/>
      </c>
      <c r="W289" s="556" t="str">
        <f t="shared" si="84"/>
        <v/>
      </c>
      <c r="Y289" s="556" t="str">
        <f t="shared" si="85"/>
        <v/>
      </c>
      <c r="AA289" s="556" t="str">
        <f t="shared" si="86"/>
        <v/>
      </c>
      <c r="AC289" s="556" t="str">
        <f t="shared" si="87"/>
        <v/>
      </c>
      <c r="AE289" s="556" t="str">
        <f t="shared" si="88"/>
        <v/>
      </c>
      <c r="AG289" s="556" t="str">
        <f t="shared" si="89"/>
        <v/>
      </c>
      <c r="AI289" s="556" t="str">
        <f t="shared" si="90"/>
        <v/>
      </c>
      <c r="AK289" s="556" t="str">
        <f t="shared" si="91"/>
        <v/>
      </c>
      <c r="AM289" s="556" t="str">
        <f t="shared" si="92"/>
        <v/>
      </c>
      <c r="AO289" s="556" t="str">
        <f t="shared" si="93"/>
        <v/>
      </c>
      <c r="AQ289" s="556" t="str">
        <f t="shared" si="94"/>
        <v/>
      </c>
    </row>
    <row r="290" spans="5:43">
      <c r="E290" s="556" t="str">
        <f t="shared" si="76"/>
        <v/>
      </c>
      <c r="G290" s="556" t="str">
        <f t="shared" si="76"/>
        <v/>
      </c>
      <c r="I290" s="556" t="str">
        <f t="shared" si="77"/>
        <v/>
      </c>
      <c r="K290" s="556" t="str">
        <f t="shared" si="78"/>
        <v/>
      </c>
      <c r="M290" s="556" t="str">
        <f t="shared" si="79"/>
        <v/>
      </c>
      <c r="O290" s="556" t="str">
        <f t="shared" si="80"/>
        <v/>
      </c>
      <c r="Q290" s="556" t="str">
        <f t="shared" si="81"/>
        <v/>
      </c>
      <c r="S290" s="556" t="str">
        <f t="shared" si="82"/>
        <v/>
      </c>
      <c r="U290" s="556" t="str">
        <f t="shared" si="83"/>
        <v/>
      </c>
      <c r="W290" s="556" t="str">
        <f t="shared" si="84"/>
        <v/>
      </c>
      <c r="Y290" s="556" t="str">
        <f t="shared" si="85"/>
        <v/>
      </c>
      <c r="AA290" s="556" t="str">
        <f t="shared" si="86"/>
        <v/>
      </c>
      <c r="AC290" s="556" t="str">
        <f t="shared" si="87"/>
        <v/>
      </c>
      <c r="AE290" s="556" t="str">
        <f t="shared" si="88"/>
        <v/>
      </c>
      <c r="AG290" s="556" t="str">
        <f t="shared" si="89"/>
        <v/>
      </c>
      <c r="AI290" s="556" t="str">
        <f t="shared" si="90"/>
        <v/>
      </c>
      <c r="AK290" s="556" t="str">
        <f t="shared" si="91"/>
        <v/>
      </c>
      <c r="AM290" s="556" t="str">
        <f t="shared" si="92"/>
        <v/>
      </c>
      <c r="AO290" s="556" t="str">
        <f t="shared" si="93"/>
        <v/>
      </c>
      <c r="AQ290" s="556" t="str">
        <f t="shared" si="94"/>
        <v/>
      </c>
    </row>
    <row r="291" spans="5:43">
      <c r="E291" s="556" t="str">
        <f t="shared" si="76"/>
        <v/>
      </c>
      <c r="G291" s="556" t="str">
        <f t="shared" si="76"/>
        <v/>
      </c>
      <c r="I291" s="556" t="str">
        <f t="shared" si="77"/>
        <v/>
      </c>
      <c r="K291" s="556" t="str">
        <f t="shared" si="78"/>
        <v/>
      </c>
      <c r="M291" s="556" t="str">
        <f t="shared" si="79"/>
        <v/>
      </c>
      <c r="O291" s="556" t="str">
        <f t="shared" si="80"/>
        <v/>
      </c>
      <c r="Q291" s="556" t="str">
        <f t="shared" si="81"/>
        <v/>
      </c>
      <c r="S291" s="556" t="str">
        <f t="shared" si="82"/>
        <v/>
      </c>
      <c r="U291" s="556" t="str">
        <f t="shared" si="83"/>
        <v/>
      </c>
      <c r="W291" s="556" t="str">
        <f t="shared" si="84"/>
        <v/>
      </c>
      <c r="Y291" s="556" t="str">
        <f t="shared" si="85"/>
        <v/>
      </c>
      <c r="AA291" s="556" t="str">
        <f t="shared" si="86"/>
        <v/>
      </c>
      <c r="AC291" s="556" t="str">
        <f t="shared" si="87"/>
        <v/>
      </c>
      <c r="AE291" s="556" t="str">
        <f t="shared" si="88"/>
        <v/>
      </c>
      <c r="AG291" s="556" t="str">
        <f t="shared" si="89"/>
        <v/>
      </c>
      <c r="AI291" s="556" t="str">
        <f t="shared" si="90"/>
        <v/>
      </c>
      <c r="AK291" s="556" t="str">
        <f t="shared" si="91"/>
        <v/>
      </c>
      <c r="AM291" s="556" t="str">
        <f t="shared" si="92"/>
        <v/>
      </c>
      <c r="AO291" s="556" t="str">
        <f t="shared" si="93"/>
        <v/>
      </c>
      <c r="AQ291" s="556" t="str">
        <f t="shared" si="94"/>
        <v/>
      </c>
    </row>
    <row r="292" spans="5:43">
      <c r="E292" s="556" t="str">
        <f t="shared" si="76"/>
        <v/>
      </c>
      <c r="G292" s="556" t="str">
        <f t="shared" si="76"/>
        <v/>
      </c>
      <c r="I292" s="556" t="str">
        <f t="shared" si="77"/>
        <v/>
      </c>
      <c r="K292" s="556" t="str">
        <f t="shared" si="78"/>
        <v/>
      </c>
      <c r="M292" s="556" t="str">
        <f t="shared" si="79"/>
        <v/>
      </c>
      <c r="O292" s="556" t="str">
        <f t="shared" si="80"/>
        <v/>
      </c>
      <c r="Q292" s="556" t="str">
        <f t="shared" si="81"/>
        <v/>
      </c>
      <c r="S292" s="556" t="str">
        <f t="shared" si="82"/>
        <v/>
      </c>
      <c r="U292" s="556" t="str">
        <f t="shared" si="83"/>
        <v/>
      </c>
      <c r="W292" s="556" t="str">
        <f t="shared" si="84"/>
        <v/>
      </c>
      <c r="Y292" s="556" t="str">
        <f t="shared" si="85"/>
        <v/>
      </c>
      <c r="AA292" s="556" t="str">
        <f t="shared" si="86"/>
        <v/>
      </c>
      <c r="AC292" s="556" t="str">
        <f t="shared" si="87"/>
        <v/>
      </c>
      <c r="AE292" s="556" t="str">
        <f t="shared" si="88"/>
        <v/>
      </c>
      <c r="AG292" s="556" t="str">
        <f t="shared" si="89"/>
        <v/>
      </c>
      <c r="AI292" s="556" t="str">
        <f t="shared" si="90"/>
        <v/>
      </c>
      <c r="AK292" s="556" t="str">
        <f t="shared" si="91"/>
        <v/>
      </c>
      <c r="AM292" s="556" t="str">
        <f t="shared" si="92"/>
        <v/>
      </c>
      <c r="AO292" s="556" t="str">
        <f t="shared" si="93"/>
        <v/>
      </c>
      <c r="AQ292" s="556" t="str">
        <f t="shared" si="94"/>
        <v/>
      </c>
    </row>
    <row r="293" spans="5:43">
      <c r="E293" s="556" t="str">
        <f t="shared" si="76"/>
        <v/>
      </c>
      <c r="G293" s="556" t="str">
        <f t="shared" si="76"/>
        <v/>
      </c>
      <c r="I293" s="556" t="str">
        <f t="shared" si="77"/>
        <v/>
      </c>
      <c r="K293" s="556" t="str">
        <f t="shared" si="78"/>
        <v/>
      </c>
      <c r="M293" s="556" t="str">
        <f t="shared" si="79"/>
        <v/>
      </c>
      <c r="O293" s="556" t="str">
        <f t="shared" si="80"/>
        <v/>
      </c>
      <c r="Q293" s="556" t="str">
        <f t="shared" si="81"/>
        <v/>
      </c>
      <c r="S293" s="556" t="str">
        <f t="shared" si="82"/>
        <v/>
      </c>
      <c r="U293" s="556" t="str">
        <f t="shared" si="83"/>
        <v/>
      </c>
      <c r="W293" s="556" t="str">
        <f t="shared" si="84"/>
        <v/>
      </c>
      <c r="Y293" s="556" t="str">
        <f t="shared" si="85"/>
        <v/>
      </c>
      <c r="AA293" s="556" t="str">
        <f t="shared" si="86"/>
        <v/>
      </c>
      <c r="AC293" s="556" t="str">
        <f t="shared" si="87"/>
        <v/>
      </c>
      <c r="AE293" s="556" t="str">
        <f t="shared" si="88"/>
        <v/>
      </c>
      <c r="AG293" s="556" t="str">
        <f t="shared" si="89"/>
        <v/>
      </c>
      <c r="AI293" s="556" t="str">
        <f t="shared" si="90"/>
        <v/>
      </c>
      <c r="AK293" s="556" t="str">
        <f t="shared" si="91"/>
        <v/>
      </c>
      <c r="AM293" s="556" t="str">
        <f t="shared" si="92"/>
        <v/>
      </c>
      <c r="AO293" s="556" t="str">
        <f t="shared" si="93"/>
        <v/>
      </c>
      <c r="AQ293" s="556" t="str">
        <f t="shared" si="94"/>
        <v/>
      </c>
    </row>
    <row r="294" spans="5:43">
      <c r="E294" s="556" t="str">
        <f t="shared" si="76"/>
        <v/>
      </c>
      <c r="G294" s="556" t="str">
        <f t="shared" si="76"/>
        <v/>
      </c>
      <c r="I294" s="556" t="str">
        <f t="shared" si="77"/>
        <v/>
      </c>
      <c r="K294" s="556" t="str">
        <f t="shared" si="78"/>
        <v/>
      </c>
      <c r="M294" s="556" t="str">
        <f t="shared" si="79"/>
        <v/>
      </c>
      <c r="O294" s="556" t="str">
        <f t="shared" si="80"/>
        <v/>
      </c>
      <c r="Q294" s="556" t="str">
        <f t="shared" si="81"/>
        <v/>
      </c>
      <c r="S294" s="556" t="str">
        <f t="shared" si="82"/>
        <v/>
      </c>
      <c r="U294" s="556" t="str">
        <f t="shared" si="83"/>
        <v/>
      </c>
      <c r="W294" s="556" t="str">
        <f t="shared" si="84"/>
        <v/>
      </c>
      <c r="Y294" s="556" t="str">
        <f t="shared" si="85"/>
        <v/>
      </c>
      <c r="AA294" s="556" t="str">
        <f t="shared" si="86"/>
        <v/>
      </c>
      <c r="AC294" s="556" t="str">
        <f t="shared" si="87"/>
        <v/>
      </c>
      <c r="AE294" s="556" t="str">
        <f t="shared" si="88"/>
        <v/>
      </c>
      <c r="AG294" s="556" t="str">
        <f t="shared" si="89"/>
        <v/>
      </c>
      <c r="AI294" s="556" t="str">
        <f t="shared" si="90"/>
        <v/>
      </c>
      <c r="AK294" s="556" t="str">
        <f t="shared" si="91"/>
        <v/>
      </c>
      <c r="AM294" s="556" t="str">
        <f t="shared" si="92"/>
        <v/>
      </c>
      <c r="AO294" s="556" t="str">
        <f t="shared" si="93"/>
        <v/>
      </c>
      <c r="AQ294" s="556" t="str">
        <f t="shared" si="94"/>
        <v/>
      </c>
    </row>
    <row r="295" spans="5:43">
      <c r="E295" s="556" t="str">
        <f t="shared" si="76"/>
        <v/>
      </c>
      <c r="G295" s="556" t="str">
        <f t="shared" si="76"/>
        <v/>
      </c>
      <c r="I295" s="556" t="str">
        <f t="shared" si="77"/>
        <v/>
      </c>
      <c r="K295" s="556" t="str">
        <f t="shared" si="78"/>
        <v/>
      </c>
      <c r="M295" s="556" t="str">
        <f t="shared" si="79"/>
        <v/>
      </c>
      <c r="O295" s="556" t="str">
        <f t="shared" si="80"/>
        <v/>
      </c>
      <c r="Q295" s="556" t="str">
        <f t="shared" si="81"/>
        <v/>
      </c>
      <c r="S295" s="556" t="str">
        <f t="shared" si="82"/>
        <v/>
      </c>
      <c r="U295" s="556" t="str">
        <f t="shared" si="83"/>
        <v/>
      </c>
      <c r="W295" s="556" t="str">
        <f t="shared" si="84"/>
        <v/>
      </c>
      <c r="Y295" s="556" t="str">
        <f t="shared" si="85"/>
        <v/>
      </c>
      <c r="AA295" s="556" t="str">
        <f t="shared" si="86"/>
        <v/>
      </c>
      <c r="AC295" s="556" t="str">
        <f t="shared" si="87"/>
        <v/>
      </c>
      <c r="AE295" s="556" t="str">
        <f t="shared" si="88"/>
        <v/>
      </c>
      <c r="AG295" s="556" t="str">
        <f t="shared" si="89"/>
        <v/>
      </c>
      <c r="AI295" s="556" t="str">
        <f t="shared" si="90"/>
        <v/>
      </c>
      <c r="AK295" s="556" t="str">
        <f t="shared" si="91"/>
        <v/>
      </c>
      <c r="AM295" s="556" t="str">
        <f t="shared" si="92"/>
        <v/>
      </c>
      <c r="AO295" s="556" t="str">
        <f t="shared" si="93"/>
        <v/>
      </c>
      <c r="AQ295" s="556" t="str">
        <f t="shared" si="94"/>
        <v/>
      </c>
    </row>
    <row r="296" spans="5:43">
      <c r="E296" s="556" t="str">
        <f t="shared" si="76"/>
        <v/>
      </c>
      <c r="G296" s="556" t="str">
        <f t="shared" si="76"/>
        <v/>
      </c>
      <c r="I296" s="556" t="str">
        <f t="shared" si="77"/>
        <v/>
      </c>
      <c r="K296" s="556" t="str">
        <f t="shared" si="78"/>
        <v/>
      </c>
      <c r="M296" s="556" t="str">
        <f t="shared" si="79"/>
        <v/>
      </c>
      <c r="O296" s="556" t="str">
        <f t="shared" si="80"/>
        <v/>
      </c>
      <c r="Q296" s="556" t="str">
        <f t="shared" si="81"/>
        <v/>
      </c>
      <c r="S296" s="556" t="str">
        <f t="shared" si="82"/>
        <v/>
      </c>
      <c r="U296" s="556" t="str">
        <f t="shared" si="83"/>
        <v/>
      </c>
      <c r="W296" s="556" t="str">
        <f t="shared" si="84"/>
        <v/>
      </c>
      <c r="Y296" s="556" t="str">
        <f t="shared" si="85"/>
        <v/>
      </c>
      <c r="AA296" s="556" t="str">
        <f t="shared" si="86"/>
        <v/>
      </c>
      <c r="AC296" s="556" t="str">
        <f t="shared" si="87"/>
        <v/>
      </c>
      <c r="AE296" s="556" t="str">
        <f t="shared" si="88"/>
        <v/>
      </c>
      <c r="AG296" s="556" t="str">
        <f t="shared" si="89"/>
        <v/>
      </c>
      <c r="AI296" s="556" t="str">
        <f t="shared" si="90"/>
        <v/>
      </c>
      <c r="AK296" s="556" t="str">
        <f t="shared" si="91"/>
        <v/>
      </c>
      <c r="AM296" s="556" t="str">
        <f t="shared" si="92"/>
        <v/>
      </c>
      <c r="AO296" s="556" t="str">
        <f t="shared" si="93"/>
        <v/>
      </c>
      <c r="AQ296" s="556" t="str">
        <f t="shared" si="94"/>
        <v/>
      </c>
    </row>
    <row r="297" spans="5:43">
      <c r="E297" s="556" t="str">
        <f t="shared" si="76"/>
        <v/>
      </c>
      <c r="G297" s="556" t="str">
        <f t="shared" si="76"/>
        <v/>
      </c>
      <c r="I297" s="556" t="str">
        <f t="shared" si="77"/>
        <v/>
      </c>
      <c r="K297" s="556" t="str">
        <f t="shared" si="78"/>
        <v/>
      </c>
      <c r="M297" s="556" t="str">
        <f t="shared" si="79"/>
        <v/>
      </c>
      <c r="O297" s="556" t="str">
        <f t="shared" si="80"/>
        <v/>
      </c>
      <c r="Q297" s="556" t="str">
        <f t="shared" si="81"/>
        <v/>
      </c>
      <c r="S297" s="556" t="str">
        <f t="shared" si="82"/>
        <v/>
      </c>
      <c r="U297" s="556" t="str">
        <f t="shared" si="83"/>
        <v/>
      </c>
      <c r="W297" s="556" t="str">
        <f t="shared" si="84"/>
        <v/>
      </c>
      <c r="Y297" s="556" t="str">
        <f t="shared" si="85"/>
        <v/>
      </c>
      <c r="AA297" s="556" t="str">
        <f t="shared" si="86"/>
        <v/>
      </c>
      <c r="AC297" s="556" t="str">
        <f t="shared" si="87"/>
        <v/>
      </c>
      <c r="AE297" s="556" t="str">
        <f t="shared" si="88"/>
        <v/>
      </c>
      <c r="AG297" s="556" t="str">
        <f t="shared" si="89"/>
        <v/>
      </c>
      <c r="AI297" s="556" t="str">
        <f t="shared" si="90"/>
        <v/>
      </c>
      <c r="AK297" s="556" t="str">
        <f t="shared" si="91"/>
        <v/>
      </c>
      <c r="AM297" s="556" t="str">
        <f t="shared" si="92"/>
        <v/>
      </c>
      <c r="AO297" s="556" t="str">
        <f t="shared" si="93"/>
        <v/>
      </c>
      <c r="AQ297" s="556" t="str">
        <f t="shared" si="94"/>
        <v/>
      </c>
    </row>
    <row r="298" spans="5:43">
      <c r="E298" s="556" t="str">
        <f t="shared" si="76"/>
        <v/>
      </c>
      <c r="G298" s="556" t="str">
        <f t="shared" si="76"/>
        <v/>
      </c>
      <c r="I298" s="556" t="str">
        <f t="shared" si="77"/>
        <v/>
      </c>
      <c r="K298" s="556" t="str">
        <f t="shared" si="78"/>
        <v/>
      </c>
      <c r="M298" s="556" t="str">
        <f t="shared" si="79"/>
        <v/>
      </c>
      <c r="O298" s="556" t="str">
        <f t="shared" si="80"/>
        <v/>
      </c>
      <c r="Q298" s="556" t="str">
        <f t="shared" si="81"/>
        <v/>
      </c>
      <c r="S298" s="556" t="str">
        <f t="shared" si="82"/>
        <v/>
      </c>
      <c r="U298" s="556" t="str">
        <f t="shared" si="83"/>
        <v/>
      </c>
      <c r="W298" s="556" t="str">
        <f t="shared" si="84"/>
        <v/>
      </c>
      <c r="Y298" s="556" t="str">
        <f t="shared" si="85"/>
        <v/>
      </c>
      <c r="AA298" s="556" t="str">
        <f t="shared" si="86"/>
        <v/>
      </c>
      <c r="AC298" s="556" t="str">
        <f t="shared" si="87"/>
        <v/>
      </c>
      <c r="AE298" s="556" t="str">
        <f t="shared" si="88"/>
        <v/>
      </c>
      <c r="AG298" s="556" t="str">
        <f t="shared" si="89"/>
        <v/>
      </c>
      <c r="AI298" s="556" t="str">
        <f t="shared" si="90"/>
        <v/>
      </c>
      <c r="AK298" s="556" t="str">
        <f t="shared" si="91"/>
        <v/>
      </c>
      <c r="AM298" s="556" t="str">
        <f t="shared" si="92"/>
        <v/>
      </c>
      <c r="AO298" s="556" t="str">
        <f t="shared" si="93"/>
        <v/>
      </c>
      <c r="AQ298" s="556" t="str">
        <f t="shared" si="94"/>
        <v/>
      </c>
    </row>
    <row r="299" spans="5:43">
      <c r="E299" s="556" t="str">
        <f t="shared" si="76"/>
        <v/>
      </c>
      <c r="G299" s="556" t="str">
        <f t="shared" si="76"/>
        <v/>
      </c>
      <c r="I299" s="556" t="str">
        <f t="shared" si="77"/>
        <v/>
      </c>
      <c r="K299" s="556" t="str">
        <f t="shared" si="78"/>
        <v/>
      </c>
      <c r="M299" s="556" t="str">
        <f t="shared" si="79"/>
        <v/>
      </c>
      <c r="O299" s="556" t="str">
        <f t="shared" si="80"/>
        <v/>
      </c>
      <c r="Q299" s="556" t="str">
        <f t="shared" si="81"/>
        <v/>
      </c>
      <c r="S299" s="556" t="str">
        <f t="shared" si="82"/>
        <v/>
      </c>
      <c r="U299" s="556" t="str">
        <f t="shared" si="83"/>
        <v/>
      </c>
      <c r="W299" s="556" t="str">
        <f t="shared" si="84"/>
        <v/>
      </c>
      <c r="Y299" s="556" t="str">
        <f t="shared" si="85"/>
        <v/>
      </c>
      <c r="AA299" s="556" t="str">
        <f t="shared" si="86"/>
        <v/>
      </c>
      <c r="AC299" s="556" t="str">
        <f t="shared" si="87"/>
        <v/>
      </c>
      <c r="AE299" s="556" t="str">
        <f t="shared" si="88"/>
        <v/>
      </c>
      <c r="AG299" s="556" t="str">
        <f t="shared" si="89"/>
        <v/>
      </c>
      <c r="AI299" s="556" t="str">
        <f t="shared" si="90"/>
        <v/>
      </c>
      <c r="AK299" s="556" t="str">
        <f t="shared" si="91"/>
        <v/>
      </c>
      <c r="AM299" s="556" t="str">
        <f t="shared" si="92"/>
        <v/>
      </c>
      <c r="AO299" s="556" t="str">
        <f t="shared" si="93"/>
        <v/>
      </c>
      <c r="AQ299" s="556" t="str">
        <f t="shared" si="94"/>
        <v/>
      </c>
    </row>
    <row r="300" spans="5:43">
      <c r="E300" s="556" t="str">
        <f t="shared" si="76"/>
        <v/>
      </c>
      <c r="G300" s="556" t="str">
        <f t="shared" si="76"/>
        <v/>
      </c>
      <c r="I300" s="556" t="str">
        <f t="shared" si="77"/>
        <v/>
      </c>
      <c r="K300" s="556" t="str">
        <f t="shared" si="78"/>
        <v/>
      </c>
      <c r="M300" s="556" t="str">
        <f t="shared" si="79"/>
        <v/>
      </c>
      <c r="O300" s="556" t="str">
        <f t="shared" si="80"/>
        <v/>
      </c>
      <c r="Q300" s="556" t="str">
        <f t="shared" si="81"/>
        <v/>
      </c>
      <c r="S300" s="556" t="str">
        <f t="shared" si="82"/>
        <v/>
      </c>
      <c r="U300" s="556" t="str">
        <f t="shared" si="83"/>
        <v/>
      </c>
      <c r="W300" s="556" t="str">
        <f t="shared" si="84"/>
        <v/>
      </c>
      <c r="Y300" s="556" t="str">
        <f t="shared" si="85"/>
        <v/>
      </c>
      <c r="AA300" s="556" t="str">
        <f t="shared" si="86"/>
        <v/>
      </c>
      <c r="AC300" s="556" t="str">
        <f t="shared" si="87"/>
        <v/>
      </c>
      <c r="AE300" s="556" t="str">
        <f t="shared" si="88"/>
        <v/>
      </c>
      <c r="AG300" s="556" t="str">
        <f t="shared" si="89"/>
        <v/>
      </c>
      <c r="AI300" s="556" t="str">
        <f t="shared" si="90"/>
        <v/>
      </c>
      <c r="AK300" s="556" t="str">
        <f t="shared" si="91"/>
        <v/>
      </c>
      <c r="AM300" s="556" t="str">
        <f t="shared" si="92"/>
        <v/>
      </c>
      <c r="AO300" s="556" t="str">
        <f t="shared" si="93"/>
        <v/>
      </c>
      <c r="AQ300" s="556" t="str">
        <f t="shared" si="94"/>
        <v/>
      </c>
    </row>
  </sheetData>
  <mergeCells count="1">
    <mergeCell ref="A3:A6"/>
  </mergeCells>
  <conditionalFormatting sqref="E12:E300">
    <cfRule type="expression" dxfId="3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2" priority="1">
      <formula>AND(LEN(G12)&gt;0,OR(G12&lt;G$2,G12&gt;G$3))</formula>
    </cfRule>
  </conditionalFormatting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O300"/>
  <sheetViews>
    <sheetView zoomScale="85" zoomScaleNormal="85" workbookViewId="0">
      <pane ySplit="1" topLeftCell="A2" activePane="bottomLeft" state="frozen"/>
      <selection pane="bottomLeft" activeCell="B6" sqref="B6"/>
    </sheetView>
  </sheetViews>
  <sheetFormatPr defaultRowHeight="14.4"/>
  <cols>
    <col min="1" max="1" width="40.6640625" style="540" customWidth="1"/>
    <col min="2" max="2" width="18.6640625" style="540" customWidth="1"/>
    <col min="3" max="3" width="8.88671875" style="540"/>
    <col min="4" max="43" width="18.6640625" style="540" customWidth="1"/>
    <col min="44" max="643" width="8.88671875" style="540"/>
    <col min="644" max="683" width="8.88671875" style="210"/>
    <col min="684" max="883" width="8.88671875" style="540"/>
    <col min="884" max="1003" width="8.88671875" style="211"/>
    <col min="1004" max="16384" width="8.88671875" style="540"/>
  </cols>
  <sheetData>
    <row r="1" spans="1:43">
      <c r="A1" s="539"/>
      <c r="C1" s="541"/>
      <c r="E1" s="542"/>
      <c r="G1" s="542"/>
      <c r="I1" s="542"/>
      <c r="K1" s="542"/>
      <c r="M1" s="542"/>
      <c r="O1" s="542"/>
      <c r="Q1" s="542"/>
      <c r="S1" s="542"/>
      <c r="U1" s="542"/>
      <c r="W1" s="542"/>
      <c r="Y1" s="542"/>
      <c r="AA1" s="542"/>
      <c r="AC1" s="542"/>
      <c r="AE1" s="542"/>
      <c r="AG1" s="542"/>
      <c r="AI1" s="542"/>
      <c r="AK1" s="542"/>
      <c r="AM1" s="542"/>
      <c r="AO1" s="542"/>
      <c r="AQ1" s="542"/>
    </row>
    <row r="2" spans="1:43">
      <c r="C2" s="541"/>
      <c r="E2" s="542"/>
      <c r="G2" s="542"/>
      <c r="I2" s="542"/>
      <c r="K2" s="542"/>
      <c r="M2" s="542"/>
      <c r="O2" s="542"/>
      <c r="Q2" s="542"/>
      <c r="S2" s="542"/>
      <c r="U2" s="542"/>
      <c r="W2" s="542"/>
      <c r="Y2" s="542"/>
      <c r="AA2" s="542"/>
      <c r="AC2" s="542"/>
      <c r="AE2" s="542"/>
      <c r="AG2" s="542"/>
      <c r="AI2" s="542"/>
      <c r="AK2" s="542"/>
      <c r="AM2" s="542"/>
      <c r="AO2" s="542"/>
      <c r="AQ2" s="542"/>
    </row>
    <row r="3" spans="1:43">
      <c r="A3" s="2638"/>
      <c r="C3" s="541"/>
      <c r="E3" s="542"/>
      <c r="G3" s="542"/>
      <c r="I3" s="542"/>
      <c r="K3" s="542"/>
      <c r="M3" s="542"/>
      <c r="O3" s="542"/>
      <c r="Q3" s="542"/>
      <c r="S3" s="542"/>
      <c r="U3" s="542"/>
      <c r="W3" s="542"/>
      <c r="Y3" s="542"/>
      <c r="AA3" s="542"/>
      <c r="AC3" s="542"/>
      <c r="AE3" s="542"/>
      <c r="AG3" s="542"/>
      <c r="AI3" s="542"/>
      <c r="AK3" s="542"/>
      <c r="AM3" s="542"/>
      <c r="AO3" s="542"/>
      <c r="AQ3" s="542"/>
    </row>
    <row r="4" spans="1:43">
      <c r="A4" s="2638"/>
      <c r="C4" s="541"/>
      <c r="E4" s="543"/>
      <c r="G4" s="543"/>
      <c r="I4" s="543"/>
      <c r="K4" s="543"/>
      <c r="M4" s="543"/>
      <c r="O4" s="543"/>
      <c r="Q4" s="543"/>
      <c r="S4" s="543"/>
      <c r="U4" s="543"/>
      <c r="W4" s="543"/>
      <c r="Y4" s="543"/>
      <c r="AA4" s="543"/>
      <c r="AC4" s="543"/>
      <c r="AE4" s="543"/>
      <c r="AG4" s="543"/>
      <c r="AI4" s="543"/>
      <c r="AK4" s="543"/>
      <c r="AM4" s="543"/>
      <c r="AO4" s="543"/>
      <c r="AQ4" s="543"/>
    </row>
    <row r="5" spans="1:43">
      <c r="A5" s="2638"/>
      <c r="C5" s="541"/>
      <c r="E5" s="544"/>
      <c r="G5" s="544"/>
      <c r="I5" s="544"/>
      <c r="K5" s="544"/>
      <c r="M5" s="544"/>
      <c r="O5" s="544"/>
      <c r="Q5" s="544"/>
      <c r="S5" s="544"/>
      <c r="U5" s="544"/>
      <c r="W5" s="544"/>
      <c r="Y5" s="544"/>
      <c r="AA5" s="544"/>
      <c r="AC5" s="544"/>
      <c r="AE5" s="544"/>
      <c r="AG5" s="544"/>
      <c r="AI5" s="544"/>
      <c r="AK5" s="544"/>
      <c r="AM5" s="544"/>
      <c r="AO5" s="544"/>
      <c r="AQ5" s="544"/>
    </row>
    <row r="6" spans="1:43">
      <c r="A6" s="2638"/>
      <c r="C6" s="541"/>
      <c r="E6" s="545"/>
      <c r="G6" s="545"/>
      <c r="I6" s="545"/>
      <c r="K6" s="545"/>
      <c r="M6" s="545"/>
      <c r="O6" s="545"/>
      <c r="Q6" s="545"/>
      <c r="S6" s="545"/>
      <c r="U6" s="545"/>
      <c r="W6" s="545"/>
      <c r="Y6" s="545"/>
      <c r="AA6" s="545"/>
      <c r="AC6" s="545"/>
      <c r="AE6" s="545"/>
      <c r="AG6" s="545"/>
      <c r="AI6" s="545"/>
      <c r="AK6" s="545"/>
      <c r="AM6" s="545"/>
      <c r="AO6" s="545"/>
      <c r="AQ6" s="545"/>
    </row>
    <row r="7" spans="1:43">
      <c r="A7" s="546"/>
      <c r="B7" s="546"/>
    </row>
    <row r="8" spans="1:43">
      <c r="A8" s="546"/>
      <c r="B8" s="546"/>
    </row>
    <row r="9" spans="1:43">
      <c r="A9" s="546"/>
      <c r="B9" s="546"/>
      <c r="D9" s="547" t="s">
        <v>87</v>
      </c>
      <c r="E9" s="548"/>
      <c r="F9" s="547" t="s">
        <v>88</v>
      </c>
      <c r="G9" s="548"/>
      <c r="H9" s="547" t="s">
        <v>89</v>
      </c>
      <c r="I9" s="548"/>
      <c r="J9" s="547" t="s">
        <v>90</v>
      </c>
      <c r="K9" s="548"/>
      <c r="L9" s="547" t="s">
        <v>91</v>
      </c>
      <c r="M9" s="548"/>
      <c r="N9" s="547" t="s">
        <v>92</v>
      </c>
      <c r="O9" s="548"/>
      <c r="P9" s="547" t="s">
        <v>93</v>
      </c>
      <c r="Q9" s="548"/>
      <c r="R9" s="547" t="s">
        <v>94</v>
      </c>
      <c r="S9" s="548"/>
      <c r="T9" s="547" t="s">
        <v>95</v>
      </c>
      <c r="U9" s="548"/>
      <c r="V9" s="547" t="s">
        <v>96</v>
      </c>
      <c r="W9" s="548"/>
      <c r="X9" s="547" t="s">
        <v>97</v>
      </c>
      <c r="Y9" s="548"/>
      <c r="Z9" s="547" t="s">
        <v>98</v>
      </c>
      <c r="AA9" s="548"/>
      <c r="AB9" s="547" t="s">
        <v>99</v>
      </c>
      <c r="AC9" s="548"/>
      <c r="AD9" s="547" t="s">
        <v>100</v>
      </c>
      <c r="AE9" s="548"/>
      <c r="AF9" s="547" t="s">
        <v>101</v>
      </c>
      <c r="AG9" s="548"/>
      <c r="AH9" s="547" t="s">
        <v>102</v>
      </c>
      <c r="AI9" s="548"/>
      <c r="AJ9" s="547" t="s">
        <v>103</v>
      </c>
      <c r="AK9" s="548"/>
      <c r="AL9" s="547" t="s">
        <v>104</v>
      </c>
      <c r="AM9" s="548"/>
      <c r="AN9" s="547" t="s">
        <v>105</v>
      </c>
      <c r="AO9" s="548"/>
      <c r="AP9" s="547" t="s">
        <v>106</v>
      </c>
      <c r="AQ9" s="548"/>
    </row>
    <row r="10" spans="1:43" ht="57.6">
      <c r="A10" s="549"/>
      <c r="B10" s="550"/>
      <c r="D10" s="551" t="s">
        <v>107</v>
      </c>
      <c r="E10" s="552" t="str">
        <f>D10&amp;"
per FTE"</f>
        <v>Total Occupancy
per FTE</v>
      </c>
      <c r="F10" s="551" t="s">
        <v>108</v>
      </c>
      <c r="G10" s="552" t="str">
        <f>F10&amp;"
per FTE"</f>
        <v>Direct Care Consultant 201
per FTE</v>
      </c>
      <c r="H10" s="551" t="s">
        <v>109</v>
      </c>
      <c r="I10" s="552" t="str">
        <f>H10&amp;"
per FTE"</f>
        <v>Temporary Help 202
per FTE</v>
      </c>
      <c r="J10" s="551" t="s">
        <v>110</v>
      </c>
      <c r="K10" s="552" t="str">
        <f>J10&amp;"
per FTE"</f>
        <v>Clients and Caregivers Reimb./Stipends 203
per FTE</v>
      </c>
      <c r="L10" s="551" t="s">
        <v>111</v>
      </c>
      <c r="M10" s="552" t="str">
        <f>L10&amp;"
per FTE"</f>
        <v>Subcontracted Direct Care 206
per FTE</v>
      </c>
      <c r="N10" s="551" t="s">
        <v>112</v>
      </c>
      <c r="O10" s="552" t="str">
        <f>N10&amp;"
per FTE"</f>
        <v>Staff Training 204
per FTE</v>
      </c>
      <c r="P10" s="551" t="s">
        <v>113</v>
      </c>
      <c r="Q10" s="552" t="str">
        <f>P10&amp;"
per FTE"</f>
        <v>Staff Mileage / Travel 205
per FTE</v>
      </c>
      <c r="R10" s="551" t="s">
        <v>114</v>
      </c>
      <c r="S10" s="552" t="str">
        <f>R10&amp;"
per FTE"</f>
        <v>Meals 207
per FTE</v>
      </c>
      <c r="T10" s="551" t="s">
        <v>115</v>
      </c>
      <c r="U10" s="552" t="str">
        <f>T10&amp;"
per FTE"</f>
        <v>Client Transportation 208
per FTE</v>
      </c>
      <c r="V10" s="551" t="s">
        <v>116</v>
      </c>
      <c r="W10" s="552" t="str">
        <f>V10&amp;"
per FTE"</f>
        <v>Vehicle Expenses 208
per FTE</v>
      </c>
      <c r="X10" s="551" t="s">
        <v>117</v>
      </c>
      <c r="Y10" s="552" t="str">
        <f>X10&amp;"
per FTE"</f>
        <v>Vehicle Depreciation 208
per FTE</v>
      </c>
      <c r="Z10" s="551" t="s">
        <v>118</v>
      </c>
      <c r="AA10" s="552" t="str">
        <f>Z10&amp;"
per FTE"</f>
        <v>Incidental Medical /Medicine/Pharmacy 209
per FTE</v>
      </c>
      <c r="AB10" s="551" t="s">
        <v>119</v>
      </c>
      <c r="AC10" s="552" t="str">
        <f>AB10&amp;"
per FTE"</f>
        <v>Client Personal Allowances 211
per FTE</v>
      </c>
      <c r="AD10" s="551" t="s">
        <v>120</v>
      </c>
      <c r="AE10" s="552" t="str">
        <f>AD10&amp;"
per FTE"</f>
        <v>Provision Material Goods/Svs./Benefits 212
per FTE</v>
      </c>
      <c r="AF10" s="551" t="s">
        <v>121</v>
      </c>
      <c r="AG10" s="552" t="str">
        <f>AF10&amp;"
per FTE"</f>
        <v>Direct Client Wages 214
per FTE</v>
      </c>
      <c r="AH10" s="551" t="s">
        <v>122</v>
      </c>
      <c r="AI10" s="552" t="str">
        <f>AH10&amp;"
per FTE"</f>
        <v>Other Commercial Prod. &amp; Svs. 214
per FTE</v>
      </c>
      <c r="AJ10" s="551" t="s">
        <v>123</v>
      </c>
      <c r="AK10" s="552" t="str">
        <f>AJ10&amp;"
per FTE"</f>
        <v>Program Supplies &amp; Materials 215
per FTE</v>
      </c>
      <c r="AL10" s="551" t="s">
        <v>124</v>
      </c>
      <c r="AM10" s="552" t="str">
        <f>AL10&amp;"
per FTE"</f>
        <v>Non Charitable Expenses
per FTE</v>
      </c>
      <c r="AN10" s="551" t="s">
        <v>125</v>
      </c>
      <c r="AO10" s="552" t="str">
        <f>AN10&amp;"
per FTE"</f>
        <v>Other Expense
per FTE</v>
      </c>
      <c r="AP10" s="551" t="s">
        <v>126</v>
      </c>
      <c r="AQ10" s="552" t="str">
        <f>AP10&amp;"
per FTE"</f>
        <v>Total Other Program Expense
per FTE</v>
      </c>
    </row>
    <row r="11" spans="1:43">
      <c r="A11" s="547" t="s">
        <v>127</v>
      </c>
      <c r="B11" s="553" t="s">
        <v>128</v>
      </c>
      <c r="D11" s="547" t="s">
        <v>129</v>
      </c>
      <c r="E11" s="548"/>
      <c r="F11" s="547" t="s">
        <v>129</v>
      </c>
      <c r="G11" s="548"/>
      <c r="H11" s="547" t="s">
        <v>129</v>
      </c>
      <c r="I11" s="548"/>
      <c r="J11" s="547" t="s">
        <v>129</v>
      </c>
      <c r="K11" s="548"/>
      <c r="L11" s="547" t="s">
        <v>129</v>
      </c>
      <c r="M11" s="548"/>
      <c r="N11" s="547" t="s">
        <v>129</v>
      </c>
      <c r="O11" s="548"/>
      <c r="P11" s="547" t="s">
        <v>129</v>
      </c>
      <c r="Q11" s="548"/>
      <c r="R11" s="547" t="s">
        <v>129</v>
      </c>
      <c r="S11" s="548"/>
      <c r="T11" s="547" t="s">
        <v>129</v>
      </c>
      <c r="U11" s="548"/>
      <c r="V11" s="547" t="s">
        <v>129</v>
      </c>
      <c r="W11" s="548"/>
      <c r="X11" s="547" t="s">
        <v>129</v>
      </c>
      <c r="Y11" s="548"/>
      <c r="Z11" s="547" t="s">
        <v>129</v>
      </c>
      <c r="AA11" s="548"/>
      <c r="AB11" s="547" t="s">
        <v>129</v>
      </c>
      <c r="AC11" s="548"/>
      <c r="AD11" s="547" t="s">
        <v>129</v>
      </c>
      <c r="AE11" s="548"/>
      <c r="AF11" s="547" t="s">
        <v>129</v>
      </c>
      <c r="AG11" s="548"/>
      <c r="AH11" s="547" t="s">
        <v>129</v>
      </c>
      <c r="AI11" s="548"/>
      <c r="AJ11" s="547" t="s">
        <v>129</v>
      </c>
      <c r="AK11" s="548"/>
      <c r="AL11" s="547" t="s">
        <v>129</v>
      </c>
      <c r="AM11" s="548"/>
      <c r="AN11" s="547" t="s">
        <v>129</v>
      </c>
      <c r="AO11" s="548"/>
      <c r="AP11" s="547" t="s">
        <v>129</v>
      </c>
      <c r="AQ11" s="548"/>
    </row>
    <row r="12" spans="1:43">
      <c r="A12" s="547"/>
      <c r="B12" s="554">
        <v>29.59</v>
      </c>
      <c r="D12" s="555">
        <v>321393</v>
      </c>
      <c r="E12" s="556">
        <f>IF(OR($B12=0,D12=0),"",D12/$B12)</f>
        <v>10861.541061169313</v>
      </c>
      <c r="F12" s="557">
        <v>26437</v>
      </c>
      <c r="G12" s="556">
        <f>IF(OR($B12=0,F12=0),"",F12/$B12)</f>
        <v>893.44373099019936</v>
      </c>
      <c r="H12" s="555"/>
      <c r="I12" s="556" t="str">
        <f>IF(OR($B12=0,H12=0),"",H12/$B12)</f>
        <v/>
      </c>
      <c r="J12" s="555"/>
      <c r="K12" s="556" t="str">
        <f>IF(OR($B12=0,J12=0),"",J12/$B12)</f>
        <v/>
      </c>
      <c r="L12" s="555"/>
      <c r="M12" s="556" t="str">
        <f>IF(OR($B12=0,L12=0),"",L12/$B12)</f>
        <v/>
      </c>
      <c r="N12" s="555">
        <v>2130</v>
      </c>
      <c r="O12" s="556">
        <f>IF(OR($B12=0,N12=0),"",N12/$B12)</f>
        <v>71.983778303480904</v>
      </c>
      <c r="P12" s="555">
        <v>2639</v>
      </c>
      <c r="Q12" s="556">
        <f>IF(OR($B12=0,P12=0),"",P12/$B12)</f>
        <v>89.185535653937137</v>
      </c>
      <c r="R12" s="555">
        <v>211787</v>
      </c>
      <c r="S12" s="556">
        <f>IF(OR($B12=0,R12=0),"",R12/$B12)</f>
        <v>7157.3842514362959</v>
      </c>
      <c r="T12" s="555"/>
      <c r="U12" s="556" t="str">
        <f>IF(OR($B12=0,T12=0),"",T12/$B12)</f>
        <v/>
      </c>
      <c r="V12" s="555">
        <v>36666</v>
      </c>
      <c r="W12" s="556">
        <f>IF(OR($B12=0,V12=0),"",V12/$B12)</f>
        <v>1239.1348428523149</v>
      </c>
      <c r="X12" s="555"/>
      <c r="Y12" s="556" t="str">
        <f>IF(OR($B12=0,X12=0),"",X12/$B12)</f>
        <v/>
      </c>
      <c r="Z12" s="555">
        <v>28636</v>
      </c>
      <c r="AA12" s="556">
        <f>IF(OR($B12=0,Z12=0),"",Z12/$B12)</f>
        <v>967.75937816830015</v>
      </c>
      <c r="AB12" s="555">
        <v>1252</v>
      </c>
      <c r="AC12" s="556">
        <f>IF(OR($B12=0,AB12=0),"",AB12/$B12)</f>
        <v>42.311591753970937</v>
      </c>
      <c r="AD12" s="555"/>
      <c r="AE12" s="556" t="str">
        <f>IF(OR($B12=0,AD12=0),"",AD12/$B12)</f>
        <v/>
      </c>
      <c r="AF12" s="555"/>
      <c r="AG12" s="556" t="str">
        <f>IF(OR($B12=0,AF12=0),"",AF12/$B12)</f>
        <v/>
      </c>
      <c r="AH12" s="555"/>
      <c r="AI12" s="556" t="str">
        <f>IF(OR($B12=0,AH12=0),"",AH12/$B12)</f>
        <v/>
      </c>
      <c r="AJ12" s="555">
        <v>64941</v>
      </c>
      <c r="AK12" s="556">
        <f>IF(OR($B12=0,AJ12=0),"",AJ12/$B12)</f>
        <v>2194.6941534302127</v>
      </c>
      <c r="AL12" s="555"/>
      <c r="AM12" s="556" t="str">
        <f>IF(OR($B12=0,AL12=0),"",AL12/$B12)</f>
        <v/>
      </c>
      <c r="AN12" s="555">
        <v>906</v>
      </c>
      <c r="AO12" s="556">
        <f>IF(OR($B12=0,AN12=0),"",AN12/$B12)</f>
        <v>30.61845217979047</v>
      </c>
      <c r="AP12" s="555">
        <v>375394</v>
      </c>
      <c r="AQ12" s="556">
        <f>IF(OR($B12=0,AP12=0),"",AP12/$B12)</f>
        <v>12686.515714768502</v>
      </c>
    </row>
    <row r="13" spans="1:43">
      <c r="A13" s="547"/>
      <c r="B13" s="554">
        <v>24.2</v>
      </c>
      <c r="D13" s="555">
        <v>204613</v>
      </c>
      <c r="E13" s="556">
        <f t="shared" ref="E13:G76" si="0">IF(OR($B13=0,D13=0),"",D13/$B13)</f>
        <v>8455.0826446280989</v>
      </c>
      <c r="F13" s="555">
        <v>118926</v>
      </c>
      <c r="G13" s="556">
        <f t="shared" si="0"/>
        <v>4914.2975206611573</v>
      </c>
      <c r="H13" s="555"/>
      <c r="I13" s="556" t="str">
        <f t="shared" ref="I13:I76" si="1">IF(OR($B13=0,H13=0),"",H13/$B13)</f>
        <v/>
      </c>
      <c r="J13" s="555"/>
      <c r="K13" s="556" t="str">
        <f t="shared" ref="K13:K76" si="2">IF(OR($B13=0,J13=0),"",J13/$B13)</f>
        <v/>
      </c>
      <c r="L13" s="555">
        <v>9575</v>
      </c>
      <c r="M13" s="556">
        <f t="shared" ref="M13:M76" si="3">IF(OR($B13=0,L13=0),"",L13/$B13)</f>
        <v>395.6611570247934</v>
      </c>
      <c r="N13" s="555">
        <v>5</v>
      </c>
      <c r="O13" s="556">
        <f t="shared" ref="O13:O76" si="4">IF(OR($B13=0,N13=0),"",N13/$B13)</f>
        <v>0.20661157024793389</v>
      </c>
      <c r="P13" s="555">
        <v>3080</v>
      </c>
      <c r="Q13" s="556">
        <f t="shared" ref="Q13:Q76" si="5">IF(OR($B13=0,P13=0),"",P13/$B13)</f>
        <v>127.27272727272728</v>
      </c>
      <c r="R13" s="555">
        <v>139904</v>
      </c>
      <c r="S13" s="556">
        <f t="shared" ref="S13:S76" si="6">IF(OR($B13=0,R13=0),"",R13/$B13)</f>
        <v>5781.1570247933887</v>
      </c>
      <c r="T13" s="555">
        <v>2302</v>
      </c>
      <c r="U13" s="556">
        <f t="shared" ref="U13:U76" si="7">IF(OR($B13=0,T13=0),"",T13/$B13)</f>
        <v>95.123966942148769</v>
      </c>
      <c r="V13" s="555">
        <v>12500</v>
      </c>
      <c r="W13" s="556">
        <f t="shared" ref="W13:W76" si="8">IF(OR($B13=0,V13=0),"",V13/$B13)</f>
        <v>516.52892561983469</v>
      </c>
      <c r="X13" s="555">
        <v>2659</v>
      </c>
      <c r="Y13" s="556">
        <f t="shared" ref="Y13:Y76" si="9">IF(OR($B13=0,X13=0),"",X13/$B13)</f>
        <v>109.87603305785125</v>
      </c>
      <c r="Z13" s="555"/>
      <c r="AA13" s="556" t="str">
        <f t="shared" ref="AA13:AA76" si="10">IF(OR($B13=0,Z13=0),"",Z13/$B13)</f>
        <v/>
      </c>
      <c r="AB13" s="555"/>
      <c r="AC13" s="556" t="str">
        <f t="shared" ref="AC13:AC76" si="11">IF(OR($B13=0,AB13=0),"",AB13/$B13)</f>
        <v/>
      </c>
      <c r="AD13" s="555"/>
      <c r="AE13" s="556" t="str">
        <f t="shared" ref="AE13:AE76" si="12">IF(OR($B13=0,AD13=0),"",AD13/$B13)</f>
        <v/>
      </c>
      <c r="AF13" s="555"/>
      <c r="AG13" s="556" t="str">
        <f t="shared" ref="AG13:AG76" si="13">IF(OR($B13=0,AF13=0),"",AF13/$B13)</f>
        <v/>
      </c>
      <c r="AH13" s="555"/>
      <c r="AI13" s="556" t="str">
        <f t="shared" ref="AI13:AI76" si="14">IF(OR($B13=0,AH13=0),"",AH13/$B13)</f>
        <v/>
      </c>
      <c r="AJ13" s="555">
        <v>39128</v>
      </c>
      <c r="AK13" s="556">
        <f t="shared" ref="AK13:AK76" si="15">IF(OR($B13=0,AJ13=0),"",AJ13/$B13)</f>
        <v>1616.8595041322315</v>
      </c>
      <c r="AL13" s="555"/>
      <c r="AM13" s="556" t="str">
        <f t="shared" ref="AM13:AM76" si="16">IF(OR($B13=0,AL13=0),"",AL13/$B13)</f>
        <v/>
      </c>
      <c r="AN13" s="555">
        <v>691</v>
      </c>
      <c r="AO13" s="556">
        <f t="shared" ref="AO13:AO76" si="17">IF(OR($B13=0,AN13=0),"",AN13/$B13)</f>
        <v>28.553719008264462</v>
      </c>
      <c r="AP13" s="555">
        <v>328770</v>
      </c>
      <c r="AQ13" s="556">
        <f t="shared" ref="AQ13:AQ76" si="18">IF(OR($B13=0,AP13=0),"",AP13/$B13)</f>
        <v>13585.537190082645</v>
      </c>
    </row>
    <row r="14" spans="1:43">
      <c r="A14" s="547"/>
      <c r="B14" s="554">
        <v>12.77</v>
      </c>
      <c r="D14" s="555">
        <v>229022</v>
      </c>
      <c r="E14" s="556">
        <f t="shared" si="0"/>
        <v>17934.377447141738</v>
      </c>
      <c r="F14" s="555">
        <v>7688</v>
      </c>
      <c r="G14" s="556">
        <f t="shared" si="0"/>
        <v>602.03602192639005</v>
      </c>
      <c r="H14" s="555"/>
      <c r="I14" s="556" t="str">
        <f t="shared" si="1"/>
        <v/>
      </c>
      <c r="J14" s="555">
        <v>91228</v>
      </c>
      <c r="K14" s="556">
        <f t="shared" si="2"/>
        <v>7143.9310884886454</v>
      </c>
      <c r="L14" s="555"/>
      <c r="M14" s="556" t="str">
        <f t="shared" si="3"/>
        <v/>
      </c>
      <c r="N14" s="555">
        <v>6817</v>
      </c>
      <c r="O14" s="556">
        <f t="shared" si="4"/>
        <v>533.8292873923258</v>
      </c>
      <c r="P14" s="555">
        <v>18830</v>
      </c>
      <c r="Q14" s="556">
        <f t="shared" si="5"/>
        <v>1474.5497259201254</v>
      </c>
      <c r="R14" s="555">
        <v>7914</v>
      </c>
      <c r="S14" s="556">
        <f t="shared" si="6"/>
        <v>619.73375097885673</v>
      </c>
      <c r="T14" s="555"/>
      <c r="U14" s="556" t="str">
        <f t="shared" si="7"/>
        <v/>
      </c>
      <c r="V14" s="555">
        <v>16464</v>
      </c>
      <c r="W14" s="556">
        <f t="shared" si="8"/>
        <v>1289.2717306186375</v>
      </c>
      <c r="X14" s="555"/>
      <c r="Y14" s="556" t="str">
        <f t="shared" si="9"/>
        <v/>
      </c>
      <c r="Z14" s="555"/>
      <c r="AA14" s="556" t="str">
        <f t="shared" si="10"/>
        <v/>
      </c>
      <c r="AB14" s="555">
        <v>8016</v>
      </c>
      <c r="AC14" s="556">
        <f t="shared" si="11"/>
        <v>627.72122161315588</v>
      </c>
      <c r="AD14" s="555">
        <v>5223</v>
      </c>
      <c r="AE14" s="556">
        <f t="shared" si="12"/>
        <v>409.00548159749417</v>
      </c>
      <c r="AF14" s="555"/>
      <c r="AG14" s="556" t="str">
        <f t="shared" si="13"/>
        <v/>
      </c>
      <c r="AH14" s="555"/>
      <c r="AI14" s="556" t="str">
        <f t="shared" si="14"/>
        <v/>
      </c>
      <c r="AJ14" s="555">
        <v>54838</v>
      </c>
      <c r="AK14" s="556">
        <f t="shared" si="15"/>
        <v>4294.2834768989824</v>
      </c>
      <c r="AL14" s="555"/>
      <c r="AM14" s="556" t="str">
        <f t="shared" si="16"/>
        <v/>
      </c>
      <c r="AN14" s="555">
        <v>5309</v>
      </c>
      <c r="AO14" s="556">
        <f t="shared" si="17"/>
        <v>415.74001566170716</v>
      </c>
      <c r="AP14" s="555">
        <v>222327</v>
      </c>
      <c r="AQ14" s="556">
        <f t="shared" si="18"/>
        <v>17410.10180109632</v>
      </c>
    </row>
    <row r="15" spans="1:43">
      <c r="A15" s="558"/>
      <c r="B15" s="559">
        <v>5.53</v>
      </c>
      <c r="D15" s="560">
        <v>19174</v>
      </c>
      <c r="E15" s="556">
        <f t="shared" si="0"/>
        <v>3467.2694394213381</v>
      </c>
      <c r="F15" s="560">
        <v>1290</v>
      </c>
      <c r="G15" s="556">
        <f t="shared" si="0"/>
        <v>233.27305605786617</v>
      </c>
      <c r="H15" s="560"/>
      <c r="I15" s="556" t="str">
        <f t="shared" si="1"/>
        <v/>
      </c>
      <c r="J15" s="560"/>
      <c r="K15" s="556" t="str">
        <f t="shared" si="2"/>
        <v/>
      </c>
      <c r="L15" s="560"/>
      <c r="M15" s="556" t="str">
        <f t="shared" si="3"/>
        <v/>
      </c>
      <c r="N15" s="560">
        <v>6430</v>
      </c>
      <c r="O15" s="556">
        <f t="shared" si="4"/>
        <v>1162.748643761302</v>
      </c>
      <c r="P15" s="560"/>
      <c r="Q15" s="556" t="str">
        <f t="shared" si="5"/>
        <v/>
      </c>
      <c r="R15" s="560"/>
      <c r="S15" s="556" t="str">
        <f t="shared" si="6"/>
        <v/>
      </c>
      <c r="T15" s="560"/>
      <c r="U15" s="556" t="str">
        <f t="shared" si="7"/>
        <v/>
      </c>
      <c r="V15" s="560"/>
      <c r="W15" s="556" t="str">
        <f t="shared" si="8"/>
        <v/>
      </c>
      <c r="X15" s="560"/>
      <c r="Y15" s="556" t="str">
        <f t="shared" si="9"/>
        <v/>
      </c>
      <c r="Z15" s="560"/>
      <c r="AA15" s="556" t="str">
        <f t="shared" si="10"/>
        <v/>
      </c>
      <c r="AB15" s="560"/>
      <c r="AC15" s="556" t="str">
        <f t="shared" si="11"/>
        <v/>
      </c>
      <c r="AD15" s="560"/>
      <c r="AE15" s="556" t="str">
        <f t="shared" si="12"/>
        <v/>
      </c>
      <c r="AF15" s="560"/>
      <c r="AG15" s="556" t="str">
        <f t="shared" si="13"/>
        <v/>
      </c>
      <c r="AH15" s="560"/>
      <c r="AI15" s="556" t="str">
        <f t="shared" si="14"/>
        <v/>
      </c>
      <c r="AJ15" s="560">
        <v>121</v>
      </c>
      <c r="AK15" s="556">
        <f t="shared" si="15"/>
        <v>21.880650994575046</v>
      </c>
      <c r="AL15" s="560"/>
      <c r="AM15" s="556" t="str">
        <f t="shared" si="16"/>
        <v/>
      </c>
      <c r="AN15" s="560"/>
      <c r="AO15" s="556" t="str">
        <f t="shared" si="17"/>
        <v/>
      </c>
      <c r="AP15" s="560">
        <v>7841</v>
      </c>
      <c r="AQ15" s="556">
        <f t="shared" si="18"/>
        <v>1417.9023508137432</v>
      </c>
    </row>
    <row r="16" spans="1:43">
      <c r="A16" s="558"/>
      <c r="B16" s="559">
        <v>17.690000000000001</v>
      </c>
      <c r="D16" s="560">
        <v>29207</v>
      </c>
      <c r="E16" s="556">
        <f t="shared" si="0"/>
        <v>1651.0457885811193</v>
      </c>
      <c r="F16" s="560">
        <v>1830</v>
      </c>
      <c r="G16" s="556">
        <f t="shared" si="0"/>
        <v>103.44827586206895</v>
      </c>
      <c r="H16" s="560"/>
      <c r="I16" s="556" t="str">
        <f t="shared" si="1"/>
        <v/>
      </c>
      <c r="J16" s="560"/>
      <c r="K16" s="556" t="str">
        <f t="shared" si="2"/>
        <v/>
      </c>
      <c r="L16" s="560"/>
      <c r="M16" s="556" t="str">
        <f t="shared" si="3"/>
        <v/>
      </c>
      <c r="N16" s="560">
        <v>615</v>
      </c>
      <c r="O16" s="556">
        <f t="shared" si="4"/>
        <v>34.765404183154324</v>
      </c>
      <c r="P16" s="560">
        <v>10738</v>
      </c>
      <c r="Q16" s="556">
        <f t="shared" si="5"/>
        <v>607.00960994912373</v>
      </c>
      <c r="R16" s="560">
        <v>116703</v>
      </c>
      <c r="S16" s="556">
        <f t="shared" si="6"/>
        <v>6597.1170152628601</v>
      </c>
      <c r="T16" s="560"/>
      <c r="U16" s="556" t="str">
        <f t="shared" si="7"/>
        <v/>
      </c>
      <c r="V16" s="560">
        <v>20458</v>
      </c>
      <c r="W16" s="556">
        <f t="shared" si="8"/>
        <v>1156.4725833804409</v>
      </c>
      <c r="X16" s="560"/>
      <c r="Y16" s="556" t="str">
        <f t="shared" si="9"/>
        <v/>
      </c>
      <c r="Z16" s="560">
        <v>55</v>
      </c>
      <c r="AA16" s="556">
        <f t="shared" si="10"/>
        <v>3.1091011871113623</v>
      </c>
      <c r="AB16" s="560">
        <v>499</v>
      </c>
      <c r="AC16" s="556">
        <f t="shared" si="11"/>
        <v>28.208027133973996</v>
      </c>
      <c r="AD16" s="560"/>
      <c r="AE16" s="556" t="str">
        <f t="shared" si="12"/>
        <v/>
      </c>
      <c r="AF16" s="560"/>
      <c r="AG16" s="556" t="str">
        <f t="shared" si="13"/>
        <v/>
      </c>
      <c r="AH16" s="560"/>
      <c r="AI16" s="556" t="str">
        <f t="shared" si="14"/>
        <v/>
      </c>
      <c r="AJ16" s="560">
        <v>12674</v>
      </c>
      <c r="AK16" s="556">
        <f t="shared" si="15"/>
        <v>716.44997173544368</v>
      </c>
      <c r="AL16" s="560"/>
      <c r="AM16" s="556" t="str">
        <f t="shared" si="16"/>
        <v/>
      </c>
      <c r="AN16" s="560">
        <v>1279</v>
      </c>
      <c r="AO16" s="556">
        <f t="shared" si="17"/>
        <v>72.300734878462407</v>
      </c>
      <c r="AP16" s="560">
        <v>164851</v>
      </c>
      <c r="AQ16" s="556">
        <f t="shared" si="18"/>
        <v>9318.8807235726399</v>
      </c>
    </row>
    <row r="17" spans="1:43">
      <c r="A17" s="547"/>
      <c r="B17" s="554">
        <v>27.57</v>
      </c>
      <c r="D17" s="555">
        <v>248295</v>
      </c>
      <c r="E17" s="556">
        <f t="shared" si="0"/>
        <v>9005.9847660500545</v>
      </c>
      <c r="F17" s="555"/>
      <c r="G17" s="556" t="str">
        <f t="shared" si="0"/>
        <v/>
      </c>
      <c r="H17" s="555"/>
      <c r="I17" s="556" t="str">
        <f t="shared" si="1"/>
        <v/>
      </c>
      <c r="J17" s="555"/>
      <c r="K17" s="556" t="str">
        <f t="shared" si="2"/>
        <v/>
      </c>
      <c r="L17" s="555"/>
      <c r="M17" s="556" t="str">
        <f t="shared" si="3"/>
        <v/>
      </c>
      <c r="N17" s="555">
        <v>305</v>
      </c>
      <c r="O17" s="556">
        <f t="shared" si="4"/>
        <v>11.062749365252085</v>
      </c>
      <c r="P17" s="555">
        <v>1560</v>
      </c>
      <c r="Q17" s="556">
        <f t="shared" si="5"/>
        <v>56.583242655059848</v>
      </c>
      <c r="R17" s="555">
        <v>178245</v>
      </c>
      <c r="S17" s="556">
        <f t="shared" si="6"/>
        <v>6465.179542981502</v>
      </c>
      <c r="T17" s="555">
        <v>71479</v>
      </c>
      <c r="U17" s="556">
        <f t="shared" si="7"/>
        <v>2592.6369241929633</v>
      </c>
      <c r="V17" s="555">
        <v>16096</v>
      </c>
      <c r="W17" s="556">
        <f t="shared" si="8"/>
        <v>583.82299601015598</v>
      </c>
      <c r="X17" s="555"/>
      <c r="Y17" s="556" t="str">
        <f t="shared" si="9"/>
        <v/>
      </c>
      <c r="Z17" s="555">
        <v>14149</v>
      </c>
      <c r="AA17" s="556">
        <f t="shared" si="10"/>
        <v>513.20275661951393</v>
      </c>
      <c r="AB17" s="555"/>
      <c r="AC17" s="556" t="str">
        <f t="shared" si="11"/>
        <v/>
      </c>
      <c r="AD17" s="555"/>
      <c r="AE17" s="556" t="str">
        <f t="shared" si="12"/>
        <v/>
      </c>
      <c r="AF17" s="555"/>
      <c r="AG17" s="556" t="str">
        <f t="shared" si="13"/>
        <v/>
      </c>
      <c r="AH17" s="555"/>
      <c r="AI17" s="556" t="str">
        <f t="shared" si="14"/>
        <v/>
      </c>
      <c r="AJ17" s="555">
        <v>16179.74</v>
      </c>
      <c r="AK17" s="556">
        <f t="shared" si="15"/>
        <v>586.86035545883203</v>
      </c>
      <c r="AL17" s="555"/>
      <c r="AM17" s="556" t="str">
        <f t="shared" si="16"/>
        <v/>
      </c>
      <c r="AN17" s="555">
        <v>1592</v>
      </c>
      <c r="AO17" s="556">
        <f t="shared" si="17"/>
        <v>57.743924555676458</v>
      </c>
      <c r="AP17" s="555">
        <v>299605.74</v>
      </c>
      <c r="AQ17" s="556">
        <f t="shared" si="18"/>
        <v>10867.092491838956</v>
      </c>
    </row>
    <row r="18" spans="1:43">
      <c r="A18" s="558"/>
      <c r="B18" s="559">
        <v>17.829999999999998</v>
      </c>
      <c r="D18" s="560">
        <v>226437</v>
      </c>
      <c r="E18" s="556">
        <f t="shared" si="0"/>
        <v>12699.775659001683</v>
      </c>
      <c r="F18" s="560"/>
      <c r="G18" s="556" t="str">
        <f t="shared" si="0"/>
        <v/>
      </c>
      <c r="H18" s="560"/>
      <c r="I18" s="556" t="str">
        <f t="shared" si="1"/>
        <v/>
      </c>
      <c r="J18" s="560"/>
      <c r="K18" s="556" t="str">
        <f t="shared" si="2"/>
        <v/>
      </c>
      <c r="L18" s="560"/>
      <c r="M18" s="556" t="str">
        <f t="shared" si="3"/>
        <v/>
      </c>
      <c r="N18" s="560">
        <v>596</v>
      </c>
      <c r="O18" s="556">
        <f t="shared" si="4"/>
        <v>33.426808749298935</v>
      </c>
      <c r="P18" s="560">
        <v>3258</v>
      </c>
      <c r="Q18" s="556">
        <f t="shared" si="5"/>
        <v>182.72574312955695</v>
      </c>
      <c r="R18" s="560">
        <v>283551</v>
      </c>
      <c r="S18" s="556">
        <f t="shared" si="6"/>
        <v>15903.028603477287</v>
      </c>
      <c r="T18" s="560">
        <v>827</v>
      </c>
      <c r="U18" s="556">
        <f t="shared" si="7"/>
        <v>46.382501402131247</v>
      </c>
      <c r="V18" s="560">
        <v>26183</v>
      </c>
      <c r="W18" s="556">
        <f t="shared" si="8"/>
        <v>1468.4800897363996</v>
      </c>
      <c r="X18" s="560">
        <v>5153</v>
      </c>
      <c r="Y18" s="556">
        <f t="shared" si="9"/>
        <v>289.00729108244536</v>
      </c>
      <c r="Z18" s="560">
        <v>10102</v>
      </c>
      <c r="AA18" s="556">
        <f t="shared" si="10"/>
        <v>566.57319125070114</v>
      </c>
      <c r="AB18" s="560"/>
      <c r="AC18" s="556" t="str">
        <f t="shared" si="11"/>
        <v/>
      </c>
      <c r="AD18" s="560"/>
      <c r="AE18" s="556" t="str">
        <f t="shared" si="12"/>
        <v/>
      </c>
      <c r="AF18" s="560"/>
      <c r="AG18" s="556" t="str">
        <f t="shared" si="13"/>
        <v/>
      </c>
      <c r="AH18" s="560"/>
      <c r="AI18" s="556" t="str">
        <f t="shared" si="14"/>
        <v/>
      </c>
      <c r="AJ18" s="560">
        <v>12602.91</v>
      </c>
      <c r="AK18" s="556">
        <f t="shared" si="15"/>
        <v>706.83735277621986</v>
      </c>
      <c r="AL18" s="560"/>
      <c r="AM18" s="556" t="str">
        <f t="shared" si="16"/>
        <v/>
      </c>
      <c r="AN18" s="560">
        <v>632</v>
      </c>
      <c r="AO18" s="556">
        <f t="shared" si="17"/>
        <v>35.445877734155921</v>
      </c>
      <c r="AP18" s="560">
        <v>342904.91</v>
      </c>
      <c r="AQ18" s="556">
        <f t="shared" si="18"/>
        <v>19231.907459338196</v>
      </c>
    </row>
    <row r="19" spans="1:43">
      <c r="A19" s="547"/>
      <c r="B19" s="554">
        <v>34.479999999999997</v>
      </c>
      <c r="D19" s="555">
        <v>420475.01</v>
      </c>
      <c r="E19" s="556">
        <f t="shared" si="0"/>
        <v>12194.750870069607</v>
      </c>
      <c r="F19" s="555">
        <v>319767.71000000002</v>
      </c>
      <c r="G19" s="556">
        <f t="shared" si="0"/>
        <v>9274.0055104408366</v>
      </c>
      <c r="H19" s="555"/>
      <c r="I19" s="556" t="str">
        <f t="shared" si="1"/>
        <v/>
      </c>
      <c r="J19" s="555"/>
      <c r="K19" s="556" t="str">
        <f t="shared" si="2"/>
        <v/>
      </c>
      <c r="L19" s="555"/>
      <c r="M19" s="556" t="str">
        <f t="shared" si="3"/>
        <v/>
      </c>
      <c r="N19" s="555">
        <v>554.79999999999995</v>
      </c>
      <c r="O19" s="556">
        <f t="shared" si="4"/>
        <v>16.090487238979119</v>
      </c>
      <c r="P19" s="555">
        <v>217.77</v>
      </c>
      <c r="Q19" s="556">
        <f t="shared" si="5"/>
        <v>6.3158352668213462</v>
      </c>
      <c r="R19" s="555">
        <v>155371.32999999999</v>
      </c>
      <c r="S19" s="556">
        <f t="shared" si="6"/>
        <v>4506.1290603248262</v>
      </c>
      <c r="T19" s="555">
        <v>1233.5</v>
      </c>
      <c r="U19" s="556">
        <f t="shared" si="7"/>
        <v>35.774361948955921</v>
      </c>
      <c r="V19" s="555">
        <v>21551.29</v>
      </c>
      <c r="W19" s="556">
        <f t="shared" si="8"/>
        <v>625.03741299303954</v>
      </c>
      <c r="X19" s="555">
        <v>6736.59</v>
      </c>
      <c r="Y19" s="556">
        <f t="shared" si="9"/>
        <v>195.37674013921117</v>
      </c>
      <c r="Z19" s="555">
        <v>6119.05</v>
      </c>
      <c r="AA19" s="556">
        <f t="shared" si="10"/>
        <v>177.46664733178656</v>
      </c>
      <c r="AB19" s="555"/>
      <c r="AC19" s="556" t="str">
        <f t="shared" si="11"/>
        <v/>
      </c>
      <c r="AD19" s="555">
        <v>-526</v>
      </c>
      <c r="AE19" s="556">
        <f t="shared" si="12"/>
        <v>-15.255220417633412</v>
      </c>
      <c r="AF19" s="555"/>
      <c r="AG19" s="556" t="str">
        <f t="shared" si="13"/>
        <v/>
      </c>
      <c r="AH19" s="555"/>
      <c r="AI19" s="556" t="str">
        <f t="shared" si="14"/>
        <v/>
      </c>
      <c r="AJ19" s="555">
        <v>16589.060000000001</v>
      </c>
      <c r="AK19" s="556">
        <f t="shared" si="15"/>
        <v>481.12122969837594</v>
      </c>
      <c r="AL19" s="555"/>
      <c r="AM19" s="556" t="str">
        <f t="shared" si="16"/>
        <v/>
      </c>
      <c r="AN19" s="555"/>
      <c r="AO19" s="556" t="str">
        <f t="shared" si="17"/>
        <v/>
      </c>
      <c r="AP19" s="555">
        <v>527615.1</v>
      </c>
      <c r="AQ19" s="556">
        <f t="shared" si="18"/>
        <v>15302.062064965197</v>
      </c>
    </row>
    <row r="20" spans="1:43">
      <c r="A20" s="547"/>
      <c r="B20" s="554">
        <v>20.6807011583617</v>
      </c>
      <c r="D20" s="555">
        <v>150069</v>
      </c>
      <c r="E20" s="556">
        <f t="shared" si="0"/>
        <v>7256.4754381803696</v>
      </c>
      <c r="F20" s="555">
        <v>855</v>
      </c>
      <c r="G20" s="556">
        <f t="shared" si="0"/>
        <v>41.342892267185206</v>
      </c>
      <c r="H20" s="555"/>
      <c r="I20" s="556" t="str">
        <f t="shared" si="1"/>
        <v/>
      </c>
      <c r="J20" s="555"/>
      <c r="K20" s="556" t="str">
        <f t="shared" si="2"/>
        <v/>
      </c>
      <c r="L20" s="555"/>
      <c r="M20" s="556" t="str">
        <f t="shared" si="3"/>
        <v/>
      </c>
      <c r="N20" s="555">
        <v>1402</v>
      </c>
      <c r="O20" s="556">
        <f t="shared" si="4"/>
        <v>67.792672466191405</v>
      </c>
      <c r="P20" s="555">
        <v>1459</v>
      </c>
      <c r="Q20" s="556">
        <f t="shared" si="5"/>
        <v>70.548865284003753</v>
      </c>
      <c r="R20" s="555">
        <v>92316</v>
      </c>
      <c r="S20" s="556">
        <f t="shared" si="6"/>
        <v>4463.871862616923</v>
      </c>
      <c r="T20" s="555">
        <v>28495</v>
      </c>
      <c r="U20" s="556">
        <f t="shared" si="7"/>
        <v>1377.8546376063653</v>
      </c>
      <c r="V20" s="555"/>
      <c r="W20" s="556" t="str">
        <f t="shared" si="8"/>
        <v/>
      </c>
      <c r="X20" s="555"/>
      <c r="Y20" s="556" t="str">
        <f t="shared" si="9"/>
        <v/>
      </c>
      <c r="Z20" s="555">
        <v>822</v>
      </c>
      <c r="AA20" s="556">
        <f t="shared" si="10"/>
        <v>39.747201688451739</v>
      </c>
      <c r="AB20" s="555"/>
      <c r="AC20" s="556" t="str">
        <f t="shared" si="11"/>
        <v/>
      </c>
      <c r="AD20" s="555"/>
      <c r="AE20" s="556" t="str">
        <f t="shared" si="12"/>
        <v/>
      </c>
      <c r="AF20" s="555"/>
      <c r="AG20" s="556" t="str">
        <f t="shared" si="13"/>
        <v/>
      </c>
      <c r="AH20" s="555"/>
      <c r="AI20" s="556" t="str">
        <f t="shared" si="14"/>
        <v/>
      </c>
      <c r="AJ20" s="555">
        <v>5182</v>
      </c>
      <c r="AK20" s="556">
        <f t="shared" si="15"/>
        <v>250.57177512111548</v>
      </c>
      <c r="AL20" s="555"/>
      <c r="AM20" s="556" t="str">
        <f t="shared" si="16"/>
        <v/>
      </c>
      <c r="AN20" s="555"/>
      <c r="AO20" s="556" t="str">
        <f t="shared" si="17"/>
        <v/>
      </c>
      <c r="AP20" s="555">
        <v>130531</v>
      </c>
      <c r="AQ20" s="556">
        <f t="shared" si="18"/>
        <v>6311.7299070502359</v>
      </c>
    </row>
    <row r="21" spans="1:43">
      <c r="A21" s="547"/>
      <c r="B21" s="554">
        <v>2.99</v>
      </c>
      <c r="D21" s="555">
        <v>71610</v>
      </c>
      <c r="E21" s="556">
        <f t="shared" si="0"/>
        <v>23949.832775919731</v>
      </c>
      <c r="F21" s="555">
        <v>2087</v>
      </c>
      <c r="G21" s="556">
        <f t="shared" si="0"/>
        <v>697.99331103678924</v>
      </c>
      <c r="H21" s="555"/>
      <c r="I21" s="556" t="str">
        <f t="shared" si="1"/>
        <v/>
      </c>
      <c r="J21" s="555"/>
      <c r="K21" s="556" t="str">
        <f t="shared" si="2"/>
        <v/>
      </c>
      <c r="L21" s="555"/>
      <c r="M21" s="556" t="str">
        <f t="shared" si="3"/>
        <v/>
      </c>
      <c r="N21" s="555">
        <v>2408</v>
      </c>
      <c r="O21" s="556">
        <f t="shared" si="4"/>
        <v>805.35117056856177</v>
      </c>
      <c r="P21" s="555">
        <v>1316</v>
      </c>
      <c r="Q21" s="556">
        <f t="shared" si="5"/>
        <v>440.13377926421401</v>
      </c>
      <c r="R21" s="555"/>
      <c r="S21" s="556" t="str">
        <f t="shared" si="6"/>
        <v/>
      </c>
      <c r="T21" s="555"/>
      <c r="U21" s="556" t="str">
        <f t="shared" si="7"/>
        <v/>
      </c>
      <c r="V21" s="555"/>
      <c r="W21" s="556" t="str">
        <f t="shared" si="8"/>
        <v/>
      </c>
      <c r="X21" s="555"/>
      <c r="Y21" s="556" t="str">
        <f t="shared" si="9"/>
        <v/>
      </c>
      <c r="Z21" s="555"/>
      <c r="AA21" s="556" t="str">
        <f t="shared" si="10"/>
        <v/>
      </c>
      <c r="AB21" s="555"/>
      <c r="AC21" s="556" t="str">
        <f t="shared" si="11"/>
        <v/>
      </c>
      <c r="AD21" s="555"/>
      <c r="AE21" s="556" t="str">
        <f t="shared" si="12"/>
        <v/>
      </c>
      <c r="AF21" s="555"/>
      <c r="AG21" s="556" t="str">
        <f t="shared" si="13"/>
        <v/>
      </c>
      <c r="AH21" s="555"/>
      <c r="AI21" s="556" t="str">
        <f t="shared" si="14"/>
        <v/>
      </c>
      <c r="AJ21" s="555">
        <v>43586</v>
      </c>
      <c r="AK21" s="556">
        <f t="shared" si="15"/>
        <v>14577.257525083611</v>
      </c>
      <c r="AL21" s="555"/>
      <c r="AM21" s="556" t="str">
        <f t="shared" si="16"/>
        <v/>
      </c>
      <c r="AN21" s="555">
        <v>21036</v>
      </c>
      <c r="AO21" s="556">
        <f t="shared" si="17"/>
        <v>7035.451505016722</v>
      </c>
      <c r="AP21" s="555">
        <v>70433</v>
      </c>
      <c r="AQ21" s="556">
        <f t="shared" si="18"/>
        <v>23556.187290969898</v>
      </c>
    </row>
    <row r="22" spans="1:43">
      <c r="A22" s="558"/>
      <c r="B22" s="559">
        <v>5.89</v>
      </c>
      <c r="D22" s="560">
        <v>93422</v>
      </c>
      <c r="E22" s="556">
        <f t="shared" si="0"/>
        <v>15861.120543293719</v>
      </c>
      <c r="F22" s="560">
        <v>1712</v>
      </c>
      <c r="G22" s="556">
        <f t="shared" si="0"/>
        <v>290.66213921901527</v>
      </c>
      <c r="H22" s="560"/>
      <c r="I22" s="556" t="str">
        <f t="shared" si="1"/>
        <v/>
      </c>
      <c r="J22" s="560"/>
      <c r="K22" s="556" t="str">
        <f t="shared" si="2"/>
        <v/>
      </c>
      <c r="L22" s="560"/>
      <c r="M22" s="556" t="str">
        <f t="shared" si="3"/>
        <v/>
      </c>
      <c r="N22" s="560">
        <v>1714</v>
      </c>
      <c r="O22" s="556">
        <f t="shared" si="4"/>
        <v>291.00169779286927</v>
      </c>
      <c r="P22" s="560">
        <v>314</v>
      </c>
      <c r="Q22" s="556">
        <f t="shared" si="5"/>
        <v>53.310696095076402</v>
      </c>
      <c r="R22" s="560"/>
      <c r="S22" s="556" t="str">
        <f t="shared" si="6"/>
        <v/>
      </c>
      <c r="T22" s="560"/>
      <c r="U22" s="556" t="str">
        <f t="shared" si="7"/>
        <v/>
      </c>
      <c r="V22" s="560"/>
      <c r="W22" s="556" t="str">
        <f t="shared" si="8"/>
        <v/>
      </c>
      <c r="X22" s="560"/>
      <c r="Y22" s="556" t="str">
        <f t="shared" si="9"/>
        <v/>
      </c>
      <c r="Z22" s="560"/>
      <c r="AA22" s="556" t="str">
        <f t="shared" si="10"/>
        <v/>
      </c>
      <c r="AB22" s="560"/>
      <c r="AC22" s="556" t="str">
        <f t="shared" si="11"/>
        <v/>
      </c>
      <c r="AD22" s="560"/>
      <c r="AE22" s="556" t="str">
        <f t="shared" si="12"/>
        <v/>
      </c>
      <c r="AF22" s="560"/>
      <c r="AG22" s="556" t="str">
        <f t="shared" si="13"/>
        <v/>
      </c>
      <c r="AH22" s="560"/>
      <c r="AI22" s="556" t="str">
        <f t="shared" si="14"/>
        <v/>
      </c>
      <c r="AJ22" s="560">
        <v>8001</v>
      </c>
      <c r="AK22" s="556">
        <f t="shared" si="15"/>
        <v>1358.4040747028864</v>
      </c>
      <c r="AL22" s="560"/>
      <c r="AM22" s="556" t="str">
        <f t="shared" si="16"/>
        <v/>
      </c>
      <c r="AN22" s="560">
        <v>15299</v>
      </c>
      <c r="AO22" s="556">
        <f t="shared" si="17"/>
        <v>2597.4533106960953</v>
      </c>
      <c r="AP22" s="560">
        <v>27040</v>
      </c>
      <c r="AQ22" s="556">
        <f t="shared" si="18"/>
        <v>4590.8319185059427</v>
      </c>
    </row>
    <row r="23" spans="1:43">
      <c r="A23" s="558"/>
      <c r="B23" s="559">
        <v>1.46</v>
      </c>
      <c r="D23" s="560">
        <v>2377</v>
      </c>
      <c r="E23" s="556">
        <f t="shared" si="0"/>
        <v>1628.0821917808219</v>
      </c>
      <c r="F23" s="560">
        <v>439</v>
      </c>
      <c r="G23" s="556">
        <f t="shared" si="0"/>
        <v>300.6849315068493</v>
      </c>
      <c r="H23" s="560"/>
      <c r="I23" s="556" t="str">
        <f t="shared" si="1"/>
        <v/>
      </c>
      <c r="J23" s="560"/>
      <c r="K23" s="556" t="str">
        <f t="shared" si="2"/>
        <v/>
      </c>
      <c r="L23" s="560"/>
      <c r="M23" s="556" t="str">
        <f t="shared" si="3"/>
        <v/>
      </c>
      <c r="N23" s="560">
        <v>538</v>
      </c>
      <c r="O23" s="556">
        <f t="shared" si="4"/>
        <v>368.49315068493149</v>
      </c>
      <c r="P23" s="560">
        <v>1117</v>
      </c>
      <c r="Q23" s="556">
        <f t="shared" si="5"/>
        <v>765.06849315068496</v>
      </c>
      <c r="R23" s="560"/>
      <c r="S23" s="556" t="str">
        <f t="shared" si="6"/>
        <v/>
      </c>
      <c r="T23" s="560"/>
      <c r="U23" s="556" t="str">
        <f t="shared" si="7"/>
        <v/>
      </c>
      <c r="V23" s="560"/>
      <c r="W23" s="556" t="str">
        <f t="shared" si="8"/>
        <v/>
      </c>
      <c r="X23" s="560"/>
      <c r="Y23" s="556" t="str">
        <f t="shared" si="9"/>
        <v/>
      </c>
      <c r="Z23" s="560"/>
      <c r="AA23" s="556" t="str">
        <f t="shared" si="10"/>
        <v/>
      </c>
      <c r="AB23" s="560"/>
      <c r="AC23" s="556" t="str">
        <f t="shared" si="11"/>
        <v/>
      </c>
      <c r="AD23" s="560"/>
      <c r="AE23" s="556" t="str">
        <f t="shared" si="12"/>
        <v/>
      </c>
      <c r="AF23" s="560"/>
      <c r="AG23" s="556" t="str">
        <f t="shared" si="13"/>
        <v/>
      </c>
      <c r="AH23" s="560"/>
      <c r="AI23" s="556" t="str">
        <f t="shared" si="14"/>
        <v/>
      </c>
      <c r="AJ23" s="560">
        <v>504</v>
      </c>
      <c r="AK23" s="556">
        <f t="shared" si="15"/>
        <v>345.20547945205482</v>
      </c>
      <c r="AL23" s="560"/>
      <c r="AM23" s="556" t="str">
        <f t="shared" si="16"/>
        <v/>
      </c>
      <c r="AN23" s="560">
        <v>4248</v>
      </c>
      <c r="AO23" s="556">
        <f t="shared" si="17"/>
        <v>2909.5890410958905</v>
      </c>
      <c r="AP23" s="560">
        <v>6846</v>
      </c>
      <c r="AQ23" s="556">
        <f t="shared" si="18"/>
        <v>4689.0410958904113</v>
      </c>
    </row>
    <row r="24" spans="1:43">
      <c r="E24" s="556" t="str">
        <f t="shared" si="0"/>
        <v/>
      </c>
      <c r="G24" s="556" t="str">
        <f t="shared" si="0"/>
        <v/>
      </c>
      <c r="I24" s="556" t="str">
        <f t="shared" si="1"/>
        <v/>
      </c>
      <c r="K24" s="556" t="str">
        <f t="shared" si="2"/>
        <v/>
      </c>
      <c r="M24" s="556" t="str">
        <f t="shared" si="3"/>
        <v/>
      </c>
      <c r="O24" s="556" t="str">
        <f t="shared" si="4"/>
        <v/>
      </c>
      <c r="Q24" s="556" t="str">
        <f t="shared" si="5"/>
        <v/>
      </c>
      <c r="S24" s="556" t="str">
        <f t="shared" si="6"/>
        <v/>
      </c>
      <c r="U24" s="556" t="str">
        <f t="shared" si="7"/>
        <v/>
      </c>
      <c r="W24" s="556" t="str">
        <f t="shared" si="8"/>
        <v/>
      </c>
      <c r="Y24" s="556" t="str">
        <f t="shared" si="9"/>
        <v/>
      </c>
      <c r="AA24" s="556" t="str">
        <f t="shared" si="10"/>
        <v/>
      </c>
      <c r="AC24" s="556" t="str">
        <f t="shared" si="11"/>
        <v/>
      </c>
      <c r="AE24" s="556" t="str">
        <f t="shared" si="12"/>
        <v/>
      </c>
      <c r="AG24" s="556" t="str">
        <f t="shared" si="13"/>
        <v/>
      </c>
      <c r="AI24" s="556" t="str">
        <f t="shared" si="14"/>
        <v/>
      </c>
      <c r="AK24" s="556" t="str">
        <f t="shared" si="15"/>
        <v/>
      </c>
      <c r="AM24" s="556" t="str">
        <f t="shared" si="16"/>
        <v/>
      </c>
      <c r="AO24" s="556" t="str">
        <f t="shared" si="17"/>
        <v/>
      </c>
      <c r="AQ24" s="556" t="str">
        <f t="shared" si="18"/>
        <v/>
      </c>
    </row>
    <row r="25" spans="1:43">
      <c r="D25" s="542">
        <f>SUM(D12:D24)</f>
        <v>2016094.01</v>
      </c>
      <c r="E25" s="556" t="str">
        <f t="shared" si="0"/>
        <v/>
      </c>
      <c r="G25" s="556" t="str">
        <f t="shared" si="0"/>
        <v/>
      </c>
      <c r="I25" s="556" t="str">
        <f t="shared" si="1"/>
        <v/>
      </c>
      <c r="K25" s="556" t="str">
        <f t="shared" si="2"/>
        <v/>
      </c>
      <c r="M25" s="556" t="str">
        <f t="shared" si="3"/>
        <v/>
      </c>
      <c r="O25" s="556" t="str">
        <f t="shared" si="4"/>
        <v/>
      </c>
      <c r="Q25" s="556" t="str">
        <f t="shared" si="5"/>
        <v/>
      </c>
      <c r="S25" s="556" t="str">
        <f t="shared" si="6"/>
        <v/>
      </c>
      <c r="U25" s="556" t="str">
        <f t="shared" si="7"/>
        <v/>
      </c>
      <c r="W25" s="556" t="str">
        <f t="shared" si="8"/>
        <v/>
      </c>
      <c r="Y25" s="556" t="str">
        <f t="shared" si="9"/>
        <v/>
      </c>
      <c r="AA25" s="556" t="str">
        <f t="shared" si="10"/>
        <v/>
      </c>
      <c r="AC25" s="556" t="str">
        <f t="shared" si="11"/>
        <v/>
      </c>
      <c r="AE25" s="556" t="str">
        <f t="shared" si="12"/>
        <v/>
      </c>
      <c r="AG25" s="556" t="str">
        <f t="shared" si="13"/>
        <v/>
      </c>
      <c r="AI25" s="556" t="str">
        <f t="shared" si="14"/>
        <v/>
      </c>
      <c r="AK25" s="556" t="str">
        <f t="shared" si="15"/>
        <v/>
      </c>
      <c r="AM25" s="556" t="str">
        <f t="shared" si="16"/>
        <v/>
      </c>
      <c r="AO25" s="556" t="str">
        <f t="shared" si="17"/>
        <v/>
      </c>
      <c r="AQ25" s="556" t="str">
        <f t="shared" si="18"/>
        <v/>
      </c>
    </row>
    <row r="26" spans="1:43">
      <c r="D26" s="562">
        <f>D25/12/30/365</f>
        <v>15.343181202435312</v>
      </c>
      <c r="E26" s="556" t="str">
        <f t="shared" si="0"/>
        <v/>
      </c>
      <c r="G26" s="556" t="str">
        <f t="shared" si="0"/>
        <v/>
      </c>
      <c r="I26" s="556" t="str">
        <f t="shared" si="1"/>
        <v/>
      </c>
      <c r="K26" s="556" t="str">
        <f t="shared" si="2"/>
        <v/>
      </c>
      <c r="M26" s="556" t="str">
        <f t="shared" si="3"/>
        <v/>
      </c>
      <c r="N26" s="542">
        <f>SUM(N12:N25)</f>
        <v>23514.799999999999</v>
      </c>
      <c r="O26" s="556" t="str">
        <f t="shared" si="4"/>
        <v/>
      </c>
      <c r="P26" s="542">
        <f>SUM(P12:P25)</f>
        <v>44528.77</v>
      </c>
      <c r="Q26" s="556" t="str">
        <f t="shared" si="5"/>
        <v/>
      </c>
      <c r="S26" s="556" t="str">
        <f t="shared" si="6"/>
        <v/>
      </c>
      <c r="T26" s="542">
        <f>SUM(T12:T25)</f>
        <v>104336.5</v>
      </c>
      <c r="U26" s="556" t="str">
        <f t="shared" si="7"/>
        <v/>
      </c>
      <c r="V26" s="542">
        <f>SUM(V12:V25)</f>
        <v>149918.29</v>
      </c>
      <c r="W26" s="556" t="str">
        <f t="shared" si="8"/>
        <v/>
      </c>
      <c r="X26" s="542">
        <f>SUM(X12:X19)</f>
        <v>14548.59</v>
      </c>
      <c r="Y26" s="556" t="str">
        <f t="shared" si="9"/>
        <v/>
      </c>
      <c r="Z26" s="540">
        <f>SUM(Z11:Z20)</f>
        <v>59883.05</v>
      </c>
      <c r="AA26" s="556" t="str">
        <f t="shared" si="10"/>
        <v/>
      </c>
      <c r="AC26" s="556" t="str">
        <f t="shared" si="11"/>
        <v/>
      </c>
      <c r="AE26" s="556" t="str">
        <f t="shared" si="12"/>
        <v/>
      </c>
      <c r="AG26" s="556" t="str">
        <f t="shared" si="13"/>
        <v/>
      </c>
      <c r="AI26" s="556" t="str">
        <f t="shared" si="14"/>
        <v/>
      </c>
      <c r="AJ26" s="542">
        <f>SUM(AJ12:AJ25)</f>
        <v>274346.70999999996</v>
      </c>
      <c r="AK26" s="556" t="str">
        <f t="shared" si="15"/>
        <v/>
      </c>
      <c r="AM26" s="556" t="str">
        <f t="shared" si="16"/>
        <v/>
      </c>
      <c r="AO26" s="556" t="str">
        <f t="shared" si="17"/>
        <v/>
      </c>
      <c r="AQ26" s="556" t="str">
        <f t="shared" si="18"/>
        <v/>
      </c>
    </row>
    <row r="27" spans="1:43">
      <c r="C27" s="540" t="str">
        <f>'FY19  UFR BTL (CSS)'!C27</f>
        <v>USDA Nov20</v>
      </c>
      <c r="D27" s="562">
        <f>'FY19  UFR BTL (CSS)'!D27</f>
        <v>8.06</v>
      </c>
      <c r="E27" s="556" t="str">
        <f t="shared" si="0"/>
        <v/>
      </c>
      <c r="G27" s="556" t="str">
        <f t="shared" si="0"/>
        <v/>
      </c>
      <c r="I27" s="556" t="str">
        <f t="shared" si="1"/>
        <v/>
      </c>
      <c r="K27" s="556" t="str">
        <f t="shared" si="2"/>
        <v/>
      </c>
      <c r="M27" s="556" t="str">
        <f t="shared" si="3"/>
        <v/>
      </c>
      <c r="N27" s="562">
        <f>N26/12/30/365</f>
        <v>0.17895585996955862</v>
      </c>
      <c r="O27" s="556" t="str">
        <f t="shared" si="4"/>
        <v/>
      </c>
      <c r="P27" s="562">
        <f>P26/12/30/365</f>
        <v>0.33887952815829525</v>
      </c>
      <c r="Q27" s="556" t="str">
        <f t="shared" si="5"/>
        <v/>
      </c>
      <c r="S27" s="556" t="str">
        <f t="shared" si="6"/>
        <v/>
      </c>
      <c r="T27" s="562">
        <f>T26/12/30/365</f>
        <v>0.79403729071537288</v>
      </c>
      <c r="U27" s="556" t="str">
        <f t="shared" si="7"/>
        <v/>
      </c>
      <c r="V27" s="562">
        <f>V26/12/30/365</f>
        <v>1.1409306697108068</v>
      </c>
      <c r="W27" s="556" t="str">
        <f t="shared" si="8"/>
        <v/>
      </c>
      <c r="X27" s="562">
        <f>X26/12/30/365</f>
        <v>0.11071986301369861</v>
      </c>
      <c r="Y27" s="556" t="str">
        <f t="shared" si="9"/>
        <v/>
      </c>
      <c r="Z27" s="703">
        <f>Z26/12/30/365</f>
        <v>0.45573097412480978</v>
      </c>
      <c r="AA27" s="556" t="str">
        <f t="shared" si="10"/>
        <v/>
      </c>
      <c r="AC27" s="556" t="str">
        <f t="shared" si="11"/>
        <v/>
      </c>
      <c r="AE27" s="556" t="str">
        <f t="shared" si="12"/>
        <v/>
      </c>
      <c r="AG27" s="556" t="str">
        <f t="shared" si="13"/>
        <v/>
      </c>
      <c r="AI27" s="556" t="str">
        <f t="shared" si="14"/>
        <v/>
      </c>
      <c r="AJ27" s="562">
        <f>AJ26/12/30/365</f>
        <v>2.0878745053272447</v>
      </c>
      <c r="AK27" s="556" t="str">
        <f t="shared" si="15"/>
        <v/>
      </c>
      <c r="AM27" s="556" t="str">
        <f t="shared" si="16"/>
        <v/>
      </c>
      <c r="AO27" s="556" t="str">
        <f t="shared" si="17"/>
        <v/>
      </c>
      <c r="AQ27" s="556" t="str">
        <f t="shared" si="18"/>
        <v/>
      </c>
    </row>
    <row r="28" spans="1:43">
      <c r="E28" s="556" t="str">
        <f t="shared" si="0"/>
        <v/>
      </c>
      <c r="G28" s="556" t="str">
        <f t="shared" si="0"/>
        <v/>
      </c>
      <c r="I28" s="556" t="str">
        <f t="shared" si="1"/>
        <v/>
      </c>
      <c r="K28" s="556" t="str">
        <f t="shared" si="2"/>
        <v/>
      </c>
      <c r="M28" s="556" t="str">
        <f t="shared" si="3"/>
        <v/>
      </c>
      <c r="O28" s="556" t="str">
        <f t="shared" si="4"/>
        <v/>
      </c>
      <c r="Q28" s="556" t="str">
        <f t="shared" si="5"/>
        <v/>
      </c>
      <c r="S28" s="556" t="str">
        <f t="shared" si="6"/>
        <v/>
      </c>
      <c r="U28" s="556" t="str">
        <f t="shared" si="7"/>
        <v/>
      </c>
      <c r="W28" s="556" t="str">
        <f t="shared" si="8"/>
        <v/>
      </c>
      <c r="Y28" s="556" t="str">
        <f t="shared" si="9"/>
        <v/>
      </c>
      <c r="AA28" s="556" t="str">
        <f t="shared" si="10"/>
        <v/>
      </c>
      <c r="AC28" s="556" t="str">
        <f t="shared" si="11"/>
        <v/>
      </c>
      <c r="AE28" s="556" t="str">
        <f t="shared" si="12"/>
        <v/>
      </c>
      <c r="AG28" s="556" t="str">
        <f t="shared" si="13"/>
        <v/>
      </c>
      <c r="AI28" s="556" t="str">
        <f t="shared" si="14"/>
        <v/>
      </c>
      <c r="AK28" s="556" t="str">
        <f t="shared" si="15"/>
        <v/>
      </c>
      <c r="AM28" s="556" t="str">
        <f t="shared" si="16"/>
        <v/>
      </c>
      <c r="AO28" s="556" t="str">
        <f t="shared" si="17"/>
        <v/>
      </c>
      <c r="AQ28" s="556" t="str">
        <f t="shared" si="18"/>
        <v/>
      </c>
    </row>
    <row r="29" spans="1:43">
      <c r="E29" s="556" t="str">
        <f t="shared" si="0"/>
        <v/>
      </c>
      <c r="G29" s="556" t="str">
        <f t="shared" si="0"/>
        <v/>
      </c>
      <c r="I29" s="556" t="str">
        <f t="shared" si="1"/>
        <v/>
      </c>
      <c r="K29" s="556" t="str">
        <f t="shared" si="2"/>
        <v/>
      </c>
      <c r="M29" s="556" t="str">
        <f t="shared" si="3"/>
        <v/>
      </c>
      <c r="O29" s="556" t="str">
        <f t="shared" si="4"/>
        <v/>
      </c>
      <c r="Q29" s="556" t="str">
        <f t="shared" si="5"/>
        <v/>
      </c>
      <c r="S29" s="556" t="str">
        <f t="shared" si="6"/>
        <v/>
      </c>
      <c r="U29" s="556" t="str">
        <f t="shared" si="7"/>
        <v/>
      </c>
      <c r="W29" s="556" t="str">
        <f t="shared" si="8"/>
        <v/>
      </c>
      <c r="Y29" s="556" t="str">
        <f t="shared" si="9"/>
        <v/>
      </c>
      <c r="AA29" s="556" t="str">
        <f t="shared" si="10"/>
        <v/>
      </c>
      <c r="AC29" s="556" t="str">
        <f t="shared" si="11"/>
        <v/>
      </c>
      <c r="AE29" s="556" t="str">
        <f t="shared" si="12"/>
        <v/>
      </c>
      <c r="AG29" s="556" t="str">
        <f t="shared" si="13"/>
        <v/>
      </c>
      <c r="AI29" s="556" t="str">
        <f t="shared" si="14"/>
        <v/>
      </c>
      <c r="AK29" s="556" t="str">
        <f t="shared" si="15"/>
        <v/>
      </c>
      <c r="AM29" s="556" t="str">
        <f t="shared" si="16"/>
        <v/>
      </c>
      <c r="AO29" s="556" t="str">
        <f t="shared" si="17"/>
        <v/>
      </c>
      <c r="AQ29" s="556" t="str">
        <f t="shared" si="18"/>
        <v/>
      </c>
    </row>
    <row r="30" spans="1:43">
      <c r="E30" s="556" t="str">
        <f t="shared" si="0"/>
        <v/>
      </c>
      <c r="G30" s="556" t="str">
        <f t="shared" si="0"/>
        <v/>
      </c>
      <c r="I30" s="556" t="str">
        <f t="shared" si="1"/>
        <v/>
      </c>
      <c r="K30" s="556" t="str">
        <f t="shared" si="2"/>
        <v/>
      </c>
      <c r="M30" s="556" t="str">
        <f t="shared" si="3"/>
        <v/>
      </c>
      <c r="O30" s="556" t="str">
        <f t="shared" si="4"/>
        <v/>
      </c>
      <c r="Q30" s="556" t="str">
        <f t="shared" si="5"/>
        <v/>
      </c>
      <c r="S30" s="556" t="str">
        <f t="shared" si="6"/>
        <v/>
      </c>
      <c r="U30" s="556" t="str">
        <f t="shared" si="7"/>
        <v/>
      </c>
      <c r="W30" s="556" t="str">
        <f t="shared" si="8"/>
        <v/>
      </c>
      <c r="Y30" s="556" t="str">
        <f t="shared" si="9"/>
        <v/>
      </c>
      <c r="AA30" s="556" t="str">
        <f t="shared" si="10"/>
        <v/>
      </c>
      <c r="AC30" s="556" t="str">
        <f t="shared" si="11"/>
        <v/>
      </c>
      <c r="AE30" s="556" t="str">
        <f t="shared" si="12"/>
        <v/>
      </c>
      <c r="AG30" s="556" t="str">
        <f t="shared" si="13"/>
        <v/>
      </c>
      <c r="AI30" s="556" t="str">
        <f t="shared" si="14"/>
        <v/>
      </c>
      <c r="AK30" s="556" t="str">
        <f t="shared" si="15"/>
        <v/>
      </c>
      <c r="AM30" s="556" t="str">
        <f t="shared" si="16"/>
        <v/>
      </c>
      <c r="AO30" s="556" t="str">
        <f t="shared" si="17"/>
        <v/>
      </c>
      <c r="AQ30" s="556" t="str">
        <f t="shared" si="18"/>
        <v/>
      </c>
    </row>
    <row r="31" spans="1:43">
      <c r="E31" s="556" t="str">
        <f t="shared" si="0"/>
        <v/>
      </c>
      <c r="G31" s="556" t="str">
        <f t="shared" si="0"/>
        <v/>
      </c>
      <c r="I31" s="556" t="str">
        <f t="shared" si="1"/>
        <v/>
      </c>
      <c r="K31" s="556" t="str">
        <f t="shared" si="2"/>
        <v/>
      </c>
      <c r="M31" s="556" t="str">
        <f t="shared" si="3"/>
        <v/>
      </c>
      <c r="O31" s="556" t="str">
        <f t="shared" si="4"/>
        <v/>
      </c>
      <c r="Q31" s="556" t="str">
        <f t="shared" si="5"/>
        <v/>
      </c>
      <c r="S31" s="556" t="str">
        <f t="shared" si="6"/>
        <v/>
      </c>
      <c r="U31" s="556" t="str">
        <f t="shared" si="7"/>
        <v/>
      </c>
      <c r="W31" s="556" t="str">
        <f t="shared" si="8"/>
        <v/>
      </c>
      <c r="Y31" s="556" t="str">
        <f t="shared" si="9"/>
        <v/>
      </c>
      <c r="AA31" s="556" t="str">
        <f t="shared" si="10"/>
        <v/>
      </c>
      <c r="AC31" s="556" t="str">
        <f t="shared" si="11"/>
        <v/>
      </c>
      <c r="AE31" s="556" t="str">
        <f t="shared" si="12"/>
        <v/>
      </c>
      <c r="AG31" s="556" t="str">
        <f t="shared" si="13"/>
        <v/>
      </c>
      <c r="AI31" s="556" t="str">
        <f t="shared" si="14"/>
        <v/>
      </c>
      <c r="AK31" s="556" t="str">
        <f t="shared" si="15"/>
        <v/>
      </c>
      <c r="AM31" s="556" t="str">
        <f t="shared" si="16"/>
        <v/>
      </c>
      <c r="AO31" s="556" t="str">
        <f t="shared" si="17"/>
        <v/>
      </c>
      <c r="AQ31" s="556" t="str">
        <f t="shared" si="18"/>
        <v/>
      </c>
    </row>
    <row r="32" spans="1:43">
      <c r="E32" s="556" t="str">
        <f t="shared" si="0"/>
        <v/>
      </c>
      <c r="G32" s="556" t="str">
        <f t="shared" si="0"/>
        <v/>
      </c>
      <c r="I32" s="556" t="str">
        <f t="shared" si="1"/>
        <v/>
      </c>
      <c r="K32" s="556" t="str">
        <f t="shared" si="2"/>
        <v/>
      </c>
      <c r="M32" s="556" t="str">
        <f t="shared" si="3"/>
        <v/>
      </c>
      <c r="O32" s="556" t="str">
        <f t="shared" si="4"/>
        <v/>
      </c>
      <c r="Q32" s="556" t="str">
        <f t="shared" si="5"/>
        <v/>
      </c>
      <c r="S32" s="556" t="str">
        <f t="shared" si="6"/>
        <v/>
      </c>
      <c r="U32" s="556" t="str">
        <f t="shared" si="7"/>
        <v/>
      </c>
      <c r="W32" s="556" t="str">
        <f t="shared" si="8"/>
        <v/>
      </c>
      <c r="Y32" s="556" t="str">
        <f t="shared" si="9"/>
        <v/>
      </c>
      <c r="AA32" s="556" t="str">
        <f t="shared" si="10"/>
        <v/>
      </c>
      <c r="AC32" s="556" t="str">
        <f t="shared" si="11"/>
        <v/>
      </c>
      <c r="AE32" s="556" t="str">
        <f t="shared" si="12"/>
        <v/>
      </c>
      <c r="AG32" s="556" t="str">
        <f t="shared" si="13"/>
        <v/>
      </c>
      <c r="AI32" s="556" t="str">
        <f t="shared" si="14"/>
        <v/>
      </c>
      <c r="AK32" s="556" t="str">
        <f t="shared" si="15"/>
        <v/>
      </c>
      <c r="AM32" s="556" t="str">
        <f t="shared" si="16"/>
        <v/>
      </c>
      <c r="AO32" s="556" t="str">
        <f t="shared" si="17"/>
        <v/>
      </c>
      <c r="AQ32" s="556" t="str">
        <f t="shared" si="18"/>
        <v/>
      </c>
    </row>
    <row r="33" spans="5:43">
      <c r="E33" s="556" t="str">
        <f t="shared" si="0"/>
        <v/>
      </c>
      <c r="G33" s="556" t="str">
        <f t="shared" si="0"/>
        <v/>
      </c>
      <c r="I33" s="556" t="str">
        <f t="shared" si="1"/>
        <v/>
      </c>
      <c r="K33" s="556" t="str">
        <f t="shared" si="2"/>
        <v/>
      </c>
      <c r="M33" s="556" t="str">
        <f t="shared" si="3"/>
        <v/>
      </c>
      <c r="O33" s="556" t="str">
        <f t="shared" si="4"/>
        <v/>
      </c>
      <c r="Q33" s="556" t="str">
        <f t="shared" si="5"/>
        <v/>
      </c>
      <c r="S33" s="556" t="str">
        <f t="shared" si="6"/>
        <v/>
      </c>
      <c r="U33" s="556" t="str">
        <f t="shared" si="7"/>
        <v/>
      </c>
      <c r="W33" s="556" t="str">
        <f t="shared" si="8"/>
        <v/>
      </c>
      <c r="Y33" s="556" t="str">
        <f t="shared" si="9"/>
        <v/>
      </c>
      <c r="AA33" s="556" t="str">
        <f t="shared" si="10"/>
        <v/>
      </c>
      <c r="AC33" s="556" t="str">
        <f t="shared" si="11"/>
        <v/>
      </c>
      <c r="AE33" s="556" t="str">
        <f t="shared" si="12"/>
        <v/>
      </c>
      <c r="AG33" s="556" t="str">
        <f t="shared" si="13"/>
        <v/>
      </c>
      <c r="AI33" s="556" t="str">
        <f t="shared" si="14"/>
        <v/>
      </c>
      <c r="AK33" s="556" t="str">
        <f t="shared" si="15"/>
        <v/>
      </c>
      <c r="AM33" s="556" t="str">
        <f t="shared" si="16"/>
        <v/>
      </c>
      <c r="AO33" s="556" t="str">
        <f t="shared" si="17"/>
        <v/>
      </c>
      <c r="AQ33" s="556" t="str">
        <f t="shared" si="18"/>
        <v/>
      </c>
    </row>
    <row r="34" spans="5:43">
      <c r="E34" s="556" t="str">
        <f t="shared" si="0"/>
        <v/>
      </c>
      <c r="G34" s="556" t="str">
        <f t="shared" si="0"/>
        <v/>
      </c>
      <c r="I34" s="556" t="str">
        <f t="shared" si="1"/>
        <v/>
      </c>
      <c r="K34" s="556" t="str">
        <f t="shared" si="2"/>
        <v/>
      </c>
      <c r="M34" s="556" t="str">
        <f t="shared" si="3"/>
        <v/>
      </c>
      <c r="O34" s="556" t="str">
        <f t="shared" si="4"/>
        <v/>
      </c>
      <c r="Q34" s="556" t="str">
        <f t="shared" si="5"/>
        <v/>
      </c>
      <c r="S34" s="556" t="str">
        <f t="shared" si="6"/>
        <v/>
      </c>
      <c r="U34" s="556" t="str">
        <f t="shared" si="7"/>
        <v/>
      </c>
      <c r="W34" s="556" t="str">
        <f t="shared" si="8"/>
        <v/>
      </c>
      <c r="Y34" s="556" t="str">
        <f t="shared" si="9"/>
        <v/>
      </c>
      <c r="AA34" s="556" t="str">
        <f t="shared" si="10"/>
        <v/>
      </c>
      <c r="AC34" s="556" t="str">
        <f t="shared" si="11"/>
        <v/>
      </c>
      <c r="AE34" s="556" t="str">
        <f t="shared" si="12"/>
        <v/>
      </c>
      <c r="AG34" s="556" t="str">
        <f t="shared" si="13"/>
        <v/>
      </c>
      <c r="AI34" s="556" t="str">
        <f t="shared" si="14"/>
        <v/>
      </c>
      <c r="AK34" s="556" t="str">
        <f t="shared" si="15"/>
        <v/>
      </c>
      <c r="AM34" s="556" t="str">
        <f t="shared" si="16"/>
        <v/>
      </c>
      <c r="AO34" s="556" t="str">
        <f t="shared" si="17"/>
        <v/>
      </c>
      <c r="AQ34" s="556" t="str">
        <f t="shared" si="18"/>
        <v/>
      </c>
    </row>
    <row r="35" spans="5:43">
      <c r="E35" s="556" t="str">
        <f t="shared" si="0"/>
        <v/>
      </c>
      <c r="G35" s="556" t="str">
        <f t="shared" si="0"/>
        <v/>
      </c>
      <c r="I35" s="556" t="str">
        <f t="shared" si="1"/>
        <v/>
      </c>
      <c r="K35" s="556" t="str">
        <f t="shared" si="2"/>
        <v/>
      </c>
      <c r="M35" s="556" t="str">
        <f t="shared" si="3"/>
        <v/>
      </c>
      <c r="O35" s="556" t="str">
        <f t="shared" si="4"/>
        <v/>
      </c>
      <c r="Q35" s="556" t="str">
        <f t="shared" si="5"/>
        <v/>
      </c>
      <c r="S35" s="556" t="str">
        <f t="shared" si="6"/>
        <v/>
      </c>
      <c r="U35" s="556" t="str">
        <f t="shared" si="7"/>
        <v/>
      </c>
      <c r="W35" s="556" t="str">
        <f t="shared" si="8"/>
        <v/>
      </c>
      <c r="Y35" s="556" t="str">
        <f t="shared" si="9"/>
        <v/>
      </c>
      <c r="AA35" s="556" t="str">
        <f t="shared" si="10"/>
        <v/>
      </c>
      <c r="AC35" s="556" t="str">
        <f t="shared" si="11"/>
        <v/>
      </c>
      <c r="AE35" s="556" t="str">
        <f t="shared" si="12"/>
        <v/>
      </c>
      <c r="AG35" s="556" t="str">
        <f t="shared" si="13"/>
        <v/>
      </c>
      <c r="AI35" s="556" t="str">
        <f t="shared" si="14"/>
        <v/>
      </c>
      <c r="AK35" s="556" t="str">
        <f t="shared" si="15"/>
        <v/>
      </c>
      <c r="AM35" s="556" t="str">
        <f t="shared" si="16"/>
        <v/>
      </c>
      <c r="AO35" s="556" t="str">
        <f t="shared" si="17"/>
        <v/>
      </c>
      <c r="AQ35" s="556" t="str">
        <f t="shared" si="18"/>
        <v/>
      </c>
    </row>
    <row r="36" spans="5:43">
      <c r="E36" s="556" t="str">
        <f t="shared" si="0"/>
        <v/>
      </c>
      <c r="G36" s="556" t="str">
        <f t="shared" si="0"/>
        <v/>
      </c>
      <c r="I36" s="556" t="str">
        <f t="shared" si="1"/>
        <v/>
      </c>
      <c r="K36" s="556" t="str">
        <f t="shared" si="2"/>
        <v/>
      </c>
      <c r="M36" s="556" t="str">
        <f t="shared" si="3"/>
        <v/>
      </c>
      <c r="O36" s="556" t="str">
        <f t="shared" si="4"/>
        <v/>
      </c>
      <c r="Q36" s="556" t="str">
        <f t="shared" si="5"/>
        <v/>
      </c>
      <c r="S36" s="556" t="str">
        <f t="shared" si="6"/>
        <v/>
      </c>
      <c r="U36" s="556" t="str">
        <f t="shared" si="7"/>
        <v/>
      </c>
      <c r="W36" s="556" t="str">
        <f t="shared" si="8"/>
        <v/>
      </c>
      <c r="Y36" s="556" t="str">
        <f t="shared" si="9"/>
        <v/>
      </c>
      <c r="AA36" s="556" t="str">
        <f t="shared" si="10"/>
        <v/>
      </c>
      <c r="AC36" s="556" t="str">
        <f t="shared" si="11"/>
        <v/>
      </c>
      <c r="AE36" s="556" t="str">
        <f t="shared" si="12"/>
        <v/>
      </c>
      <c r="AG36" s="556" t="str">
        <f t="shared" si="13"/>
        <v/>
      </c>
      <c r="AI36" s="556" t="str">
        <f t="shared" si="14"/>
        <v/>
      </c>
      <c r="AK36" s="556" t="str">
        <f t="shared" si="15"/>
        <v/>
      </c>
      <c r="AM36" s="556" t="str">
        <f t="shared" si="16"/>
        <v/>
      </c>
      <c r="AO36" s="556" t="str">
        <f t="shared" si="17"/>
        <v/>
      </c>
      <c r="AQ36" s="556" t="str">
        <f t="shared" si="18"/>
        <v/>
      </c>
    </row>
    <row r="37" spans="5:43">
      <c r="E37" s="556" t="str">
        <f t="shared" si="0"/>
        <v/>
      </c>
      <c r="G37" s="556" t="str">
        <f t="shared" si="0"/>
        <v/>
      </c>
      <c r="I37" s="556" t="str">
        <f t="shared" si="1"/>
        <v/>
      </c>
      <c r="K37" s="556" t="str">
        <f t="shared" si="2"/>
        <v/>
      </c>
      <c r="M37" s="556" t="str">
        <f t="shared" si="3"/>
        <v/>
      </c>
      <c r="O37" s="556" t="str">
        <f t="shared" si="4"/>
        <v/>
      </c>
      <c r="Q37" s="556" t="str">
        <f t="shared" si="5"/>
        <v/>
      </c>
      <c r="S37" s="556" t="str">
        <f t="shared" si="6"/>
        <v/>
      </c>
      <c r="U37" s="556" t="str">
        <f t="shared" si="7"/>
        <v/>
      </c>
      <c r="W37" s="556" t="str">
        <f t="shared" si="8"/>
        <v/>
      </c>
      <c r="Y37" s="556" t="str">
        <f t="shared" si="9"/>
        <v/>
      </c>
      <c r="AA37" s="556" t="str">
        <f t="shared" si="10"/>
        <v/>
      </c>
      <c r="AC37" s="556" t="str">
        <f t="shared" si="11"/>
        <v/>
      </c>
      <c r="AE37" s="556" t="str">
        <f t="shared" si="12"/>
        <v/>
      </c>
      <c r="AG37" s="556" t="str">
        <f t="shared" si="13"/>
        <v/>
      </c>
      <c r="AI37" s="556" t="str">
        <f t="shared" si="14"/>
        <v/>
      </c>
      <c r="AK37" s="556" t="str">
        <f t="shared" si="15"/>
        <v/>
      </c>
      <c r="AM37" s="556" t="str">
        <f t="shared" si="16"/>
        <v/>
      </c>
      <c r="AO37" s="556" t="str">
        <f t="shared" si="17"/>
        <v/>
      </c>
      <c r="AQ37" s="556" t="str">
        <f t="shared" si="18"/>
        <v/>
      </c>
    </row>
    <row r="38" spans="5:43">
      <c r="E38" s="556" t="str">
        <f t="shared" si="0"/>
        <v/>
      </c>
      <c r="G38" s="556" t="str">
        <f t="shared" si="0"/>
        <v/>
      </c>
      <c r="I38" s="556" t="str">
        <f t="shared" si="1"/>
        <v/>
      </c>
      <c r="K38" s="556" t="str">
        <f t="shared" si="2"/>
        <v/>
      </c>
      <c r="M38" s="556" t="str">
        <f t="shared" si="3"/>
        <v/>
      </c>
      <c r="O38" s="556" t="str">
        <f t="shared" si="4"/>
        <v/>
      </c>
      <c r="Q38" s="556" t="str">
        <f t="shared" si="5"/>
        <v/>
      </c>
      <c r="S38" s="556" t="str">
        <f t="shared" si="6"/>
        <v/>
      </c>
      <c r="U38" s="556" t="str">
        <f t="shared" si="7"/>
        <v/>
      </c>
      <c r="W38" s="556" t="str">
        <f t="shared" si="8"/>
        <v/>
      </c>
      <c r="Y38" s="556" t="str">
        <f t="shared" si="9"/>
        <v/>
      </c>
      <c r="AA38" s="556" t="str">
        <f t="shared" si="10"/>
        <v/>
      </c>
      <c r="AC38" s="556" t="str">
        <f t="shared" si="11"/>
        <v/>
      </c>
      <c r="AE38" s="556" t="str">
        <f t="shared" si="12"/>
        <v/>
      </c>
      <c r="AG38" s="556" t="str">
        <f t="shared" si="13"/>
        <v/>
      </c>
      <c r="AI38" s="556" t="str">
        <f t="shared" si="14"/>
        <v/>
      </c>
      <c r="AK38" s="556" t="str">
        <f t="shared" si="15"/>
        <v/>
      </c>
      <c r="AM38" s="556" t="str">
        <f t="shared" si="16"/>
        <v/>
      </c>
      <c r="AO38" s="556" t="str">
        <f t="shared" si="17"/>
        <v/>
      </c>
      <c r="AQ38" s="556" t="str">
        <f t="shared" si="18"/>
        <v/>
      </c>
    </row>
    <row r="39" spans="5:43">
      <c r="E39" s="556" t="str">
        <f t="shared" si="0"/>
        <v/>
      </c>
      <c r="G39" s="556" t="str">
        <f t="shared" si="0"/>
        <v/>
      </c>
      <c r="I39" s="556" t="str">
        <f t="shared" si="1"/>
        <v/>
      </c>
      <c r="K39" s="556" t="str">
        <f t="shared" si="2"/>
        <v/>
      </c>
      <c r="M39" s="556" t="str">
        <f t="shared" si="3"/>
        <v/>
      </c>
      <c r="O39" s="556" t="str">
        <f t="shared" si="4"/>
        <v/>
      </c>
      <c r="Q39" s="556" t="str">
        <f t="shared" si="5"/>
        <v/>
      </c>
      <c r="S39" s="556" t="str">
        <f t="shared" si="6"/>
        <v/>
      </c>
      <c r="U39" s="556" t="str">
        <f t="shared" si="7"/>
        <v/>
      </c>
      <c r="W39" s="556" t="str">
        <f t="shared" si="8"/>
        <v/>
      </c>
      <c r="Y39" s="556" t="str">
        <f t="shared" si="9"/>
        <v/>
      </c>
      <c r="AA39" s="556" t="str">
        <f t="shared" si="10"/>
        <v/>
      </c>
      <c r="AC39" s="556" t="str">
        <f t="shared" si="11"/>
        <v/>
      </c>
      <c r="AE39" s="556" t="str">
        <f t="shared" si="12"/>
        <v/>
      </c>
      <c r="AG39" s="556" t="str">
        <f t="shared" si="13"/>
        <v/>
      </c>
      <c r="AI39" s="556" t="str">
        <f t="shared" si="14"/>
        <v/>
      </c>
      <c r="AK39" s="556" t="str">
        <f t="shared" si="15"/>
        <v/>
      </c>
      <c r="AM39" s="556" t="str">
        <f t="shared" si="16"/>
        <v/>
      </c>
      <c r="AO39" s="556" t="str">
        <f t="shared" si="17"/>
        <v/>
      </c>
      <c r="AQ39" s="556" t="str">
        <f t="shared" si="18"/>
        <v/>
      </c>
    </row>
    <row r="40" spans="5:43">
      <c r="E40" s="556" t="str">
        <f t="shared" si="0"/>
        <v/>
      </c>
      <c r="G40" s="556" t="str">
        <f t="shared" si="0"/>
        <v/>
      </c>
      <c r="I40" s="556" t="str">
        <f t="shared" si="1"/>
        <v/>
      </c>
      <c r="K40" s="556" t="str">
        <f t="shared" si="2"/>
        <v/>
      </c>
      <c r="M40" s="556" t="str">
        <f t="shared" si="3"/>
        <v/>
      </c>
      <c r="O40" s="556" t="str">
        <f t="shared" si="4"/>
        <v/>
      </c>
      <c r="Q40" s="556" t="str">
        <f t="shared" si="5"/>
        <v/>
      </c>
      <c r="S40" s="556" t="str">
        <f t="shared" si="6"/>
        <v/>
      </c>
      <c r="U40" s="556" t="str">
        <f t="shared" si="7"/>
        <v/>
      </c>
      <c r="W40" s="556" t="str">
        <f t="shared" si="8"/>
        <v/>
      </c>
      <c r="Y40" s="556" t="str">
        <f t="shared" si="9"/>
        <v/>
      </c>
      <c r="AA40" s="556" t="str">
        <f t="shared" si="10"/>
        <v/>
      </c>
      <c r="AC40" s="556" t="str">
        <f t="shared" si="11"/>
        <v/>
      </c>
      <c r="AE40" s="556" t="str">
        <f t="shared" si="12"/>
        <v/>
      </c>
      <c r="AG40" s="556" t="str">
        <f t="shared" si="13"/>
        <v/>
      </c>
      <c r="AI40" s="556" t="str">
        <f t="shared" si="14"/>
        <v/>
      </c>
      <c r="AK40" s="556" t="str">
        <f t="shared" si="15"/>
        <v/>
      </c>
      <c r="AM40" s="556" t="str">
        <f t="shared" si="16"/>
        <v/>
      </c>
      <c r="AO40" s="556" t="str">
        <f t="shared" si="17"/>
        <v/>
      </c>
      <c r="AQ40" s="556" t="str">
        <f t="shared" si="18"/>
        <v/>
      </c>
    </row>
    <row r="41" spans="5:43">
      <c r="E41" s="556" t="str">
        <f t="shared" si="0"/>
        <v/>
      </c>
      <c r="G41" s="556" t="str">
        <f t="shared" si="0"/>
        <v/>
      </c>
      <c r="I41" s="556" t="str">
        <f t="shared" si="1"/>
        <v/>
      </c>
      <c r="K41" s="556" t="str">
        <f t="shared" si="2"/>
        <v/>
      </c>
      <c r="M41" s="556" t="str">
        <f t="shared" si="3"/>
        <v/>
      </c>
      <c r="O41" s="556" t="str">
        <f t="shared" si="4"/>
        <v/>
      </c>
      <c r="Q41" s="556" t="str">
        <f t="shared" si="5"/>
        <v/>
      </c>
      <c r="S41" s="556" t="str">
        <f t="shared" si="6"/>
        <v/>
      </c>
      <c r="U41" s="556" t="str">
        <f t="shared" si="7"/>
        <v/>
      </c>
      <c r="W41" s="556" t="str">
        <f t="shared" si="8"/>
        <v/>
      </c>
      <c r="Y41" s="556" t="str">
        <f t="shared" si="9"/>
        <v/>
      </c>
      <c r="AA41" s="556" t="str">
        <f t="shared" si="10"/>
        <v/>
      </c>
      <c r="AC41" s="556" t="str">
        <f t="shared" si="11"/>
        <v/>
      </c>
      <c r="AE41" s="556" t="str">
        <f t="shared" si="12"/>
        <v/>
      </c>
      <c r="AG41" s="556" t="str">
        <f t="shared" si="13"/>
        <v/>
      </c>
      <c r="AI41" s="556" t="str">
        <f t="shared" si="14"/>
        <v/>
      </c>
      <c r="AK41" s="556" t="str">
        <f t="shared" si="15"/>
        <v/>
      </c>
      <c r="AM41" s="556" t="str">
        <f t="shared" si="16"/>
        <v/>
      </c>
      <c r="AO41" s="556" t="str">
        <f t="shared" si="17"/>
        <v/>
      </c>
      <c r="AQ41" s="556" t="str">
        <f t="shared" si="18"/>
        <v/>
      </c>
    </row>
    <row r="42" spans="5:43">
      <c r="E42" s="556" t="str">
        <f t="shared" si="0"/>
        <v/>
      </c>
      <c r="G42" s="556" t="str">
        <f t="shared" si="0"/>
        <v/>
      </c>
      <c r="I42" s="556" t="str">
        <f t="shared" si="1"/>
        <v/>
      </c>
      <c r="K42" s="556" t="str">
        <f t="shared" si="2"/>
        <v/>
      </c>
      <c r="M42" s="556" t="str">
        <f t="shared" si="3"/>
        <v/>
      </c>
      <c r="O42" s="556" t="str">
        <f t="shared" si="4"/>
        <v/>
      </c>
      <c r="Q42" s="556" t="str">
        <f t="shared" si="5"/>
        <v/>
      </c>
      <c r="S42" s="556" t="str">
        <f t="shared" si="6"/>
        <v/>
      </c>
      <c r="U42" s="556" t="str">
        <f t="shared" si="7"/>
        <v/>
      </c>
      <c r="W42" s="556" t="str">
        <f t="shared" si="8"/>
        <v/>
      </c>
      <c r="Y42" s="556" t="str">
        <f t="shared" si="9"/>
        <v/>
      </c>
      <c r="AA42" s="556" t="str">
        <f t="shared" si="10"/>
        <v/>
      </c>
      <c r="AC42" s="556" t="str">
        <f t="shared" si="11"/>
        <v/>
      </c>
      <c r="AE42" s="556" t="str">
        <f t="shared" si="12"/>
        <v/>
      </c>
      <c r="AG42" s="556" t="str">
        <f t="shared" si="13"/>
        <v/>
      </c>
      <c r="AI42" s="556" t="str">
        <f t="shared" si="14"/>
        <v/>
      </c>
      <c r="AK42" s="556" t="str">
        <f t="shared" si="15"/>
        <v/>
      </c>
      <c r="AM42" s="556" t="str">
        <f t="shared" si="16"/>
        <v/>
      </c>
      <c r="AO42" s="556" t="str">
        <f t="shared" si="17"/>
        <v/>
      </c>
      <c r="AQ42" s="556" t="str">
        <f t="shared" si="18"/>
        <v/>
      </c>
    </row>
    <row r="43" spans="5:43">
      <c r="E43" s="556" t="str">
        <f t="shared" si="0"/>
        <v/>
      </c>
      <c r="G43" s="556" t="str">
        <f t="shared" si="0"/>
        <v/>
      </c>
      <c r="I43" s="556" t="str">
        <f t="shared" si="1"/>
        <v/>
      </c>
      <c r="K43" s="556" t="str">
        <f t="shared" si="2"/>
        <v/>
      </c>
      <c r="M43" s="556" t="str">
        <f t="shared" si="3"/>
        <v/>
      </c>
      <c r="O43" s="556" t="str">
        <f t="shared" si="4"/>
        <v/>
      </c>
      <c r="Q43" s="556" t="str">
        <f t="shared" si="5"/>
        <v/>
      </c>
      <c r="S43" s="556" t="str">
        <f t="shared" si="6"/>
        <v/>
      </c>
      <c r="U43" s="556" t="str">
        <f t="shared" si="7"/>
        <v/>
      </c>
      <c r="W43" s="556" t="str">
        <f t="shared" si="8"/>
        <v/>
      </c>
      <c r="Y43" s="556" t="str">
        <f t="shared" si="9"/>
        <v/>
      </c>
      <c r="AA43" s="556" t="str">
        <f t="shared" si="10"/>
        <v/>
      </c>
      <c r="AC43" s="556" t="str">
        <f t="shared" si="11"/>
        <v/>
      </c>
      <c r="AE43" s="556" t="str">
        <f t="shared" si="12"/>
        <v/>
      </c>
      <c r="AG43" s="556" t="str">
        <f t="shared" si="13"/>
        <v/>
      </c>
      <c r="AI43" s="556" t="str">
        <f t="shared" si="14"/>
        <v/>
      </c>
      <c r="AK43" s="556" t="str">
        <f t="shared" si="15"/>
        <v/>
      </c>
      <c r="AM43" s="556" t="str">
        <f t="shared" si="16"/>
        <v/>
      </c>
      <c r="AO43" s="556" t="str">
        <f t="shared" si="17"/>
        <v/>
      </c>
      <c r="AQ43" s="556" t="str">
        <f t="shared" si="18"/>
        <v/>
      </c>
    </row>
    <row r="44" spans="5:43">
      <c r="E44" s="556" t="str">
        <f t="shared" si="0"/>
        <v/>
      </c>
      <c r="G44" s="556" t="str">
        <f t="shared" si="0"/>
        <v/>
      </c>
      <c r="I44" s="556" t="str">
        <f t="shared" si="1"/>
        <v/>
      </c>
      <c r="K44" s="556" t="str">
        <f t="shared" si="2"/>
        <v/>
      </c>
      <c r="M44" s="556" t="str">
        <f t="shared" si="3"/>
        <v/>
      </c>
      <c r="O44" s="556" t="str">
        <f t="shared" si="4"/>
        <v/>
      </c>
      <c r="Q44" s="556" t="str">
        <f t="shared" si="5"/>
        <v/>
      </c>
      <c r="S44" s="556" t="str">
        <f t="shared" si="6"/>
        <v/>
      </c>
      <c r="U44" s="556" t="str">
        <f t="shared" si="7"/>
        <v/>
      </c>
      <c r="W44" s="556" t="str">
        <f t="shared" si="8"/>
        <v/>
      </c>
      <c r="Y44" s="556" t="str">
        <f t="shared" si="9"/>
        <v/>
      </c>
      <c r="AA44" s="556" t="str">
        <f t="shared" si="10"/>
        <v/>
      </c>
      <c r="AC44" s="556" t="str">
        <f t="shared" si="11"/>
        <v/>
      </c>
      <c r="AE44" s="556" t="str">
        <f t="shared" si="12"/>
        <v/>
      </c>
      <c r="AG44" s="556" t="str">
        <f t="shared" si="13"/>
        <v/>
      </c>
      <c r="AI44" s="556" t="str">
        <f t="shared" si="14"/>
        <v/>
      </c>
      <c r="AK44" s="556" t="str">
        <f t="shared" si="15"/>
        <v/>
      </c>
      <c r="AM44" s="556" t="str">
        <f t="shared" si="16"/>
        <v/>
      </c>
      <c r="AO44" s="556" t="str">
        <f t="shared" si="17"/>
        <v/>
      </c>
      <c r="AQ44" s="556" t="str">
        <f t="shared" si="18"/>
        <v/>
      </c>
    </row>
    <row r="45" spans="5:43">
      <c r="E45" s="556" t="str">
        <f t="shared" si="0"/>
        <v/>
      </c>
      <c r="G45" s="556" t="str">
        <f t="shared" si="0"/>
        <v/>
      </c>
      <c r="I45" s="556" t="str">
        <f t="shared" si="1"/>
        <v/>
      </c>
      <c r="K45" s="556" t="str">
        <f t="shared" si="2"/>
        <v/>
      </c>
      <c r="M45" s="556" t="str">
        <f t="shared" si="3"/>
        <v/>
      </c>
      <c r="O45" s="556" t="str">
        <f t="shared" si="4"/>
        <v/>
      </c>
      <c r="Q45" s="556" t="str">
        <f t="shared" si="5"/>
        <v/>
      </c>
      <c r="S45" s="556" t="str">
        <f t="shared" si="6"/>
        <v/>
      </c>
      <c r="U45" s="556" t="str">
        <f t="shared" si="7"/>
        <v/>
      </c>
      <c r="W45" s="556" t="str">
        <f t="shared" si="8"/>
        <v/>
      </c>
      <c r="Y45" s="556" t="str">
        <f t="shared" si="9"/>
        <v/>
      </c>
      <c r="AA45" s="556" t="str">
        <f t="shared" si="10"/>
        <v/>
      </c>
      <c r="AC45" s="556" t="str">
        <f t="shared" si="11"/>
        <v/>
      </c>
      <c r="AE45" s="556" t="str">
        <f t="shared" si="12"/>
        <v/>
      </c>
      <c r="AG45" s="556" t="str">
        <f t="shared" si="13"/>
        <v/>
      </c>
      <c r="AI45" s="556" t="str">
        <f t="shared" si="14"/>
        <v/>
      </c>
      <c r="AK45" s="556" t="str">
        <f t="shared" si="15"/>
        <v/>
      </c>
      <c r="AM45" s="556" t="str">
        <f t="shared" si="16"/>
        <v/>
      </c>
      <c r="AO45" s="556" t="str">
        <f t="shared" si="17"/>
        <v/>
      </c>
      <c r="AQ45" s="556" t="str">
        <f t="shared" si="18"/>
        <v/>
      </c>
    </row>
    <row r="46" spans="5:43">
      <c r="E46" s="556" t="str">
        <f t="shared" si="0"/>
        <v/>
      </c>
      <c r="G46" s="556" t="str">
        <f t="shared" si="0"/>
        <v/>
      </c>
      <c r="I46" s="556" t="str">
        <f t="shared" si="1"/>
        <v/>
      </c>
      <c r="K46" s="556" t="str">
        <f t="shared" si="2"/>
        <v/>
      </c>
      <c r="M46" s="556" t="str">
        <f t="shared" si="3"/>
        <v/>
      </c>
      <c r="O46" s="556" t="str">
        <f t="shared" si="4"/>
        <v/>
      </c>
      <c r="Q46" s="556" t="str">
        <f t="shared" si="5"/>
        <v/>
      </c>
      <c r="S46" s="556" t="str">
        <f t="shared" si="6"/>
        <v/>
      </c>
      <c r="U46" s="556" t="str">
        <f t="shared" si="7"/>
        <v/>
      </c>
      <c r="W46" s="556" t="str">
        <f t="shared" si="8"/>
        <v/>
      </c>
      <c r="Y46" s="556" t="str">
        <f t="shared" si="9"/>
        <v/>
      </c>
      <c r="AA46" s="556" t="str">
        <f t="shared" si="10"/>
        <v/>
      </c>
      <c r="AC46" s="556" t="str">
        <f t="shared" si="11"/>
        <v/>
      </c>
      <c r="AE46" s="556" t="str">
        <f t="shared" si="12"/>
        <v/>
      </c>
      <c r="AG46" s="556" t="str">
        <f t="shared" si="13"/>
        <v/>
      </c>
      <c r="AI46" s="556" t="str">
        <f t="shared" si="14"/>
        <v/>
      </c>
      <c r="AK46" s="556" t="str">
        <f t="shared" si="15"/>
        <v/>
      </c>
      <c r="AM46" s="556" t="str">
        <f t="shared" si="16"/>
        <v/>
      </c>
      <c r="AO46" s="556" t="str">
        <f t="shared" si="17"/>
        <v/>
      </c>
      <c r="AQ46" s="556" t="str">
        <f t="shared" si="18"/>
        <v/>
      </c>
    </row>
    <row r="47" spans="5:43">
      <c r="E47" s="556" t="str">
        <f t="shared" si="0"/>
        <v/>
      </c>
      <c r="G47" s="556" t="str">
        <f t="shared" si="0"/>
        <v/>
      </c>
      <c r="I47" s="556" t="str">
        <f t="shared" si="1"/>
        <v/>
      </c>
      <c r="K47" s="556" t="str">
        <f t="shared" si="2"/>
        <v/>
      </c>
      <c r="M47" s="556" t="str">
        <f t="shared" si="3"/>
        <v/>
      </c>
      <c r="O47" s="556" t="str">
        <f t="shared" si="4"/>
        <v/>
      </c>
      <c r="Q47" s="556" t="str">
        <f t="shared" si="5"/>
        <v/>
      </c>
      <c r="S47" s="556" t="str">
        <f t="shared" si="6"/>
        <v/>
      </c>
      <c r="U47" s="556" t="str">
        <f t="shared" si="7"/>
        <v/>
      </c>
      <c r="W47" s="556" t="str">
        <f t="shared" si="8"/>
        <v/>
      </c>
      <c r="Y47" s="556" t="str">
        <f t="shared" si="9"/>
        <v/>
      </c>
      <c r="AA47" s="556" t="str">
        <f t="shared" si="10"/>
        <v/>
      </c>
      <c r="AC47" s="556" t="str">
        <f t="shared" si="11"/>
        <v/>
      </c>
      <c r="AE47" s="556" t="str">
        <f t="shared" si="12"/>
        <v/>
      </c>
      <c r="AG47" s="556" t="str">
        <f t="shared" si="13"/>
        <v/>
      </c>
      <c r="AI47" s="556" t="str">
        <f t="shared" si="14"/>
        <v/>
      </c>
      <c r="AK47" s="556" t="str">
        <f t="shared" si="15"/>
        <v/>
      </c>
      <c r="AM47" s="556" t="str">
        <f t="shared" si="16"/>
        <v/>
      </c>
      <c r="AO47" s="556" t="str">
        <f t="shared" si="17"/>
        <v/>
      </c>
      <c r="AQ47" s="556" t="str">
        <f t="shared" si="18"/>
        <v/>
      </c>
    </row>
    <row r="48" spans="5:43">
      <c r="E48" s="556" t="str">
        <f t="shared" si="0"/>
        <v/>
      </c>
      <c r="G48" s="556" t="str">
        <f t="shared" si="0"/>
        <v/>
      </c>
      <c r="I48" s="556" t="str">
        <f t="shared" si="1"/>
        <v/>
      </c>
      <c r="K48" s="556" t="str">
        <f t="shared" si="2"/>
        <v/>
      </c>
      <c r="M48" s="556" t="str">
        <f t="shared" si="3"/>
        <v/>
      </c>
      <c r="O48" s="556" t="str">
        <f t="shared" si="4"/>
        <v/>
      </c>
      <c r="Q48" s="556" t="str">
        <f t="shared" si="5"/>
        <v/>
      </c>
      <c r="S48" s="556" t="str">
        <f t="shared" si="6"/>
        <v/>
      </c>
      <c r="U48" s="556" t="str">
        <f t="shared" si="7"/>
        <v/>
      </c>
      <c r="W48" s="556" t="str">
        <f t="shared" si="8"/>
        <v/>
      </c>
      <c r="Y48" s="556" t="str">
        <f t="shared" si="9"/>
        <v/>
      </c>
      <c r="AA48" s="556" t="str">
        <f t="shared" si="10"/>
        <v/>
      </c>
      <c r="AC48" s="556" t="str">
        <f t="shared" si="11"/>
        <v/>
      </c>
      <c r="AE48" s="556" t="str">
        <f t="shared" si="12"/>
        <v/>
      </c>
      <c r="AG48" s="556" t="str">
        <f t="shared" si="13"/>
        <v/>
      </c>
      <c r="AI48" s="556" t="str">
        <f t="shared" si="14"/>
        <v/>
      </c>
      <c r="AK48" s="556" t="str">
        <f t="shared" si="15"/>
        <v/>
      </c>
      <c r="AM48" s="556" t="str">
        <f t="shared" si="16"/>
        <v/>
      </c>
      <c r="AO48" s="556" t="str">
        <f t="shared" si="17"/>
        <v/>
      </c>
      <c r="AQ48" s="556" t="str">
        <f t="shared" si="18"/>
        <v/>
      </c>
    </row>
    <row r="49" spans="5:43">
      <c r="E49" s="556" t="str">
        <f t="shared" si="0"/>
        <v/>
      </c>
      <c r="G49" s="556" t="str">
        <f t="shared" si="0"/>
        <v/>
      </c>
      <c r="I49" s="556" t="str">
        <f t="shared" si="1"/>
        <v/>
      </c>
      <c r="K49" s="556" t="str">
        <f t="shared" si="2"/>
        <v/>
      </c>
      <c r="M49" s="556" t="str">
        <f t="shared" si="3"/>
        <v/>
      </c>
      <c r="O49" s="556" t="str">
        <f t="shared" si="4"/>
        <v/>
      </c>
      <c r="Q49" s="556" t="str">
        <f t="shared" si="5"/>
        <v/>
      </c>
      <c r="S49" s="556" t="str">
        <f t="shared" si="6"/>
        <v/>
      </c>
      <c r="U49" s="556" t="str">
        <f t="shared" si="7"/>
        <v/>
      </c>
      <c r="W49" s="556" t="str">
        <f t="shared" si="8"/>
        <v/>
      </c>
      <c r="Y49" s="556" t="str">
        <f t="shared" si="9"/>
        <v/>
      </c>
      <c r="AA49" s="556" t="str">
        <f t="shared" si="10"/>
        <v/>
      </c>
      <c r="AC49" s="556" t="str">
        <f t="shared" si="11"/>
        <v/>
      </c>
      <c r="AE49" s="556" t="str">
        <f t="shared" si="12"/>
        <v/>
      </c>
      <c r="AG49" s="556" t="str">
        <f t="shared" si="13"/>
        <v/>
      </c>
      <c r="AI49" s="556" t="str">
        <f t="shared" si="14"/>
        <v/>
      </c>
      <c r="AK49" s="556" t="str">
        <f t="shared" si="15"/>
        <v/>
      </c>
      <c r="AM49" s="556" t="str">
        <f t="shared" si="16"/>
        <v/>
      </c>
      <c r="AO49" s="556" t="str">
        <f t="shared" si="17"/>
        <v/>
      </c>
      <c r="AQ49" s="556" t="str">
        <f t="shared" si="18"/>
        <v/>
      </c>
    </row>
    <row r="50" spans="5:43">
      <c r="E50" s="556" t="str">
        <f t="shared" si="0"/>
        <v/>
      </c>
      <c r="G50" s="556" t="str">
        <f t="shared" si="0"/>
        <v/>
      </c>
      <c r="I50" s="556" t="str">
        <f t="shared" si="1"/>
        <v/>
      </c>
      <c r="K50" s="556" t="str">
        <f t="shared" si="2"/>
        <v/>
      </c>
      <c r="M50" s="556" t="str">
        <f t="shared" si="3"/>
        <v/>
      </c>
      <c r="O50" s="556" t="str">
        <f t="shared" si="4"/>
        <v/>
      </c>
      <c r="Q50" s="556" t="str">
        <f t="shared" si="5"/>
        <v/>
      </c>
      <c r="S50" s="556" t="str">
        <f t="shared" si="6"/>
        <v/>
      </c>
      <c r="U50" s="556" t="str">
        <f t="shared" si="7"/>
        <v/>
      </c>
      <c r="W50" s="556" t="str">
        <f t="shared" si="8"/>
        <v/>
      </c>
      <c r="Y50" s="556" t="str">
        <f t="shared" si="9"/>
        <v/>
      </c>
      <c r="AA50" s="556" t="str">
        <f t="shared" si="10"/>
        <v/>
      </c>
      <c r="AC50" s="556" t="str">
        <f t="shared" si="11"/>
        <v/>
      </c>
      <c r="AE50" s="556" t="str">
        <f t="shared" si="12"/>
        <v/>
      </c>
      <c r="AG50" s="556" t="str">
        <f t="shared" si="13"/>
        <v/>
      </c>
      <c r="AI50" s="556" t="str">
        <f t="shared" si="14"/>
        <v/>
      </c>
      <c r="AK50" s="556" t="str">
        <f t="shared" si="15"/>
        <v/>
      </c>
      <c r="AM50" s="556" t="str">
        <f t="shared" si="16"/>
        <v/>
      </c>
      <c r="AO50" s="556" t="str">
        <f t="shared" si="17"/>
        <v/>
      </c>
      <c r="AQ50" s="556" t="str">
        <f t="shared" si="18"/>
        <v/>
      </c>
    </row>
    <row r="51" spans="5:43">
      <c r="E51" s="556" t="str">
        <f t="shared" si="0"/>
        <v/>
      </c>
      <c r="G51" s="556" t="str">
        <f t="shared" si="0"/>
        <v/>
      </c>
      <c r="I51" s="556" t="str">
        <f t="shared" si="1"/>
        <v/>
      </c>
      <c r="K51" s="556" t="str">
        <f t="shared" si="2"/>
        <v/>
      </c>
      <c r="M51" s="556" t="str">
        <f t="shared" si="3"/>
        <v/>
      </c>
      <c r="O51" s="556" t="str">
        <f t="shared" si="4"/>
        <v/>
      </c>
      <c r="Q51" s="556" t="str">
        <f t="shared" si="5"/>
        <v/>
      </c>
      <c r="S51" s="556" t="str">
        <f t="shared" si="6"/>
        <v/>
      </c>
      <c r="U51" s="556" t="str">
        <f t="shared" si="7"/>
        <v/>
      </c>
      <c r="W51" s="556" t="str">
        <f t="shared" si="8"/>
        <v/>
      </c>
      <c r="Y51" s="556" t="str">
        <f t="shared" si="9"/>
        <v/>
      </c>
      <c r="AA51" s="556" t="str">
        <f t="shared" si="10"/>
        <v/>
      </c>
      <c r="AC51" s="556" t="str">
        <f t="shared" si="11"/>
        <v/>
      </c>
      <c r="AE51" s="556" t="str">
        <f t="shared" si="12"/>
        <v/>
      </c>
      <c r="AG51" s="556" t="str">
        <f t="shared" si="13"/>
        <v/>
      </c>
      <c r="AI51" s="556" t="str">
        <f t="shared" si="14"/>
        <v/>
      </c>
      <c r="AK51" s="556" t="str">
        <f t="shared" si="15"/>
        <v/>
      </c>
      <c r="AM51" s="556" t="str">
        <f t="shared" si="16"/>
        <v/>
      </c>
      <c r="AO51" s="556" t="str">
        <f t="shared" si="17"/>
        <v/>
      </c>
      <c r="AQ51" s="556" t="str">
        <f t="shared" si="18"/>
        <v/>
      </c>
    </row>
    <row r="52" spans="5:43">
      <c r="E52" s="556" t="str">
        <f t="shared" si="0"/>
        <v/>
      </c>
      <c r="G52" s="556" t="str">
        <f t="shared" si="0"/>
        <v/>
      </c>
      <c r="I52" s="556" t="str">
        <f t="shared" si="1"/>
        <v/>
      </c>
      <c r="K52" s="556" t="str">
        <f t="shared" si="2"/>
        <v/>
      </c>
      <c r="M52" s="556" t="str">
        <f t="shared" si="3"/>
        <v/>
      </c>
      <c r="O52" s="556" t="str">
        <f t="shared" si="4"/>
        <v/>
      </c>
      <c r="Q52" s="556" t="str">
        <f t="shared" si="5"/>
        <v/>
      </c>
      <c r="S52" s="556" t="str">
        <f t="shared" si="6"/>
        <v/>
      </c>
      <c r="U52" s="556" t="str">
        <f t="shared" si="7"/>
        <v/>
      </c>
      <c r="W52" s="556" t="str">
        <f t="shared" si="8"/>
        <v/>
      </c>
      <c r="Y52" s="556" t="str">
        <f t="shared" si="9"/>
        <v/>
      </c>
      <c r="AA52" s="556" t="str">
        <f t="shared" si="10"/>
        <v/>
      </c>
      <c r="AC52" s="556" t="str">
        <f t="shared" si="11"/>
        <v/>
      </c>
      <c r="AE52" s="556" t="str">
        <f t="shared" si="12"/>
        <v/>
      </c>
      <c r="AG52" s="556" t="str">
        <f t="shared" si="13"/>
        <v/>
      </c>
      <c r="AI52" s="556" t="str">
        <f t="shared" si="14"/>
        <v/>
      </c>
      <c r="AK52" s="556" t="str">
        <f t="shared" si="15"/>
        <v/>
      </c>
      <c r="AM52" s="556" t="str">
        <f t="shared" si="16"/>
        <v/>
      </c>
      <c r="AO52" s="556" t="str">
        <f t="shared" si="17"/>
        <v/>
      </c>
      <c r="AQ52" s="556" t="str">
        <f t="shared" si="18"/>
        <v/>
      </c>
    </row>
    <row r="53" spans="5:43">
      <c r="E53" s="556" t="str">
        <f t="shared" si="0"/>
        <v/>
      </c>
      <c r="G53" s="556" t="str">
        <f t="shared" si="0"/>
        <v/>
      </c>
      <c r="I53" s="556" t="str">
        <f t="shared" si="1"/>
        <v/>
      </c>
      <c r="K53" s="556" t="str">
        <f t="shared" si="2"/>
        <v/>
      </c>
      <c r="M53" s="556" t="str">
        <f t="shared" si="3"/>
        <v/>
      </c>
      <c r="O53" s="556" t="str">
        <f t="shared" si="4"/>
        <v/>
      </c>
      <c r="Q53" s="556" t="str">
        <f t="shared" si="5"/>
        <v/>
      </c>
      <c r="S53" s="556" t="str">
        <f t="shared" si="6"/>
        <v/>
      </c>
      <c r="U53" s="556" t="str">
        <f t="shared" si="7"/>
        <v/>
      </c>
      <c r="W53" s="556" t="str">
        <f t="shared" si="8"/>
        <v/>
      </c>
      <c r="Y53" s="556" t="str">
        <f t="shared" si="9"/>
        <v/>
      </c>
      <c r="AA53" s="556" t="str">
        <f t="shared" si="10"/>
        <v/>
      </c>
      <c r="AC53" s="556" t="str">
        <f t="shared" si="11"/>
        <v/>
      </c>
      <c r="AE53" s="556" t="str">
        <f t="shared" si="12"/>
        <v/>
      </c>
      <c r="AG53" s="556" t="str">
        <f t="shared" si="13"/>
        <v/>
      </c>
      <c r="AI53" s="556" t="str">
        <f t="shared" si="14"/>
        <v/>
      </c>
      <c r="AK53" s="556" t="str">
        <f t="shared" si="15"/>
        <v/>
      </c>
      <c r="AM53" s="556" t="str">
        <f t="shared" si="16"/>
        <v/>
      </c>
      <c r="AO53" s="556" t="str">
        <f t="shared" si="17"/>
        <v/>
      </c>
      <c r="AQ53" s="556" t="str">
        <f t="shared" si="18"/>
        <v/>
      </c>
    </row>
    <row r="54" spans="5:43">
      <c r="E54" s="556" t="str">
        <f t="shared" si="0"/>
        <v/>
      </c>
      <c r="G54" s="556" t="str">
        <f t="shared" si="0"/>
        <v/>
      </c>
      <c r="I54" s="556" t="str">
        <f t="shared" si="1"/>
        <v/>
      </c>
      <c r="K54" s="556" t="str">
        <f t="shared" si="2"/>
        <v/>
      </c>
      <c r="M54" s="556" t="str">
        <f t="shared" si="3"/>
        <v/>
      </c>
      <c r="O54" s="556" t="str">
        <f t="shared" si="4"/>
        <v/>
      </c>
      <c r="Q54" s="556" t="str">
        <f t="shared" si="5"/>
        <v/>
      </c>
      <c r="S54" s="556" t="str">
        <f t="shared" si="6"/>
        <v/>
      </c>
      <c r="U54" s="556" t="str">
        <f t="shared" si="7"/>
        <v/>
      </c>
      <c r="W54" s="556" t="str">
        <f t="shared" si="8"/>
        <v/>
      </c>
      <c r="Y54" s="556" t="str">
        <f t="shared" si="9"/>
        <v/>
      </c>
      <c r="AA54" s="556" t="str">
        <f t="shared" si="10"/>
        <v/>
      </c>
      <c r="AC54" s="556" t="str">
        <f t="shared" si="11"/>
        <v/>
      </c>
      <c r="AE54" s="556" t="str">
        <f t="shared" si="12"/>
        <v/>
      </c>
      <c r="AG54" s="556" t="str">
        <f t="shared" si="13"/>
        <v/>
      </c>
      <c r="AI54" s="556" t="str">
        <f t="shared" si="14"/>
        <v/>
      </c>
      <c r="AK54" s="556" t="str">
        <f t="shared" si="15"/>
        <v/>
      </c>
      <c r="AM54" s="556" t="str">
        <f t="shared" si="16"/>
        <v/>
      </c>
      <c r="AO54" s="556" t="str">
        <f t="shared" si="17"/>
        <v/>
      </c>
      <c r="AQ54" s="556" t="str">
        <f t="shared" si="18"/>
        <v/>
      </c>
    </row>
    <row r="55" spans="5:43">
      <c r="E55" s="556" t="str">
        <f t="shared" si="0"/>
        <v/>
      </c>
      <c r="G55" s="556" t="str">
        <f t="shared" si="0"/>
        <v/>
      </c>
      <c r="I55" s="556" t="str">
        <f t="shared" si="1"/>
        <v/>
      </c>
      <c r="K55" s="556" t="str">
        <f t="shared" si="2"/>
        <v/>
      </c>
      <c r="M55" s="556" t="str">
        <f t="shared" si="3"/>
        <v/>
      </c>
      <c r="O55" s="556" t="str">
        <f t="shared" si="4"/>
        <v/>
      </c>
      <c r="Q55" s="556" t="str">
        <f t="shared" si="5"/>
        <v/>
      </c>
      <c r="S55" s="556" t="str">
        <f t="shared" si="6"/>
        <v/>
      </c>
      <c r="U55" s="556" t="str">
        <f t="shared" si="7"/>
        <v/>
      </c>
      <c r="W55" s="556" t="str">
        <f t="shared" si="8"/>
        <v/>
      </c>
      <c r="Y55" s="556" t="str">
        <f t="shared" si="9"/>
        <v/>
      </c>
      <c r="AA55" s="556" t="str">
        <f t="shared" si="10"/>
        <v/>
      </c>
      <c r="AC55" s="556" t="str">
        <f t="shared" si="11"/>
        <v/>
      </c>
      <c r="AE55" s="556" t="str">
        <f t="shared" si="12"/>
        <v/>
      </c>
      <c r="AG55" s="556" t="str">
        <f t="shared" si="13"/>
        <v/>
      </c>
      <c r="AI55" s="556" t="str">
        <f t="shared" si="14"/>
        <v/>
      </c>
      <c r="AK55" s="556" t="str">
        <f t="shared" si="15"/>
        <v/>
      </c>
      <c r="AM55" s="556" t="str">
        <f t="shared" si="16"/>
        <v/>
      </c>
      <c r="AO55" s="556" t="str">
        <f t="shared" si="17"/>
        <v/>
      </c>
      <c r="AQ55" s="556" t="str">
        <f t="shared" si="18"/>
        <v/>
      </c>
    </row>
    <row r="56" spans="5:43">
      <c r="E56" s="556" t="str">
        <f t="shared" si="0"/>
        <v/>
      </c>
      <c r="G56" s="556" t="str">
        <f t="shared" si="0"/>
        <v/>
      </c>
      <c r="I56" s="556" t="str">
        <f t="shared" si="1"/>
        <v/>
      </c>
      <c r="K56" s="556" t="str">
        <f t="shared" si="2"/>
        <v/>
      </c>
      <c r="M56" s="556" t="str">
        <f t="shared" si="3"/>
        <v/>
      </c>
      <c r="O56" s="556" t="str">
        <f t="shared" si="4"/>
        <v/>
      </c>
      <c r="Q56" s="556" t="str">
        <f t="shared" si="5"/>
        <v/>
      </c>
      <c r="S56" s="556" t="str">
        <f t="shared" si="6"/>
        <v/>
      </c>
      <c r="U56" s="556" t="str">
        <f t="shared" si="7"/>
        <v/>
      </c>
      <c r="W56" s="556" t="str">
        <f t="shared" si="8"/>
        <v/>
      </c>
      <c r="Y56" s="556" t="str">
        <f t="shared" si="9"/>
        <v/>
      </c>
      <c r="AA56" s="556" t="str">
        <f t="shared" si="10"/>
        <v/>
      </c>
      <c r="AC56" s="556" t="str">
        <f t="shared" si="11"/>
        <v/>
      </c>
      <c r="AE56" s="556" t="str">
        <f t="shared" si="12"/>
        <v/>
      </c>
      <c r="AG56" s="556" t="str">
        <f t="shared" si="13"/>
        <v/>
      </c>
      <c r="AI56" s="556" t="str">
        <f t="shared" si="14"/>
        <v/>
      </c>
      <c r="AK56" s="556" t="str">
        <f t="shared" si="15"/>
        <v/>
      </c>
      <c r="AM56" s="556" t="str">
        <f t="shared" si="16"/>
        <v/>
      </c>
      <c r="AO56" s="556" t="str">
        <f t="shared" si="17"/>
        <v/>
      </c>
      <c r="AQ56" s="556" t="str">
        <f t="shared" si="18"/>
        <v/>
      </c>
    </row>
    <row r="57" spans="5:43">
      <c r="E57" s="556" t="str">
        <f t="shared" si="0"/>
        <v/>
      </c>
      <c r="G57" s="556" t="str">
        <f t="shared" si="0"/>
        <v/>
      </c>
      <c r="I57" s="556" t="str">
        <f t="shared" si="1"/>
        <v/>
      </c>
      <c r="K57" s="556" t="str">
        <f t="shared" si="2"/>
        <v/>
      </c>
      <c r="M57" s="556" t="str">
        <f t="shared" si="3"/>
        <v/>
      </c>
      <c r="O57" s="556" t="str">
        <f t="shared" si="4"/>
        <v/>
      </c>
      <c r="Q57" s="556" t="str">
        <f t="shared" si="5"/>
        <v/>
      </c>
      <c r="S57" s="556" t="str">
        <f t="shared" si="6"/>
        <v/>
      </c>
      <c r="U57" s="556" t="str">
        <f t="shared" si="7"/>
        <v/>
      </c>
      <c r="W57" s="556" t="str">
        <f t="shared" si="8"/>
        <v/>
      </c>
      <c r="Y57" s="556" t="str">
        <f t="shared" si="9"/>
        <v/>
      </c>
      <c r="AA57" s="556" t="str">
        <f t="shared" si="10"/>
        <v/>
      </c>
      <c r="AC57" s="556" t="str">
        <f t="shared" si="11"/>
        <v/>
      </c>
      <c r="AE57" s="556" t="str">
        <f t="shared" si="12"/>
        <v/>
      </c>
      <c r="AG57" s="556" t="str">
        <f t="shared" si="13"/>
        <v/>
      </c>
      <c r="AI57" s="556" t="str">
        <f t="shared" si="14"/>
        <v/>
      </c>
      <c r="AK57" s="556" t="str">
        <f t="shared" si="15"/>
        <v/>
      </c>
      <c r="AM57" s="556" t="str">
        <f t="shared" si="16"/>
        <v/>
      </c>
      <c r="AO57" s="556" t="str">
        <f t="shared" si="17"/>
        <v/>
      </c>
      <c r="AQ57" s="556" t="str">
        <f t="shared" si="18"/>
        <v/>
      </c>
    </row>
    <row r="58" spans="5:43">
      <c r="E58" s="556" t="str">
        <f t="shared" si="0"/>
        <v/>
      </c>
      <c r="G58" s="556" t="str">
        <f t="shared" si="0"/>
        <v/>
      </c>
      <c r="I58" s="556" t="str">
        <f t="shared" si="1"/>
        <v/>
      </c>
      <c r="K58" s="556" t="str">
        <f t="shared" si="2"/>
        <v/>
      </c>
      <c r="M58" s="556" t="str">
        <f t="shared" si="3"/>
        <v/>
      </c>
      <c r="O58" s="556" t="str">
        <f t="shared" si="4"/>
        <v/>
      </c>
      <c r="Q58" s="556" t="str">
        <f t="shared" si="5"/>
        <v/>
      </c>
      <c r="S58" s="556" t="str">
        <f t="shared" si="6"/>
        <v/>
      </c>
      <c r="U58" s="556" t="str">
        <f t="shared" si="7"/>
        <v/>
      </c>
      <c r="W58" s="556" t="str">
        <f t="shared" si="8"/>
        <v/>
      </c>
      <c r="Y58" s="556" t="str">
        <f t="shared" si="9"/>
        <v/>
      </c>
      <c r="AA58" s="556" t="str">
        <f t="shared" si="10"/>
        <v/>
      </c>
      <c r="AC58" s="556" t="str">
        <f t="shared" si="11"/>
        <v/>
      </c>
      <c r="AE58" s="556" t="str">
        <f t="shared" si="12"/>
        <v/>
      </c>
      <c r="AG58" s="556" t="str">
        <f t="shared" si="13"/>
        <v/>
      </c>
      <c r="AI58" s="556" t="str">
        <f t="shared" si="14"/>
        <v/>
      </c>
      <c r="AK58" s="556" t="str">
        <f t="shared" si="15"/>
        <v/>
      </c>
      <c r="AM58" s="556" t="str">
        <f t="shared" si="16"/>
        <v/>
      </c>
      <c r="AO58" s="556" t="str">
        <f t="shared" si="17"/>
        <v/>
      </c>
      <c r="AQ58" s="556" t="str">
        <f t="shared" si="18"/>
        <v/>
      </c>
    </row>
    <row r="59" spans="5:43">
      <c r="E59" s="556" t="str">
        <f t="shared" si="0"/>
        <v/>
      </c>
      <c r="G59" s="556" t="str">
        <f t="shared" si="0"/>
        <v/>
      </c>
      <c r="I59" s="556" t="str">
        <f t="shared" si="1"/>
        <v/>
      </c>
      <c r="K59" s="556" t="str">
        <f t="shared" si="2"/>
        <v/>
      </c>
      <c r="M59" s="556" t="str">
        <f t="shared" si="3"/>
        <v/>
      </c>
      <c r="O59" s="556" t="str">
        <f t="shared" si="4"/>
        <v/>
      </c>
      <c r="Q59" s="556" t="str">
        <f t="shared" si="5"/>
        <v/>
      </c>
      <c r="S59" s="556" t="str">
        <f t="shared" si="6"/>
        <v/>
      </c>
      <c r="U59" s="556" t="str">
        <f t="shared" si="7"/>
        <v/>
      </c>
      <c r="W59" s="556" t="str">
        <f t="shared" si="8"/>
        <v/>
      </c>
      <c r="Y59" s="556" t="str">
        <f t="shared" si="9"/>
        <v/>
      </c>
      <c r="AA59" s="556" t="str">
        <f t="shared" si="10"/>
        <v/>
      </c>
      <c r="AC59" s="556" t="str">
        <f t="shared" si="11"/>
        <v/>
      </c>
      <c r="AE59" s="556" t="str">
        <f t="shared" si="12"/>
        <v/>
      </c>
      <c r="AG59" s="556" t="str">
        <f t="shared" si="13"/>
        <v/>
      </c>
      <c r="AI59" s="556" t="str">
        <f t="shared" si="14"/>
        <v/>
      </c>
      <c r="AK59" s="556" t="str">
        <f t="shared" si="15"/>
        <v/>
      </c>
      <c r="AM59" s="556" t="str">
        <f t="shared" si="16"/>
        <v/>
      </c>
      <c r="AO59" s="556" t="str">
        <f t="shared" si="17"/>
        <v/>
      </c>
      <c r="AQ59" s="556" t="str">
        <f t="shared" si="18"/>
        <v/>
      </c>
    </row>
    <row r="60" spans="5:43">
      <c r="E60" s="556" t="str">
        <f t="shared" si="0"/>
        <v/>
      </c>
      <c r="G60" s="556" t="str">
        <f t="shared" si="0"/>
        <v/>
      </c>
      <c r="I60" s="556" t="str">
        <f t="shared" si="1"/>
        <v/>
      </c>
      <c r="K60" s="556" t="str">
        <f t="shared" si="2"/>
        <v/>
      </c>
      <c r="M60" s="556" t="str">
        <f t="shared" si="3"/>
        <v/>
      </c>
      <c r="O60" s="556" t="str">
        <f t="shared" si="4"/>
        <v/>
      </c>
      <c r="Q60" s="556" t="str">
        <f t="shared" si="5"/>
        <v/>
      </c>
      <c r="S60" s="556" t="str">
        <f t="shared" si="6"/>
        <v/>
      </c>
      <c r="U60" s="556" t="str">
        <f t="shared" si="7"/>
        <v/>
      </c>
      <c r="W60" s="556" t="str">
        <f t="shared" si="8"/>
        <v/>
      </c>
      <c r="Y60" s="556" t="str">
        <f t="shared" si="9"/>
        <v/>
      </c>
      <c r="AA60" s="556" t="str">
        <f t="shared" si="10"/>
        <v/>
      </c>
      <c r="AC60" s="556" t="str">
        <f t="shared" si="11"/>
        <v/>
      </c>
      <c r="AE60" s="556" t="str">
        <f t="shared" si="12"/>
        <v/>
      </c>
      <c r="AG60" s="556" t="str">
        <f t="shared" si="13"/>
        <v/>
      </c>
      <c r="AI60" s="556" t="str">
        <f t="shared" si="14"/>
        <v/>
      </c>
      <c r="AK60" s="556" t="str">
        <f t="shared" si="15"/>
        <v/>
      </c>
      <c r="AM60" s="556" t="str">
        <f t="shared" si="16"/>
        <v/>
      </c>
      <c r="AO60" s="556" t="str">
        <f t="shared" si="17"/>
        <v/>
      </c>
      <c r="AQ60" s="556" t="str">
        <f t="shared" si="18"/>
        <v/>
      </c>
    </row>
    <row r="61" spans="5:43">
      <c r="E61" s="556" t="str">
        <f t="shared" si="0"/>
        <v/>
      </c>
      <c r="G61" s="556" t="str">
        <f t="shared" si="0"/>
        <v/>
      </c>
      <c r="I61" s="556" t="str">
        <f t="shared" si="1"/>
        <v/>
      </c>
      <c r="K61" s="556" t="str">
        <f t="shared" si="2"/>
        <v/>
      </c>
      <c r="M61" s="556" t="str">
        <f t="shared" si="3"/>
        <v/>
      </c>
      <c r="O61" s="556" t="str">
        <f t="shared" si="4"/>
        <v/>
      </c>
      <c r="Q61" s="556" t="str">
        <f t="shared" si="5"/>
        <v/>
      </c>
      <c r="S61" s="556" t="str">
        <f t="shared" si="6"/>
        <v/>
      </c>
      <c r="U61" s="556" t="str">
        <f t="shared" si="7"/>
        <v/>
      </c>
      <c r="W61" s="556" t="str">
        <f t="shared" si="8"/>
        <v/>
      </c>
      <c r="Y61" s="556" t="str">
        <f t="shared" si="9"/>
        <v/>
      </c>
      <c r="AA61" s="556" t="str">
        <f t="shared" si="10"/>
        <v/>
      </c>
      <c r="AC61" s="556" t="str">
        <f t="shared" si="11"/>
        <v/>
      </c>
      <c r="AE61" s="556" t="str">
        <f t="shared" si="12"/>
        <v/>
      </c>
      <c r="AG61" s="556" t="str">
        <f t="shared" si="13"/>
        <v/>
      </c>
      <c r="AI61" s="556" t="str">
        <f t="shared" si="14"/>
        <v/>
      </c>
      <c r="AK61" s="556" t="str">
        <f t="shared" si="15"/>
        <v/>
      </c>
      <c r="AM61" s="556" t="str">
        <f t="shared" si="16"/>
        <v/>
      </c>
      <c r="AO61" s="556" t="str">
        <f t="shared" si="17"/>
        <v/>
      </c>
      <c r="AQ61" s="556" t="str">
        <f t="shared" si="18"/>
        <v/>
      </c>
    </row>
    <row r="62" spans="5:43">
      <c r="E62" s="556" t="str">
        <f t="shared" si="0"/>
        <v/>
      </c>
      <c r="G62" s="556" t="str">
        <f t="shared" si="0"/>
        <v/>
      </c>
      <c r="I62" s="556" t="str">
        <f t="shared" si="1"/>
        <v/>
      </c>
      <c r="K62" s="556" t="str">
        <f t="shared" si="2"/>
        <v/>
      </c>
      <c r="M62" s="556" t="str">
        <f t="shared" si="3"/>
        <v/>
      </c>
      <c r="O62" s="556" t="str">
        <f t="shared" si="4"/>
        <v/>
      </c>
      <c r="Q62" s="556" t="str">
        <f t="shared" si="5"/>
        <v/>
      </c>
      <c r="S62" s="556" t="str">
        <f t="shared" si="6"/>
        <v/>
      </c>
      <c r="U62" s="556" t="str">
        <f t="shared" si="7"/>
        <v/>
      </c>
      <c r="W62" s="556" t="str">
        <f t="shared" si="8"/>
        <v/>
      </c>
      <c r="Y62" s="556" t="str">
        <f t="shared" si="9"/>
        <v/>
      </c>
      <c r="AA62" s="556" t="str">
        <f t="shared" si="10"/>
        <v/>
      </c>
      <c r="AC62" s="556" t="str">
        <f t="shared" si="11"/>
        <v/>
      </c>
      <c r="AE62" s="556" t="str">
        <f t="shared" si="12"/>
        <v/>
      </c>
      <c r="AG62" s="556" t="str">
        <f t="shared" si="13"/>
        <v/>
      </c>
      <c r="AI62" s="556" t="str">
        <f t="shared" si="14"/>
        <v/>
      </c>
      <c r="AK62" s="556" t="str">
        <f t="shared" si="15"/>
        <v/>
      </c>
      <c r="AM62" s="556" t="str">
        <f t="shared" si="16"/>
        <v/>
      </c>
      <c r="AO62" s="556" t="str">
        <f t="shared" si="17"/>
        <v/>
      </c>
      <c r="AQ62" s="556" t="str">
        <f t="shared" si="18"/>
        <v/>
      </c>
    </row>
    <row r="63" spans="5:43">
      <c r="E63" s="556" t="str">
        <f t="shared" si="0"/>
        <v/>
      </c>
      <c r="G63" s="556" t="str">
        <f t="shared" si="0"/>
        <v/>
      </c>
      <c r="I63" s="556" t="str">
        <f t="shared" si="1"/>
        <v/>
      </c>
      <c r="K63" s="556" t="str">
        <f t="shared" si="2"/>
        <v/>
      </c>
      <c r="M63" s="556" t="str">
        <f t="shared" si="3"/>
        <v/>
      </c>
      <c r="O63" s="556" t="str">
        <f t="shared" si="4"/>
        <v/>
      </c>
      <c r="Q63" s="556" t="str">
        <f t="shared" si="5"/>
        <v/>
      </c>
      <c r="S63" s="556" t="str">
        <f t="shared" si="6"/>
        <v/>
      </c>
      <c r="U63" s="556" t="str">
        <f t="shared" si="7"/>
        <v/>
      </c>
      <c r="W63" s="556" t="str">
        <f t="shared" si="8"/>
        <v/>
      </c>
      <c r="Y63" s="556" t="str">
        <f t="shared" si="9"/>
        <v/>
      </c>
      <c r="AA63" s="556" t="str">
        <f t="shared" si="10"/>
        <v/>
      </c>
      <c r="AC63" s="556" t="str">
        <f t="shared" si="11"/>
        <v/>
      </c>
      <c r="AE63" s="556" t="str">
        <f t="shared" si="12"/>
        <v/>
      </c>
      <c r="AG63" s="556" t="str">
        <f t="shared" si="13"/>
        <v/>
      </c>
      <c r="AI63" s="556" t="str">
        <f t="shared" si="14"/>
        <v/>
      </c>
      <c r="AK63" s="556" t="str">
        <f t="shared" si="15"/>
        <v/>
      </c>
      <c r="AM63" s="556" t="str">
        <f t="shared" si="16"/>
        <v/>
      </c>
      <c r="AO63" s="556" t="str">
        <f t="shared" si="17"/>
        <v/>
      </c>
      <c r="AQ63" s="556" t="str">
        <f t="shared" si="18"/>
        <v/>
      </c>
    </row>
    <row r="64" spans="5:43">
      <c r="E64" s="556" t="str">
        <f t="shared" si="0"/>
        <v/>
      </c>
      <c r="G64" s="556" t="str">
        <f t="shared" si="0"/>
        <v/>
      </c>
      <c r="I64" s="556" t="str">
        <f t="shared" si="1"/>
        <v/>
      </c>
      <c r="K64" s="556" t="str">
        <f t="shared" si="2"/>
        <v/>
      </c>
      <c r="M64" s="556" t="str">
        <f t="shared" si="3"/>
        <v/>
      </c>
      <c r="O64" s="556" t="str">
        <f t="shared" si="4"/>
        <v/>
      </c>
      <c r="Q64" s="556" t="str">
        <f t="shared" si="5"/>
        <v/>
      </c>
      <c r="S64" s="556" t="str">
        <f t="shared" si="6"/>
        <v/>
      </c>
      <c r="U64" s="556" t="str">
        <f t="shared" si="7"/>
        <v/>
      </c>
      <c r="W64" s="556" t="str">
        <f t="shared" si="8"/>
        <v/>
      </c>
      <c r="Y64" s="556" t="str">
        <f t="shared" si="9"/>
        <v/>
      </c>
      <c r="AA64" s="556" t="str">
        <f t="shared" si="10"/>
        <v/>
      </c>
      <c r="AC64" s="556" t="str">
        <f t="shared" si="11"/>
        <v/>
      </c>
      <c r="AE64" s="556" t="str">
        <f t="shared" si="12"/>
        <v/>
      </c>
      <c r="AG64" s="556" t="str">
        <f t="shared" si="13"/>
        <v/>
      </c>
      <c r="AI64" s="556" t="str">
        <f t="shared" si="14"/>
        <v/>
      </c>
      <c r="AK64" s="556" t="str">
        <f t="shared" si="15"/>
        <v/>
      </c>
      <c r="AM64" s="556" t="str">
        <f t="shared" si="16"/>
        <v/>
      </c>
      <c r="AO64" s="556" t="str">
        <f t="shared" si="17"/>
        <v/>
      </c>
      <c r="AQ64" s="556" t="str">
        <f t="shared" si="18"/>
        <v/>
      </c>
    </row>
    <row r="65" spans="5:43">
      <c r="E65" s="556" t="str">
        <f t="shared" si="0"/>
        <v/>
      </c>
      <c r="G65" s="556" t="str">
        <f t="shared" si="0"/>
        <v/>
      </c>
      <c r="I65" s="556" t="str">
        <f t="shared" si="1"/>
        <v/>
      </c>
      <c r="K65" s="556" t="str">
        <f t="shared" si="2"/>
        <v/>
      </c>
      <c r="M65" s="556" t="str">
        <f t="shared" si="3"/>
        <v/>
      </c>
      <c r="O65" s="556" t="str">
        <f t="shared" si="4"/>
        <v/>
      </c>
      <c r="Q65" s="556" t="str">
        <f t="shared" si="5"/>
        <v/>
      </c>
      <c r="S65" s="556" t="str">
        <f t="shared" si="6"/>
        <v/>
      </c>
      <c r="U65" s="556" t="str">
        <f t="shared" si="7"/>
        <v/>
      </c>
      <c r="W65" s="556" t="str">
        <f t="shared" si="8"/>
        <v/>
      </c>
      <c r="Y65" s="556" t="str">
        <f t="shared" si="9"/>
        <v/>
      </c>
      <c r="AA65" s="556" t="str">
        <f t="shared" si="10"/>
        <v/>
      </c>
      <c r="AC65" s="556" t="str">
        <f t="shared" si="11"/>
        <v/>
      </c>
      <c r="AE65" s="556" t="str">
        <f t="shared" si="12"/>
        <v/>
      </c>
      <c r="AG65" s="556" t="str">
        <f t="shared" si="13"/>
        <v/>
      </c>
      <c r="AI65" s="556" t="str">
        <f t="shared" si="14"/>
        <v/>
      </c>
      <c r="AK65" s="556" t="str">
        <f t="shared" si="15"/>
        <v/>
      </c>
      <c r="AM65" s="556" t="str">
        <f t="shared" si="16"/>
        <v/>
      </c>
      <c r="AO65" s="556" t="str">
        <f t="shared" si="17"/>
        <v/>
      </c>
      <c r="AQ65" s="556" t="str">
        <f t="shared" si="18"/>
        <v/>
      </c>
    </row>
    <row r="66" spans="5:43">
      <c r="E66" s="556" t="str">
        <f t="shared" si="0"/>
        <v/>
      </c>
      <c r="G66" s="556" t="str">
        <f t="shared" si="0"/>
        <v/>
      </c>
      <c r="I66" s="556" t="str">
        <f t="shared" si="1"/>
        <v/>
      </c>
      <c r="K66" s="556" t="str">
        <f t="shared" si="2"/>
        <v/>
      </c>
      <c r="M66" s="556" t="str">
        <f t="shared" si="3"/>
        <v/>
      </c>
      <c r="O66" s="556" t="str">
        <f t="shared" si="4"/>
        <v/>
      </c>
      <c r="Q66" s="556" t="str">
        <f t="shared" si="5"/>
        <v/>
      </c>
      <c r="S66" s="556" t="str">
        <f t="shared" si="6"/>
        <v/>
      </c>
      <c r="U66" s="556" t="str">
        <f t="shared" si="7"/>
        <v/>
      </c>
      <c r="W66" s="556" t="str">
        <f t="shared" si="8"/>
        <v/>
      </c>
      <c r="Y66" s="556" t="str">
        <f t="shared" si="9"/>
        <v/>
      </c>
      <c r="AA66" s="556" t="str">
        <f t="shared" si="10"/>
        <v/>
      </c>
      <c r="AC66" s="556" t="str">
        <f t="shared" si="11"/>
        <v/>
      </c>
      <c r="AE66" s="556" t="str">
        <f t="shared" si="12"/>
        <v/>
      </c>
      <c r="AG66" s="556" t="str">
        <f t="shared" si="13"/>
        <v/>
      </c>
      <c r="AI66" s="556" t="str">
        <f t="shared" si="14"/>
        <v/>
      </c>
      <c r="AK66" s="556" t="str">
        <f t="shared" si="15"/>
        <v/>
      </c>
      <c r="AM66" s="556" t="str">
        <f t="shared" si="16"/>
        <v/>
      </c>
      <c r="AO66" s="556" t="str">
        <f t="shared" si="17"/>
        <v/>
      </c>
      <c r="AQ66" s="556" t="str">
        <f t="shared" si="18"/>
        <v/>
      </c>
    </row>
    <row r="67" spans="5:43">
      <c r="E67" s="556" t="str">
        <f t="shared" si="0"/>
        <v/>
      </c>
      <c r="G67" s="556" t="str">
        <f t="shared" si="0"/>
        <v/>
      </c>
      <c r="I67" s="556" t="str">
        <f t="shared" si="1"/>
        <v/>
      </c>
      <c r="K67" s="556" t="str">
        <f t="shared" si="2"/>
        <v/>
      </c>
      <c r="M67" s="556" t="str">
        <f t="shared" si="3"/>
        <v/>
      </c>
      <c r="O67" s="556" t="str">
        <f t="shared" si="4"/>
        <v/>
      </c>
      <c r="Q67" s="556" t="str">
        <f t="shared" si="5"/>
        <v/>
      </c>
      <c r="S67" s="556" t="str">
        <f t="shared" si="6"/>
        <v/>
      </c>
      <c r="U67" s="556" t="str">
        <f t="shared" si="7"/>
        <v/>
      </c>
      <c r="W67" s="556" t="str">
        <f t="shared" si="8"/>
        <v/>
      </c>
      <c r="Y67" s="556" t="str">
        <f t="shared" si="9"/>
        <v/>
      </c>
      <c r="AA67" s="556" t="str">
        <f t="shared" si="10"/>
        <v/>
      </c>
      <c r="AC67" s="556" t="str">
        <f t="shared" si="11"/>
        <v/>
      </c>
      <c r="AE67" s="556" t="str">
        <f t="shared" si="12"/>
        <v/>
      </c>
      <c r="AG67" s="556" t="str">
        <f t="shared" si="13"/>
        <v/>
      </c>
      <c r="AI67" s="556" t="str">
        <f t="shared" si="14"/>
        <v/>
      </c>
      <c r="AK67" s="556" t="str">
        <f t="shared" si="15"/>
        <v/>
      </c>
      <c r="AM67" s="556" t="str">
        <f t="shared" si="16"/>
        <v/>
      </c>
      <c r="AO67" s="556" t="str">
        <f t="shared" si="17"/>
        <v/>
      </c>
      <c r="AQ67" s="556" t="str">
        <f t="shared" si="18"/>
        <v/>
      </c>
    </row>
    <row r="68" spans="5:43">
      <c r="E68" s="556" t="str">
        <f t="shared" si="0"/>
        <v/>
      </c>
      <c r="G68" s="556" t="str">
        <f t="shared" si="0"/>
        <v/>
      </c>
      <c r="I68" s="556" t="str">
        <f t="shared" si="1"/>
        <v/>
      </c>
      <c r="K68" s="556" t="str">
        <f t="shared" si="2"/>
        <v/>
      </c>
      <c r="M68" s="556" t="str">
        <f t="shared" si="3"/>
        <v/>
      </c>
      <c r="O68" s="556" t="str">
        <f t="shared" si="4"/>
        <v/>
      </c>
      <c r="Q68" s="556" t="str">
        <f t="shared" si="5"/>
        <v/>
      </c>
      <c r="S68" s="556" t="str">
        <f t="shared" si="6"/>
        <v/>
      </c>
      <c r="U68" s="556" t="str">
        <f t="shared" si="7"/>
        <v/>
      </c>
      <c r="W68" s="556" t="str">
        <f t="shared" si="8"/>
        <v/>
      </c>
      <c r="Y68" s="556" t="str">
        <f t="shared" si="9"/>
        <v/>
      </c>
      <c r="AA68" s="556" t="str">
        <f t="shared" si="10"/>
        <v/>
      </c>
      <c r="AC68" s="556" t="str">
        <f t="shared" si="11"/>
        <v/>
      </c>
      <c r="AE68" s="556" t="str">
        <f t="shared" si="12"/>
        <v/>
      </c>
      <c r="AG68" s="556" t="str">
        <f t="shared" si="13"/>
        <v/>
      </c>
      <c r="AI68" s="556" t="str">
        <f t="shared" si="14"/>
        <v/>
      </c>
      <c r="AK68" s="556" t="str">
        <f t="shared" si="15"/>
        <v/>
      </c>
      <c r="AM68" s="556" t="str">
        <f t="shared" si="16"/>
        <v/>
      </c>
      <c r="AO68" s="556" t="str">
        <f t="shared" si="17"/>
        <v/>
      </c>
      <c r="AQ68" s="556" t="str">
        <f t="shared" si="18"/>
        <v/>
      </c>
    </row>
    <row r="69" spans="5:43">
      <c r="E69" s="556" t="str">
        <f t="shared" si="0"/>
        <v/>
      </c>
      <c r="G69" s="556" t="str">
        <f t="shared" si="0"/>
        <v/>
      </c>
      <c r="I69" s="556" t="str">
        <f t="shared" si="1"/>
        <v/>
      </c>
      <c r="K69" s="556" t="str">
        <f t="shared" si="2"/>
        <v/>
      </c>
      <c r="M69" s="556" t="str">
        <f t="shared" si="3"/>
        <v/>
      </c>
      <c r="O69" s="556" t="str">
        <f t="shared" si="4"/>
        <v/>
      </c>
      <c r="Q69" s="556" t="str">
        <f t="shared" si="5"/>
        <v/>
      </c>
      <c r="S69" s="556" t="str">
        <f t="shared" si="6"/>
        <v/>
      </c>
      <c r="U69" s="556" t="str">
        <f t="shared" si="7"/>
        <v/>
      </c>
      <c r="W69" s="556" t="str">
        <f t="shared" si="8"/>
        <v/>
      </c>
      <c r="Y69" s="556" t="str">
        <f t="shared" si="9"/>
        <v/>
      </c>
      <c r="AA69" s="556" t="str">
        <f t="shared" si="10"/>
        <v/>
      </c>
      <c r="AC69" s="556" t="str">
        <f t="shared" si="11"/>
        <v/>
      </c>
      <c r="AE69" s="556" t="str">
        <f t="shared" si="12"/>
        <v/>
      </c>
      <c r="AG69" s="556" t="str">
        <f t="shared" si="13"/>
        <v/>
      </c>
      <c r="AI69" s="556" t="str">
        <f t="shared" si="14"/>
        <v/>
      </c>
      <c r="AK69" s="556" t="str">
        <f t="shared" si="15"/>
        <v/>
      </c>
      <c r="AM69" s="556" t="str">
        <f t="shared" si="16"/>
        <v/>
      </c>
      <c r="AO69" s="556" t="str">
        <f t="shared" si="17"/>
        <v/>
      </c>
      <c r="AQ69" s="556" t="str">
        <f t="shared" si="18"/>
        <v/>
      </c>
    </row>
    <row r="70" spans="5:43">
      <c r="E70" s="556" t="str">
        <f t="shared" si="0"/>
        <v/>
      </c>
      <c r="G70" s="556" t="str">
        <f t="shared" si="0"/>
        <v/>
      </c>
      <c r="I70" s="556" t="str">
        <f t="shared" si="1"/>
        <v/>
      </c>
      <c r="K70" s="556" t="str">
        <f t="shared" si="2"/>
        <v/>
      </c>
      <c r="M70" s="556" t="str">
        <f t="shared" si="3"/>
        <v/>
      </c>
      <c r="O70" s="556" t="str">
        <f t="shared" si="4"/>
        <v/>
      </c>
      <c r="Q70" s="556" t="str">
        <f t="shared" si="5"/>
        <v/>
      </c>
      <c r="S70" s="556" t="str">
        <f t="shared" si="6"/>
        <v/>
      </c>
      <c r="U70" s="556" t="str">
        <f t="shared" si="7"/>
        <v/>
      </c>
      <c r="W70" s="556" t="str">
        <f t="shared" si="8"/>
        <v/>
      </c>
      <c r="Y70" s="556" t="str">
        <f t="shared" si="9"/>
        <v/>
      </c>
      <c r="AA70" s="556" t="str">
        <f t="shared" si="10"/>
        <v/>
      </c>
      <c r="AC70" s="556" t="str">
        <f t="shared" si="11"/>
        <v/>
      </c>
      <c r="AE70" s="556" t="str">
        <f t="shared" si="12"/>
        <v/>
      </c>
      <c r="AG70" s="556" t="str">
        <f t="shared" si="13"/>
        <v/>
      </c>
      <c r="AI70" s="556" t="str">
        <f t="shared" si="14"/>
        <v/>
      </c>
      <c r="AK70" s="556" t="str">
        <f t="shared" si="15"/>
        <v/>
      </c>
      <c r="AM70" s="556" t="str">
        <f t="shared" si="16"/>
        <v/>
      </c>
      <c r="AO70" s="556" t="str">
        <f t="shared" si="17"/>
        <v/>
      </c>
      <c r="AQ70" s="556" t="str">
        <f t="shared" si="18"/>
        <v/>
      </c>
    </row>
    <row r="71" spans="5:43">
      <c r="E71" s="556" t="str">
        <f t="shared" si="0"/>
        <v/>
      </c>
      <c r="G71" s="556" t="str">
        <f t="shared" si="0"/>
        <v/>
      </c>
      <c r="I71" s="556" t="str">
        <f t="shared" si="1"/>
        <v/>
      </c>
      <c r="K71" s="556" t="str">
        <f t="shared" si="2"/>
        <v/>
      </c>
      <c r="M71" s="556" t="str">
        <f t="shared" si="3"/>
        <v/>
      </c>
      <c r="O71" s="556" t="str">
        <f t="shared" si="4"/>
        <v/>
      </c>
      <c r="Q71" s="556" t="str">
        <f t="shared" si="5"/>
        <v/>
      </c>
      <c r="S71" s="556" t="str">
        <f t="shared" si="6"/>
        <v/>
      </c>
      <c r="U71" s="556" t="str">
        <f t="shared" si="7"/>
        <v/>
      </c>
      <c r="W71" s="556" t="str">
        <f t="shared" si="8"/>
        <v/>
      </c>
      <c r="Y71" s="556" t="str">
        <f t="shared" si="9"/>
        <v/>
      </c>
      <c r="AA71" s="556" t="str">
        <f t="shared" si="10"/>
        <v/>
      </c>
      <c r="AC71" s="556" t="str">
        <f t="shared" si="11"/>
        <v/>
      </c>
      <c r="AE71" s="556" t="str">
        <f t="shared" si="12"/>
        <v/>
      </c>
      <c r="AG71" s="556" t="str">
        <f t="shared" si="13"/>
        <v/>
      </c>
      <c r="AI71" s="556" t="str">
        <f t="shared" si="14"/>
        <v/>
      </c>
      <c r="AK71" s="556" t="str">
        <f t="shared" si="15"/>
        <v/>
      </c>
      <c r="AM71" s="556" t="str">
        <f t="shared" si="16"/>
        <v/>
      </c>
      <c r="AO71" s="556" t="str">
        <f t="shared" si="17"/>
        <v/>
      </c>
      <c r="AQ71" s="556" t="str">
        <f t="shared" si="18"/>
        <v/>
      </c>
    </row>
    <row r="72" spans="5:43">
      <c r="E72" s="556" t="str">
        <f t="shared" si="0"/>
        <v/>
      </c>
      <c r="G72" s="556" t="str">
        <f t="shared" si="0"/>
        <v/>
      </c>
      <c r="I72" s="556" t="str">
        <f t="shared" si="1"/>
        <v/>
      </c>
      <c r="K72" s="556" t="str">
        <f t="shared" si="2"/>
        <v/>
      </c>
      <c r="M72" s="556" t="str">
        <f t="shared" si="3"/>
        <v/>
      </c>
      <c r="O72" s="556" t="str">
        <f t="shared" si="4"/>
        <v/>
      </c>
      <c r="Q72" s="556" t="str">
        <f t="shared" si="5"/>
        <v/>
      </c>
      <c r="S72" s="556" t="str">
        <f t="shared" si="6"/>
        <v/>
      </c>
      <c r="U72" s="556" t="str">
        <f t="shared" si="7"/>
        <v/>
      </c>
      <c r="W72" s="556" t="str">
        <f t="shared" si="8"/>
        <v/>
      </c>
      <c r="Y72" s="556" t="str">
        <f t="shared" si="9"/>
        <v/>
      </c>
      <c r="AA72" s="556" t="str">
        <f t="shared" si="10"/>
        <v/>
      </c>
      <c r="AC72" s="556" t="str">
        <f t="shared" si="11"/>
        <v/>
      </c>
      <c r="AE72" s="556" t="str">
        <f t="shared" si="12"/>
        <v/>
      </c>
      <c r="AG72" s="556" t="str">
        <f t="shared" si="13"/>
        <v/>
      </c>
      <c r="AI72" s="556" t="str">
        <f t="shared" si="14"/>
        <v/>
      </c>
      <c r="AK72" s="556" t="str">
        <f t="shared" si="15"/>
        <v/>
      </c>
      <c r="AM72" s="556" t="str">
        <f t="shared" si="16"/>
        <v/>
      </c>
      <c r="AO72" s="556" t="str">
        <f t="shared" si="17"/>
        <v/>
      </c>
      <c r="AQ72" s="556" t="str">
        <f t="shared" si="18"/>
        <v/>
      </c>
    </row>
    <row r="73" spans="5:43">
      <c r="E73" s="556" t="str">
        <f t="shared" si="0"/>
        <v/>
      </c>
      <c r="G73" s="556" t="str">
        <f t="shared" si="0"/>
        <v/>
      </c>
      <c r="I73" s="556" t="str">
        <f t="shared" si="1"/>
        <v/>
      </c>
      <c r="K73" s="556" t="str">
        <f t="shared" si="2"/>
        <v/>
      </c>
      <c r="M73" s="556" t="str">
        <f t="shared" si="3"/>
        <v/>
      </c>
      <c r="O73" s="556" t="str">
        <f t="shared" si="4"/>
        <v/>
      </c>
      <c r="Q73" s="556" t="str">
        <f t="shared" si="5"/>
        <v/>
      </c>
      <c r="S73" s="556" t="str">
        <f t="shared" si="6"/>
        <v/>
      </c>
      <c r="U73" s="556" t="str">
        <f t="shared" si="7"/>
        <v/>
      </c>
      <c r="W73" s="556" t="str">
        <f t="shared" si="8"/>
        <v/>
      </c>
      <c r="Y73" s="556" t="str">
        <f t="shared" si="9"/>
        <v/>
      </c>
      <c r="AA73" s="556" t="str">
        <f t="shared" si="10"/>
        <v/>
      </c>
      <c r="AC73" s="556" t="str">
        <f t="shared" si="11"/>
        <v/>
      </c>
      <c r="AE73" s="556" t="str">
        <f t="shared" si="12"/>
        <v/>
      </c>
      <c r="AG73" s="556" t="str">
        <f t="shared" si="13"/>
        <v/>
      </c>
      <c r="AI73" s="556" t="str">
        <f t="shared" si="14"/>
        <v/>
      </c>
      <c r="AK73" s="556" t="str">
        <f t="shared" si="15"/>
        <v/>
      </c>
      <c r="AM73" s="556" t="str">
        <f t="shared" si="16"/>
        <v/>
      </c>
      <c r="AO73" s="556" t="str">
        <f t="shared" si="17"/>
        <v/>
      </c>
      <c r="AQ73" s="556" t="str">
        <f t="shared" si="18"/>
        <v/>
      </c>
    </row>
    <row r="74" spans="5:43">
      <c r="E74" s="556" t="str">
        <f t="shared" si="0"/>
        <v/>
      </c>
      <c r="G74" s="556" t="str">
        <f t="shared" si="0"/>
        <v/>
      </c>
      <c r="I74" s="556" t="str">
        <f t="shared" si="1"/>
        <v/>
      </c>
      <c r="K74" s="556" t="str">
        <f t="shared" si="2"/>
        <v/>
      </c>
      <c r="M74" s="556" t="str">
        <f t="shared" si="3"/>
        <v/>
      </c>
      <c r="O74" s="556" t="str">
        <f t="shared" si="4"/>
        <v/>
      </c>
      <c r="Q74" s="556" t="str">
        <f t="shared" si="5"/>
        <v/>
      </c>
      <c r="S74" s="556" t="str">
        <f t="shared" si="6"/>
        <v/>
      </c>
      <c r="U74" s="556" t="str">
        <f t="shared" si="7"/>
        <v/>
      </c>
      <c r="W74" s="556" t="str">
        <f t="shared" si="8"/>
        <v/>
      </c>
      <c r="Y74" s="556" t="str">
        <f t="shared" si="9"/>
        <v/>
      </c>
      <c r="AA74" s="556" t="str">
        <f t="shared" si="10"/>
        <v/>
      </c>
      <c r="AC74" s="556" t="str">
        <f t="shared" si="11"/>
        <v/>
      </c>
      <c r="AE74" s="556" t="str">
        <f t="shared" si="12"/>
        <v/>
      </c>
      <c r="AG74" s="556" t="str">
        <f t="shared" si="13"/>
        <v/>
      </c>
      <c r="AI74" s="556" t="str">
        <f t="shared" si="14"/>
        <v/>
      </c>
      <c r="AK74" s="556" t="str">
        <f t="shared" si="15"/>
        <v/>
      </c>
      <c r="AM74" s="556" t="str">
        <f t="shared" si="16"/>
        <v/>
      </c>
      <c r="AO74" s="556" t="str">
        <f t="shared" si="17"/>
        <v/>
      </c>
      <c r="AQ74" s="556" t="str">
        <f t="shared" si="18"/>
        <v/>
      </c>
    </row>
    <row r="75" spans="5:43">
      <c r="E75" s="556" t="str">
        <f t="shared" si="0"/>
        <v/>
      </c>
      <c r="G75" s="556" t="str">
        <f t="shared" si="0"/>
        <v/>
      </c>
      <c r="I75" s="556" t="str">
        <f t="shared" si="1"/>
        <v/>
      </c>
      <c r="K75" s="556" t="str">
        <f t="shared" si="2"/>
        <v/>
      </c>
      <c r="M75" s="556" t="str">
        <f t="shared" si="3"/>
        <v/>
      </c>
      <c r="O75" s="556" t="str">
        <f t="shared" si="4"/>
        <v/>
      </c>
      <c r="Q75" s="556" t="str">
        <f t="shared" si="5"/>
        <v/>
      </c>
      <c r="S75" s="556" t="str">
        <f t="shared" si="6"/>
        <v/>
      </c>
      <c r="U75" s="556" t="str">
        <f t="shared" si="7"/>
        <v/>
      </c>
      <c r="W75" s="556" t="str">
        <f t="shared" si="8"/>
        <v/>
      </c>
      <c r="Y75" s="556" t="str">
        <f t="shared" si="9"/>
        <v/>
      </c>
      <c r="AA75" s="556" t="str">
        <f t="shared" si="10"/>
        <v/>
      </c>
      <c r="AC75" s="556" t="str">
        <f t="shared" si="11"/>
        <v/>
      </c>
      <c r="AE75" s="556" t="str">
        <f t="shared" si="12"/>
        <v/>
      </c>
      <c r="AG75" s="556" t="str">
        <f t="shared" si="13"/>
        <v/>
      </c>
      <c r="AI75" s="556" t="str">
        <f t="shared" si="14"/>
        <v/>
      </c>
      <c r="AK75" s="556" t="str">
        <f t="shared" si="15"/>
        <v/>
      </c>
      <c r="AM75" s="556" t="str">
        <f t="shared" si="16"/>
        <v/>
      </c>
      <c r="AO75" s="556" t="str">
        <f t="shared" si="17"/>
        <v/>
      </c>
      <c r="AQ75" s="556" t="str">
        <f t="shared" si="18"/>
        <v/>
      </c>
    </row>
    <row r="76" spans="5:43">
      <c r="E76" s="556" t="str">
        <f t="shared" si="0"/>
        <v/>
      </c>
      <c r="G76" s="556" t="str">
        <f t="shared" si="0"/>
        <v/>
      </c>
      <c r="I76" s="556" t="str">
        <f t="shared" si="1"/>
        <v/>
      </c>
      <c r="K76" s="556" t="str">
        <f t="shared" si="2"/>
        <v/>
      </c>
      <c r="M76" s="556" t="str">
        <f t="shared" si="3"/>
        <v/>
      </c>
      <c r="O76" s="556" t="str">
        <f t="shared" si="4"/>
        <v/>
      </c>
      <c r="Q76" s="556" t="str">
        <f t="shared" si="5"/>
        <v/>
      </c>
      <c r="S76" s="556" t="str">
        <f t="shared" si="6"/>
        <v/>
      </c>
      <c r="U76" s="556" t="str">
        <f t="shared" si="7"/>
        <v/>
      </c>
      <c r="W76" s="556" t="str">
        <f t="shared" si="8"/>
        <v/>
      </c>
      <c r="Y76" s="556" t="str">
        <f t="shared" si="9"/>
        <v/>
      </c>
      <c r="AA76" s="556" t="str">
        <f t="shared" si="10"/>
        <v/>
      </c>
      <c r="AC76" s="556" t="str">
        <f t="shared" si="11"/>
        <v/>
      </c>
      <c r="AE76" s="556" t="str">
        <f t="shared" si="12"/>
        <v/>
      </c>
      <c r="AG76" s="556" t="str">
        <f t="shared" si="13"/>
        <v/>
      </c>
      <c r="AI76" s="556" t="str">
        <f t="shared" si="14"/>
        <v/>
      </c>
      <c r="AK76" s="556" t="str">
        <f t="shared" si="15"/>
        <v/>
      </c>
      <c r="AM76" s="556" t="str">
        <f t="shared" si="16"/>
        <v/>
      </c>
      <c r="AO76" s="556" t="str">
        <f t="shared" si="17"/>
        <v/>
      </c>
      <c r="AQ76" s="556" t="str">
        <f t="shared" si="18"/>
        <v/>
      </c>
    </row>
    <row r="77" spans="5:43">
      <c r="E77" s="556" t="str">
        <f t="shared" ref="E77:G140" si="19">IF(OR($B77=0,D77=0),"",D77/$B77)</f>
        <v/>
      </c>
      <c r="G77" s="556" t="str">
        <f t="shared" si="19"/>
        <v/>
      </c>
      <c r="I77" s="556" t="str">
        <f t="shared" ref="I77:I140" si="20">IF(OR($B77=0,H77=0),"",H77/$B77)</f>
        <v/>
      </c>
      <c r="K77" s="556" t="str">
        <f t="shared" ref="K77:K140" si="21">IF(OR($B77=0,J77=0),"",J77/$B77)</f>
        <v/>
      </c>
      <c r="M77" s="556" t="str">
        <f t="shared" ref="M77:M140" si="22">IF(OR($B77=0,L77=0),"",L77/$B77)</f>
        <v/>
      </c>
      <c r="O77" s="556" t="str">
        <f t="shared" ref="O77:O140" si="23">IF(OR($B77=0,N77=0),"",N77/$B77)</f>
        <v/>
      </c>
      <c r="Q77" s="556" t="str">
        <f t="shared" ref="Q77:Q140" si="24">IF(OR($B77=0,P77=0),"",P77/$B77)</f>
        <v/>
      </c>
      <c r="S77" s="556" t="str">
        <f t="shared" ref="S77:S140" si="25">IF(OR($B77=0,R77=0),"",R77/$B77)</f>
        <v/>
      </c>
      <c r="U77" s="556" t="str">
        <f t="shared" ref="U77:U140" si="26">IF(OR($B77=0,T77=0),"",T77/$B77)</f>
        <v/>
      </c>
      <c r="W77" s="556" t="str">
        <f t="shared" ref="W77:W140" si="27">IF(OR($B77=0,V77=0),"",V77/$B77)</f>
        <v/>
      </c>
      <c r="Y77" s="556" t="str">
        <f t="shared" ref="Y77:Y140" si="28">IF(OR($B77=0,X77=0),"",X77/$B77)</f>
        <v/>
      </c>
      <c r="AA77" s="556" t="str">
        <f t="shared" ref="AA77:AA140" si="29">IF(OR($B77=0,Z77=0),"",Z77/$B77)</f>
        <v/>
      </c>
      <c r="AC77" s="556" t="str">
        <f t="shared" ref="AC77:AC140" si="30">IF(OR($B77=0,AB77=0),"",AB77/$B77)</f>
        <v/>
      </c>
      <c r="AE77" s="556" t="str">
        <f t="shared" ref="AE77:AE140" si="31">IF(OR($B77=0,AD77=0),"",AD77/$B77)</f>
        <v/>
      </c>
      <c r="AG77" s="556" t="str">
        <f t="shared" ref="AG77:AG140" si="32">IF(OR($B77=0,AF77=0),"",AF77/$B77)</f>
        <v/>
      </c>
      <c r="AI77" s="556" t="str">
        <f t="shared" ref="AI77:AI140" si="33">IF(OR($B77=0,AH77=0),"",AH77/$B77)</f>
        <v/>
      </c>
      <c r="AK77" s="556" t="str">
        <f t="shared" ref="AK77:AK140" si="34">IF(OR($B77=0,AJ77=0),"",AJ77/$B77)</f>
        <v/>
      </c>
      <c r="AM77" s="556" t="str">
        <f t="shared" ref="AM77:AM140" si="35">IF(OR($B77=0,AL77=0),"",AL77/$B77)</f>
        <v/>
      </c>
      <c r="AO77" s="556" t="str">
        <f t="shared" ref="AO77:AO140" si="36">IF(OR($B77=0,AN77=0),"",AN77/$B77)</f>
        <v/>
      </c>
      <c r="AQ77" s="556" t="str">
        <f t="shared" ref="AQ77:AQ140" si="37">IF(OR($B77=0,AP77=0),"",AP77/$B77)</f>
        <v/>
      </c>
    </row>
    <row r="78" spans="5:43">
      <c r="E78" s="556" t="str">
        <f t="shared" si="19"/>
        <v/>
      </c>
      <c r="G78" s="556" t="str">
        <f t="shared" si="19"/>
        <v/>
      </c>
      <c r="I78" s="556" t="str">
        <f t="shared" si="20"/>
        <v/>
      </c>
      <c r="K78" s="556" t="str">
        <f t="shared" si="21"/>
        <v/>
      </c>
      <c r="M78" s="556" t="str">
        <f t="shared" si="22"/>
        <v/>
      </c>
      <c r="O78" s="556" t="str">
        <f t="shared" si="23"/>
        <v/>
      </c>
      <c r="Q78" s="556" t="str">
        <f t="shared" si="24"/>
        <v/>
      </c>
      <c r="S78" s="556" t="str">
        <f t="shared" si="25"/>
        <v/>
      </c>
      <c r="U78" s="556" t="str">
        <f t="shared" si="26"/>
        <v/>
      </c>
      <c r="W78" s="556" t="str">
        <f t="shared" si="27"/>
        <v/>
      </c>
      <c r="Y78" s="556" t="str">
        <f t="shared" si="28"/>
        <v/>
      </c>
      <c r="AA78" s="556" t="str">
        <f t="shared" si="29"/>
        <v/>
      </c>
      <c r="AC78" s="556" t="str">
        <f t="shared" si="30"/>
        <v/>
      </c>
      <c r="AE78" s="556" t="str">
        <f t="shared" si="31"/>
        <v/>
      </c>
      <c r="AG78" s="556" t="str">
        <f t="shared" si="32"/>
        <v/>
      </c>
      <c r="AI78" s="556" t="str">
        <f t="shared" si="33"/>
        <v/>
      </c>
      <c r="AK78" s="556" t="str">
        <f t="shared" si="34"/>
        <v/>
      </c>
      <c r="AM78" s="556" t="str">
        <f t="shared" si="35"/>
        <v/>
      </c>
      <c r="AO78" s="556" t="str">
        <f t="shared" si="36"/>
        <v/>
      </c>
      <c r="AQ78" s="556" t="str">
        <f t="shared" si="37"/>
        <v/>
      </c>
    </row>
    <row r="79" spans="5:43">
      <c r="E79" s="556" t="str">
        <f t="shared" si="19"/>
        <v/>
      </c>
      <c r="G79" s="556" t="str">
        <f t="shared" si="19"/>
        <v/>
      </c>
      <c r="I79" s="556" t="str">
        <f t="shared" si="20"/>
        <v/>
      </c>
      <c r="K79" s="556" t="str">
        <f t="shared" si="21"/>
        <v/>
      </c>
      <c r="M79" s="556" t="str">
        <f t="shared" si="22"/>
        <v/>
      </c>
      <c r="O79" s="556" t="str">
        <f t="shared" si="23"/>
        <v/>
      </c>
      <c r="Q79" s="556" t="str">
        <f t="shared" si="24"/>
        <v/>
      </c>
      <c r="S79" s="556" t="str">
        <f t="shared" si="25"/>
        <v/>
      </c>
      <c r="U79" s="556" t="str">
        <f t="shared" si="26"/>
        <v/>
      </c>
      <c r="W79" s="556" t="str">
        <f t="shared" si="27"/>
        <v/>
      </c>
      <c r="Y79" s="556" t="str">
        <f t="shared" si="28"/>
        <v/>
      </c>
      <c r="AA79" s="556" t="str">
        <f t="shared" si="29"/>
        <v/>
      </c>
      <c r="AC79" s="556" t="str">
        <f t="shared" si="30"/>
        <v/>
      </c>
      <c r="AE79" s="556" t="str">
        <f t="shared" si="31"/>
        <v/>
      </c>
      <c r="AG79" s="556" t="str">
        <f t="shared" si="32"/>
        <v/>
      </c>
      <c r="AI79" s="556" t="str">
        <f t="shared" si="33"/>
        <v/>
      </c>
      <c r="AK79" s="556" t="str">
        <f t="shared" si="34"/>
        <v/>
      </c>
      <c r="AM79" s="556" t="str">
        <f t="shared" si="35"/>
        <v/>
      </c>
      <c r="AO79" s="556" t="str">
        <f t="shared" si="36"/>
        <v/>
      </c>
      <c r="AQ79" s="556" t="str">
        <f t="shared" si="37"/>
        <v/>
      </c>
    </row>
    <row r="80" spans="5:43">
      <c r="E80" s="556" t="str">
        <f t="shared" si="19"/>
        <v/>
      </c>
      <c r="G80" s="556" t="str">
        <f t="shared" si="19"/>
        <v/>
      </c>
      <c r="I80" s="556" t="str">
        <f t="shared" si="20"/>
        <v/>
      </c>
      <c r="K80" s="556" t="str">
        <f t="shared" si="21"/>
        <v/>
      </c>
      <c r="M80" s="556" t="str">
        <f t="shared" si="22"/>
        <v/>
      </c>
      <c r="O80" s="556" t="str">
        <f t="shared" si="23"/>
        <v/>
      </c>
      <c r="Q80" s="556" t="str">
        <f t="shared" si="24"/>
        <v/>
      </c>
      <c r="S80" s="556" t="str">
        <f t="shared" si="25"/>
        <v/>
      </c>
      <c r="U80" s="556" t="str">
        <f t="shared" si="26"/>
        <v/>
      </c>
      <c r="W80" s="556" t="str">
        <f t="shared" si="27"/>
        <v/>
      </c>
      <c r="Y80" s="556" t="str">
        <f t="shared" si="28"/>
        <v/>
      </c>
      <c r="AA80" s="556" t="str">
        <f t="shared" si="29"/>
        <v/>
      </c>
      <c r="AC80" s="556" t="str">
        <f t="shared" si="30"/>
        <v/>
      </c>
      <c r="AE80" s="556" t="str">
        <f t="shared" si="31"/>
        <v/>
      </c>
      <c r="AG80" s="556" t="str">
        <f t="shared" si="32"/>
        <v/>
      </c>
      <c r="AI80" s="556" t="str">
        <f t="shared" si="33"/>
        <v/>
      </c>
      <c r="AK80" s="556" t="str">
        <f t="shared" si="34"/>
        <v/>
      </c>
      <c r="AM80" s="556" t="str">
        <f t="shared" si="35"/>
        <v/>
      </c>
      <c r="AO80" s="556" t="str">
        <f t="shared" si="36"/>
        <v/>
      </c>
      <c r="AQ80" s="556" t="str">
        <f t="shared" si="37"/>
        <v/>
      </c>
    </row>
    <row r="81" spans="5:43">
      <c r="E81" s="556" t="str">
        <f t="shared" si="19"/>
        <v/>
      </c>
      <c r="G81" s="556" t="str">
        <f t="shared" si="19"/>
        <v/>
      </c>
      <c r="I81" s="556" t="str">
        <f t="shared" si="20"/>
        <v/>
      </c>
      <c r="K81" s="556" t="str">
        <f t="shared" si="21"/>
        <v/>
      </c>
      <c r="M81" s="556" t="str">
        <f t="shared" si="22"/>
        <v/>
      </c>
      <c r="O81" s="556" t="str">
        <f t="shared" si="23"/>
        <v/>
      </c>
      <c r="Q81" s="556" t="str">
        <f t="shared" si="24"/>
        <v/>
      </c>
      <c r="S81" s="556" t="str">
        <f t="shared" si="25"/>
        <v/>
      </c>
      <c r="U81" s="556" t="str">
        <f t="shared" si="26"/>
        <v/>
      </c>
      <c r="W81" s="556" t="str">
        <f t="shared" si="27"/>
        <v/>
      </c>
      <c r="Y81" s="556" t="str">
        <f t="shared" si="28"/>
        <v/>
      </c>
      <c r="AA81" s="556" t="str">
        <f t="shared" si="29"/>
        <v/>
      </c>
      <c r="AC81" s="556" t="str">
        <f t="shared" si="30"/>
        <v/>
      </c>
      <c r="AE81" s="556" t="str">
        <f t="shared" si="31"/>
        <v/>
      </c>
      <c r="AG81" s="556" t="str">
        <f t="shared" si="32"/>
        <v/>
      </c>
      <c r="AI81" s="556" t="str">
        <f t="shared" si="33"/>
        <v/>
      </c>
      <c r="AK81" s="556" t="str">
        <f t="shared" si="34"/>
        <v/>
      </c>
      <c r="AM81" s="556" t="str">
        <f t="shared" si="35"/>
        <v/>
      </c>
      <c r="AO81" s="556" t="str">
        <f t="shared" si="36"/>
        <v/>
      </c>
      <c r="AQ81" s="556" t="str">
        <f t="shared" si="37"/>
        <v/>
      </c>
    </row>
    <row r="82" spans="5:43">
      <c r="E82" s="556" t="str">
        <f t="shared" si="19"/>
        <v/>
      </c>
      <c r="G82" s="556" t="str">
        <f t="shared" si="19"/>
        <v/>
      </c>
      <c r="I82" s="556" t="str">
        <f t="shared" si="20"/>
        <v/>
      </c>
      <c r="K82" s="556" t="str">
        <f t="shared" si="21"/>
        <v/>
      </c>
      <c r="M82" s="556" t="str">
        <f t="shared" si="22"/>
        <v/>
      </c>
      <c r="O82" s="556" t="str">
        <f t="shared" si="23"/>
        <v/>
      </c>
      <c r="Q82" s="556" t="str">
        <f t="shared" si="24"/>
        <v/>
      </c>
      <c r="S82" s="556" t="str">
        <f t="shared" si="25"/>
        <v/>
      </c>
      <c r="U82" s="556" t="str">
        <f t="shared" si="26"/>
        <v/>
      </c>
      <c r="W82" s="556" t="str">
        <f t="shared" si="27"/>
        <v/>
      </c>
      <c r="Y82" s="556" t="str">
        <f t="shared" si="28"/>
        <v/>
      </c>
      <c r="AA82" s="556" t="str">
        <f t="shared" si="29"/>
        <v/>
      </c>
      <c r="AC82" s="556" t="str">
        <f t="shared" si="30"/>
        <v/>
      </c>
      <c r="AE82" s="556" t="str">
        <f t="shared" si="31"/>
        <v/>
      </c>
      <c r="AG82" s="556" t="str">
        <f t="shared" si="32"/>
        <v/>
      </c>
      <c r="AI82" s="556" t="str">
        <f t="shared" si="33"/>
        <v/>
      </c>
      <c r="AK82" s="556" t="str">
        <f t="shared" si="34"/>
        <v/>
      </c>
      <c r="AM82" s="556" t="str">
        <f t="shared" si="35"/>
        <v/>
      </c>
      <c r="AO82" s="556" t="str">
        <f t="shared" si="36"/>
        <v/>
      </c>
      <c r="AQ82" s="556" t="str">
        <f t="shared" si="37"/>
        <v/>
      </c>
    </row>
    <row r="83" spans="5:43">
      <c r="E83" s="556" t="str">
        <f t="shared" si="19"/>
        <v/>
      </c>
      <c r="G83" s="556" t="str">
        <f t="shared" si="19"/>
        <v/>
      </c>
      <c r="I83" s="556" t="str">
        <f t="shared" si="20"/>
        <v/>
      </c>
      <c r="K83" s="556" t="str">
        <f t="shared" si="21"/>
        <v/>
      </c>
      <c r="M83" s="556" t="str">
        <f t="shared" si="22"/>
        <v/>
      </c>
      <c r="O83" s="556" t="str">
        <f t="shared" si="23"/>
        <v/>
      </c>
      <c r="Q83" s="556" t="str">
        <f t="shared" si="24"/>
        <v/>
      </c>
      <c r="S83" s="556" t="str">
        <f t="shared" si="25"/>
        <v/>
      </c>
      <c r="U83" s="556" t="str">
        <f t="shared" si="26"/>
        <v/>
      </c>
      <c r="W83" s="556" t="str">
        <f t="shared" si="27"/>
        <v/>
      </c>
      <c r="Y83" s="556" t="str">
        <f t="shared" si="28"/>
        <v/>
      </c>
      <c r="AA83" s="556" t="str">
        <f t="shared" si="29"/>
        <v/>
      </c>
      <c r="AC83" s="556" t="str">
        <f t="shared" si="30"/>
        <v/>
      </c>
      <c r="AE83" s="556" t="str">
        <f t="shared" si="31"/>
        <v/>
      </c>
      <c r="AG83" s="556" t="str">
        <f t="shared" si="32"/>
        <v/>
      </c>
      <c r="AI83" s="556" t="str">
        <f t="shared" si="33"/>
        <v/>
      </c>
      <c r="AK83" s="556" t="str">
        <f t="shared" si="34"/>
        <v/>
      </c>
      <c r="AM83" s="556" t="str">
        <f t="shared" si="35"/>
        <v/>
      </c>
      <c r="AO83" s="556" t="str">
        <f t="shared" si="36"/>
        <v/>
      </c>
      <c r="AQ83" s="556" t="str">
        <f t="shared" si="37"/>
        <v/>
      </c>
    </row>
    <row r="84" spans="5:43">
      <c r="E84" s="556" t="str">
        <f t="shared" si="19"/>
        <v/>
      </c>
      <c r="G84" s="556" t="str">
        <f t="shared" si="19"/>
        <v/>
      </c>
      <c r="I84" s="556" t="str">
        <f t="shared" si="20"/>
        <v/>
      </c>
      <c r="K84" s="556" t="str">
        <f t="shared" si="21"/>
        <v/>
      </c>
      <c r="M84" s="556" t="str">
        <f t="shared" si="22"/>
        <v/>
      </c>
      <c r="O84" s="556" t="str">
        <f t="shared" si="23"/>
        <v/>
      </c>
      <c r="Q84" s="556" t="str">
        <f t="shared" si="24"/>
        <v/>
      </c>
      <c r="S84" s="556" t="str">
        <f t="shared" si="25"/>
        <v/>
      </c>
      <c r="U84" s="556" t="str">
        <f t="shared" si="26"/>
        <v/>
      </c>
      <c r="W84" s="556" t="str">
        <f t="shared" si="27"/>
        <v/>
      </c>
      <c r="Y84" s="556" t="str">
        <f t="shared" si="28"/>
        <v/>
      </c>
      <c r="AA84" s="556" t="str">
        <f t="shared" si="29"/>
        <v/>
      </c>
      <c r="AC84" s="556" t="str">
        <f t="shared" si="30"/>
        <v/>
      </c>
      <c r="AE84" s="556" t="str">
        <f t="shared" si="31"/>
        <v/>
      </c>
      <c r="AG84" s="556" t="str">
        <f t="shared" si="32"/>
        <v/>
      </c>
      <c r="AI84" s="556" t="str">
        <f t="shared" si="33"/>
        <v/>
      </c>
      <c r="AK84" s="556" t="str">
        <f t="shared" si="34"/>
        <v/>
      </c>
      <c r="AM84" s="556" t="str">
        <f t="shared" si="35"/>
        <v/>
      </c>
      <c r="AO84" s="556" t="str">
        <f t="shared" si="36"/>
        <v/>
      </c>
      <c r="AQ84" s="556" t="str">
        <f t="shared" si="37"/>
        <v/>
      </c>
    </row>
    <row r="85" spans="5:43">
      <c r="E85" s="556" t="str">
        <f t="shared" si="19"/>
        <v/>
      </c>
      <c r="G85" s="556" t="str">
        <f t="shared" si="19"/>
        <v/>
      </c>
      <c r="I85" s="556" t="str">
        <f t="shared" si="20"/>
        <v/>
      </c>
      <c r="K85" s="556" t="str">
        <f t="shared" si="21"/>
        <v/>
      </c>
      <c r="M85" s="556" t="str">
        <f t="shared" si="22"/>
        <v/>
      </c>
      <c r="O85" s="556" t="str">
        <f t="shared" si="23"/>
        <v/>
      </c>
      <c r="Q85" s="556" t="str">
        <f t="shared" si="24"/>
        <v/>
      </c>
      <c r="S85" s="556" t="str">
        <f t="shared" si="25"/>
        <v/>
      </c>
      <c r="U85" s="556" t="str">
        <f t="shared" si="26"/>
        <v/>
      </c>
      <c r="W85" s="556" t="str">
        <f t="shared" si="27"/>
        <v/>
      </c>
      <c r="Y85" s="556" t="str">
        <f t="shared" si="28"/>
        <v/>
      </c>
      <c r="AA85" s="556" t="str">
        <f t="shared" si="29"/>
        <v/>
      </c>
      <c r="AC85" s="556" t="str">
        <f t="shared" si="30"/>
        <v/>
      </c>
      <c r="AE85" s="556" t="str">
        <f t="shared" si="31"/>
        <v/>
      </c>
      <c r="AG85" s="556" t="str">
        <f t="shared" si="32"/>
        <v/>
      </c>
      <c r="AI85" s="556" t="str">
        <f t="shared" si="33"/>
        <v/>
      </c>
      <c r="AK85" s="556" t="str">
        <f t="shared" si="34"/>
        <v/>
      </c>
      <c r="AM85" s="556" t="str">
        <f t="shared" si="35"/>
        <v/>
      </c>
      <c r="AO85" s="556" t="str">
        <f t="shared" si="36"/>
        <v/>
      </c>
      <c r="AQ85" s="556" t="str">
        <f t="shared" si="37"/>
        <v/>
      </c>
    </row>
    <row r="86" spans="5:43">
      <c r="E86" s="556" t="str">
        <f t="shared" si="19"/>
        <v/>
      </c>
      <c r="G86" s="556" t="str">
        <f t="shared" si="19"/>
        <v/>
      </c>
      <c r="I86" s="556" t="str">
        <f t="shared" si="20"/>
        <v/>
      </c>
      <c r="K86" s="556" t="str">
        <f t="shared" si="21"/>
        <v/>
      </c>
      <c r="M86" s="556" t="str">
        <f t="shared" si="22"/>
        <v/>
      </c>
      <c r="O86" s="556" t="str">
        <f t="shared" si="23"/>
        <v/>
      </c>
      <c r="Q86" s="556" t="str">
        <f t="shared" si="24"/>
        <v/>
      </c>
      <c r="S86" s="556" t="str">
        <f t="shared" si="25"/>
        <v/>
      </c>
      <c r="U86" s="556" t="str">
        <f t="shared" si="26"/>
        <v/>
      </c>
      <c r="W86" s="556" t="str">
        <f t="shared" si="27"/>
        <v/>
      </c>
      <c r="Y86" s="556" t="str">
        <f t="shared" si="28"/>
        <v/>
      </c>
      <c r="AA86" s="556" t="str">
        <f t="shared" si="29"/>
        <v/>
      </c>
      <c r="AC86" s="556" t="str">
        <f t="shared" si="30"/>
        <v/>
      </c>
      <c r="AE86" s="556" t="str">
        <f t="shared" si="31"/>
        <v/>
      </c>
      <c r="AG86" s="556" t="str">
        <f t="shared" si="32"/>
        <v/>
      </c>
      <c r="AI86" s="556" t="str">
        <f t="shared" si="33"/>
        <v/>
      </c>
      <c r="AK86" s="556" t="str">
        <f t="shared" si="34"/>
        <v/>
      </c>
      <c r="AM86" s="556" t="str">
        <f t="shared" si="35"/>
        <v/>
      </c>
      <c r="AO86" s="556" t="str">
        <f t="shared" si="36"/>
        <v/>
      </c>
      <c r="AQ86" s="556" t="str">
        <f t="shared" si="37"/>
        <v/>
      </c>
    </row>
    <row r="87" spans="5:43">
      <c r="E87" s="556" t="str">
        <f t="shared" si="19"/>
        <v/>
      </c>
      <c r="G87" s="556" t="str">
        <f t="shared" si="19"/>
        <v/>
      </c>
      <c r="I87" s="556" t="str">
        <f t="shared" si="20"/>
        <v/>
      </c>
      <c r="K87" s="556" t="str">
        <f t="shared" si="21"/>
        <v/>
      </c>
      <c r="M87" s="556" t="str">
        <f t="shared" si="22"/>
        <v/>
      </c>
      <c r="O87" s="556" t="str">
        <f t="shared" si="23"/>
        <v/>
      </c>
      <c r="Q87" s="556" t="str">
        <f t="shared" si="24"/>
        <v/>
      </c>
      <c r="S87" s="556" t="str">
        <f t="shared" si="25"/>
        <v/>
      </c>
      <c r="U87" s="556" t="str">
        <f t="shared" si="26"/>
        <v/>
      </c>
      <c r="W87" s="556" t="str">
        <f t="shared" si="27"/>
        <v/>
      </c>
      <c r="Y87" s="556" t="str">
        <f t="shared" si="28"/>
        <v/>
      </c>
      <c r="AA87" s="556" t="str">
        <f t="shared" si="29"/>
        <v/>
      </c>
      <c r="AC87" s="556" t="str">
        <f t="shared" si="30"/>
        <v/>
      </c>
      <c r="AE87" s="556" t="str">
        <f t="shared" si="31"/>
        <v/>
      </c>
      <c r="AG87" s="556" t="str">
        <f t="shared" si="32"/>
        <v/>
      </c>
      <c r="AI87" s="556" t="str">
        <f t="shared" si="33"/>
        <v/>
      </c>
      <c r="AK87" s="556" t="str">
        <f t="shared" si="34"/>
        <v/>
      </c>
      <c r="AM87" s="556" t="str">
        <f t="shared" si="35"/>
        <v/>
      </c>
      <c r="AO87" s="556" t="str">
        <f t="shared" si="36"/>
        <v/>
      </c>
      <c r="AQ87" s="556" t="str">
        <f t="shared" si="37"/>
        <v/>
      </c>
    </row>
    <row r="88" spans="5:43">
      <c r="E88" s="556" t="str">
        <f t="shared" si="19"/>
        <v/>
      </c>
      <c r="G88" s="556" t="str">
        <f t="shared" si="19"/>
        <v/>
      </c>
      <c r="I88" s="556" t="str">
        <f t="shared" si="20"/>
        <v/>
      </c>
      <c r="K88" s="556" t="str">
        <f t="shared" si="21"/>
        <v/>
      </c>
      <c r="M88" s="556" t="str">
        <f t="shared" si="22"/>
        <v/>
      </c>
      <c r="O88" s="556" t="str">
        <f t="shared" si="23"/>
        <v/>
      </c>
      <c r="Q88" s="556" t="str">
        <f t="shared" si="24"/>
        <v/>
      </c>
      <c r="S88" s="556" t="str">
        <f t="shared" si="25"/>
        <v/>
      </c>
      <c r="U88" s="556" t="str">
        <f t="shared" si="26"/>
        <v/>
      </c>
      <c r="W88" s="556" t="str">
        <f t="shared" si="27"/>
        <v/>
      </c>
      <c r="Y88" s="556" t="str">
        <f t="shared" si="28"/>
        <v/>
      </c>
      <c r="AA88" s="556" t="str">
        <f t="shared" si="29"/>
        <v/>
      </c>
      <c r="AC88" s="556" t="str">
        <f t="shared" si="30"/>
        <v/>
      </c>
      <c r="AE88" s="556" t="str">
        <f t="shared" si="31"/>
        <v/>
      </c>
      <c r="AG88" s="556" t="str">
        <f t="shared" si="32"/>
        <v/>
      </c>
      <c r="AI88" s="556" t="str">
        <f t="shared" si="33"/>
        <v/>
      </c>
      <c r="AK88" s="556" t="str">
        <f t="shared" si="34"/>
        <v/>
      </c>
      <c r="AM88" s="556" t="str">
        <f t="shared" si="35"/>
        <v/>
      </c>
      <c r="AO88" s="556" t="str">
        <f t="shared" si="36"/>
        <v/>
      </c>
      <c r="AQ88" s="556" t="str">
        <f t="shared" si="37"/>
        <v/>
      </c>
    </row>
    <row r="89" spans="5:43">
      <c r="E89" s="556" t="str">
        <f t="shared" si="19"/>
        <v/>
      </c>
      <c r="G89" s="556" t="str">
        <f t="shared" si="19"/>
        <v/>
      </c>
      <c r="I89" s="556" t="str">
        <f t="shared" si="20"/>
        <v/>
      </c>
      <c r="K89" s="556" t="str">
        <f t="shared" si="21"/>
        <v/>
      </c>
      <c r="M89" s="556" t="str">
        <f t="shared" si="22"/>
        <v/>
      </c>
      <c r="O89" s="556" t="str">
        <f t="shared" si="23"/>
        <v/>
      </c>
      <c r="Q89" s="556" t="str">
        <f t="shared" si="24"/>
        <v/>
      </c>
      <c r="S89" s="556" t="str">
        <f t="shared" si="25"/>
        <v/>
      </c>
      <c r="U89" s="556" t="str">
        <f t="shared" si="26"/>
        <v/>
      </c>
      <c r="W89" s="556" t="str">
        <f t="shared" si="27"/>
        <v/>
      </c>
      <c r="Y89" s="556" t="str">
        <f t="shared" si="28"/>
        <v/>
      </c>
      <c r="AA89" s="556" t="str">
        <f t="shared" si="29"/>
        <v/>
      </c>
      <c r="AC89" s="556" t="str">
        <f t="shared" si="30"/>
        <v/>
      </c>
      <c r="AE89" s="556" t="str">
        <f t="shared" si="31"/>
        <v/>
      </c>
      <c r="AG89" s="556" t="str">
        <f t="shared" si="32"/>
        <v/>
      </c>
      <c r="AI89" s="556" t="str">
        <f t="shared" si="33"/>
        <v/>
      </c>
      <c r="AK89" s="556" t="str">
        <f t="shared" si="34"/>
        <v/>
      </c>
      <c r="AM89" s="556" t="str">
        <f t="shared" si="35"/>
        <v/>
      </c>
      <c r="AO89" s="556" t="str">
        <f t="shared" si="36"/>
        <v/>
      </c>
      <c r="AQ89" s="556" t="str">
        <f t="shared" si="37"/>
        <v/>
      </c>
    </row>
    <row r="90" spans="5:43">
      <c r="E90" s="556" t="str">
        <f t="shared" si="19"/>
        <v/>
      </c>
      <c r="G90" s="556" t="str">
        <f t="shared" si="19"/>
        <v/>
      </c>
      <c r="I90" s="556" t="str">
        <f t="shared" si="20"/>
        <v/>
      </c>
      <c r="K90" s="556" t="str">
        <f t="shared" si="21"/>
        <v/>
      </c>
      <c r="M90" s="556" t="str">
        <f t="shared" si="22"/>
        <v/>
      </c>
      <c r="O90" s="556" t="str">
        <f t="shared" si="23"/>
        <v/>
      </c>
      <c r="Q90" s="556" t="str">
        <f t="shared" si="24"/>
        <v/>
      </c>
      <c r="S90" s="556" t="str">
        <f t="shared" si="25"/>
        <v/>
      </c>
      <c r="U90" s="556" t="str">
        <f t="shared" si="26"/>
        <v/>
      </c>
      <c r="W90" s="556" t="str">
        <f t="shared" si="27"/>
        <v/>
      </c>
      <c r="Y90" s="556" t="str">
        <f t="shared" si="28"/>
        <v/>
      </c>
      <c r="AA90" s="556" t="str">
        <f t="shared" si="29"/>
        <v/>
      </c>
      <c r="AC90" s="556" t="str">
        <f t="shared" si="30"/>
        <v/>
      </c>
      <c r="AE90" s="556" t="str">
        <f t="shared" si="31"/>
        <v/>
      </c>
      <c r="AG90" s="556" t="str">
        <f t="shared" si="32"/>
        <v/>
      </c>
      <c r="AI90" s="556" t="str">
        <f t="shared" si="33"/>
        <v/>
      </c>
      <c r="AK90" s="556" t="str">
        <f t="shared" si="34"/>
        <v/>
      </c>
      <c r="AM90" s="556" t="str">
        <f t="shared" si="35"/>
        <v/>
      </c>
      <c r="AO90" s="556" t="str">
        <f t="shared" si="36"/>
        <v/>
      </c>
      <c r="AQ90" s="556" t="str">
        <f t="shared" si="37"/>
        <v/>
      </c>
    </row>
    <row r="91" spans="5:43">
      <c r="E91" s="556" t="str">
        <f t="shared" si="19"/>
        <v/>
      </c>
      <c r="G91" s="556" t="str">
        <f t="shared" si="19"/>
        <v/>
      </c>
      <c r="I91" s="556" t="str">
        <f t="shared" si="20"/>
        <v/>
      </c>
      <c r="K91" s="556" t="str">
        <f t="shared" si="21"/>
        <v/>
      </c>
      <c r="M91" s="556" t="str">
        <f t="shared" si="22"/>
        <v/>
      </c>
      <c r="O91" s="556" t="str">
        <f t="shared" si="23"/>
        <v/>
      </c>
      <c r="Q91" s="556" t="str">
        <f t="shared" si="24"/>
        <v/>
      </c>
      <c r="S91" s="556" t="str">
        <f t="shared" si="25"/>
        <v/>
      </c>
      <c r="U91" s="556" t="str">
        <f t="shared" si="26"/>
        <v/>
      </c>
      <c r="W91" s="556" t="str">
        <f t="shared" si="27"/>
        <v/>
      </c>
      <c r="Y91" s="556" t="str">
        <f t="shared" si="28"/>
        <v/>
      </c>
      <c r="AA91" s="556" t="str">
        <f t="shared" si="29"/>
        <v/>
      </c>
      <c r="AC91" s="556" t="str">
        <f t="shared" si="30"/>
        <v/>
      </c>
      <c r="AE91" s="556" t="str">
        <f t="shared" si="31"/>
        <v/>
      </c>
      <c r="AG91" s="556" t="str">
        <f t="shared" si="32"/>
        <v/>
      </c>
      <c r="AI91" s="556" t="str">
        <f t="shared" si="33"/>
        <v/>
      </c>
      <c r="AK91" s="556" t="str">
        <f t="shared" si="34"/>
        <v/>
      </c>
      <c r="AM91" s="556" t="str">
        <f t="shared" si="35"/>
        <v/>
      </c>
      <c r="AO91" s="556" t="str">
        <f t="shared" si="36"/>
        <v/>
      </c>
      <c r="AQ91" s="556" t="str">
        <f t="shared" si="37"/>
        <v/>
      </c>
    </row>
    <row r="92" spans="5:43">
      <c r="E92" s="556" t="str">
        <f t="shared" si="19"/>
        <v/>
      </c>
      <c r="G92" s="556" t="str">
        <f t="shared" si="19"/>
        <v/>
      </c>
      <c r="I92" s="556" t="str">
        <f t="shared" si="20"/>
        <v/>
      </c>
      <c r="K92" s="556" t="str">
        <f t="shared" si="21"/>
        <v/>
      </c>
      <c r="M92" s="556" t="str">
        <f t="shared" si="22"/>
        <v/>
      </c>
      <c r="O92" s="556" t="str">
        <f t="shared" si="23"/>
        <v/>
      </c>
      <c r="Q92" s="556" t="str">
        <f t="shared" si="24"/>
        <v/>
      </c>
      <c r="S92" s="556" t="str">
        <f t="shared" si="25"/>
        <v/>
      </c>
      <c r="U92" s="556" t="str">
        <f t="shared" si="26"/>
        <v/>
      </c>
      <c r="W92" s="556" t="str">
        <f t="shared" si="27"/>
        <v/>
      </c>
      <c r="Y92" s="556" t="str">
        <f t="shared" si="28"/>
        <v/>
      </c>
      <c r="AA92" s="556" t="str">
        <f t="shared" si="29"/>
        <v/>
      </c>
      <c r="AC92" s="556" t="str">
        <f t="shared" si="30"/>
        <v/>
      </c>
      <c r="AE92" s="556" t="str">
        <f t="shared" si="31"/>
        <v/>
      </c>
      <c r="AG92" s="556" t="str">
        <f t="shared" si="32"/>
        <v/>
      </c>
      <c r="AI92" s="556" t="str">
        <f t="shared" si="33"/>
        <v/>
      </c>
      <c r="AK92" s="556" t="str">
        <f t="shared" si="34"/>
        <v/>
      </c>
      <c r="AM92" s="556" t="str">
        <f t="shared" si="35"/>
        <v/>
      </c>
      <c r="AO92" s="556" t="str">
        <f t="shared" si="36"/>
        <v/>
      </c>
      <c r="AQ92" s="556" t="str">
        <f t="shared" si="37"/>
        <v/>
      </c>
    </row>
    <row r="93" spans="5:43">
      <c r="E93" s="556" t="str">
        <f t="shared" si="19"/>
        <v/>
      </c>
      <c r="G93" s="556" t="str">
        <f t="shared" si="19"/>
        <v/>
      </c>
      <c r="I93" s="556" t="str">
        <f t="shared" si="20"/>
        <v/>
      </c>
      <c r="K93" s="556" t="str">
        <f t="shared" si="21"/>
        <v/>
      </c>
      <c r="M93" s="556" t="str">
        <f t="shared" si="22"/>
        <v/>
      </c>
      <c r="O93" s="556" t="str">
        <f t="shared" si="23"/>
        <v/>
      </c>
      <c r="Q93" s="556" t="str">
        <f t="shared" si="24"/>
        <v/>
      </c>
      <c r="S93" s="556" t="str">
        <f t="shared" si="25"/>
        <v/>
      </c>
      <c r="U93" s="556" t="str">
        <f t="shared" si="26"/>
        <v/>
      </c>
      <c r="W93" s="556" t="str">
        <f t="shared" si="27"/>
        <v/>
      </c>
      <c r="Y93" s="556" t="str">
        <f t="shared" si="28"/>
        <v/>
      </c>
      <c r="AA93" s="556" t="str">
        <f t="shared" si="29"/>
        <v/>
      </c>
      <c r="AC93" s="556" t="str">
        <f t="shared" si="30"/>
        <v/>
      </c>
      <c r="AE93" s="556" t="str">
        <f t="shared" si="31"/>
        <v/>
      </c>
      <c r="AG93" s="556" t="str">
        <f t="shared" si="32"/>
        <v/>
      </c>
      <c r="AI93" s="556" t="str">
        <f t="shared" si="33"/>
        <v/>
      </c>
      <c r="AK93" s="556" t="str">
        <f t="shared" si="34"/>
        <v/>
      </c>
      <c r="AM93" s="556" t="str">
        <f t="shared" si="35"/>
        <v/>
      </c>
      <c r="AO93" s="556" t="str">
        <f t="shared" si="36"/>
        <v/>
      </c>
      <c r="AQ93" s="556" t="str">
        <f t="shared" si="37"/>
        <v/>
      </c>
    </row>
    <row r="94" spans="5:43">
      <c r="E94" s="556" t="str">
        <f t="shared" si="19"/>
        <v/>
      </c>
      <c r="G94" s="556" t="str">
        <f t="shared" si="19"/>
        <v/>
      </c>
      <c r="I94" s="556" t="str">
        <f t="shared" si="20"/>
        <v/>
      </c>
      <c r="K94" s="556" t="str">
        <f t="shared" si="21"/>
        <v/>
      </c>
      <c r="M94" s="556" t="str">
        <f t="shared" si="22"/>
        <v/>
      </c>
      <c r="O94" s="556" t="str">
        <f t="shared" si="23"/>
        <v/>
      </c>
      <c r="Q94" s="556" t="str">
        <f t="shared" si="24"/>
        <v/>
      </c>
      <c r="S94" s="556" t="str">
        <f t="shared" si="25"/>
        <v/>
      </c>
      <c r="U94" s="556" t="str">
        <f t="shared" si="26"/>
        <v/>
      </c>
      <c r="W94" s="556" t="str">
        <f t="shared" si="27"/>
        <v/>
      </c>
      <c r="Y94" s="556" t="str">
        <f t="shared" si="28"/>
        <v/>
      </c>
      <c r="AA94" s="556" t="str">
        <f t="shared" si="29"/>
        <v/>
      </c>
      <c r="AC94" s="556" t="str">
        <f t="shared" si="30"/>
        <v/>
      </c>
      <c r="AE94" s="556" t="str">
        <f t="shared" si="31"/>
        <v/>
      </c>
      <c r="AG94" s="556" t="str">
        <f t="shared" si="32"/>
        <v/>
      </c>
      <c r="AI94" s="556" t="str">
        <f t="shared" si="33"/>
        <v/>
      </c>
      <c r="AK94" s="556" t="str">
        <f t="shared" si="34"/>
        <v/>
      </c>
      <c r="AM94" s="556" t="str">
        <f t="shared" si="35"/>
        <v/>
      </c>
      <c r="AO94" s="556" t="str">
        <f t="shared" si="36"/>
        <v/>
      </c>
      <c r="AQ94" s="556" t="str">
        <f t="shared" si="37"/>
        <v/>
      </c>
    </row>
    <row r="95" spans="5:43">
      <c r="E95" s="556" t="str">
        <f t="shared" si="19"/>
        <v/>
      </c>
      <c r="G95" s="556" t="str">
        <f t="shared" si="19"/>
        <v/>
      </c>
      <c r="I95" s="556" t="str">
        <f t="shared" si="20"/>
        <v/>
      </c>
      <c r="K95" s="556" t="str">
        <f t="shared" si="21"/>
        <v/>
      </c>
      <c r="M95" s="556" t="str">
        <f t="shared" si="22"/>
        <v/>
      </c>
      <c r="O95" s="556" t="str">
        <f t="shared" si="23"/>
        <v/>
      </c>
      <c r="Q95" s="556" t="str">
        <f t="shared" si="24"/>
        <v/>
      </c>
      <c r="S95" s="556" t="str">
        <f t="shared" si="25"/>
        <v/>
      </c>
      <c r="U95" s="556" t="str">
        <f t="shared" si="26"/>
        <v/>
      </c>
      <c r="W95" s="556" t="str">
        <f t="shared" si="27"/>
        <v/>
      </c>
      <c r="Y95" s="556" t="str">
        <f t="shared" si="28"/>
        <v/>
      </c>
      <c r="AA95" s="556" t="str">
        <f t="shared" si="29"/>
        <v/>
      </c>
      <c r="AC95" s="556" t="str">
        <f t="shared" si="30"/>
        <v/>
      </c>
      <c r="AE95" s="556" t="str">
        <f t="shared" si="31"/>
        <v/>
      </c>
      <c r="AG95" s="556" t="str">
        <f t="shared" si="32"/>
        <v/>
      </c>
      <c r="AI95" s="556" t="str">
        <f t="shared" si="33"/>
        <v/>
      </c>
      <c r="AK95" s="556" t="str">
        <f t="shared" si="34"/>
        <v/>
      </c>
      <c r="AM95" s="556" t="str">
        <f t="shared" si="35"/>
        <v/>
      </c>
      <c r="AO95" s="556" t="str">
        <f t="shared" si="36"/>
        <v/>
      </c>
      <c r="AQ95" s="556" t="str">
        <f t="shared" si="37"/>
        <v/>
      </c>
    </row>
    <row r="96" spans="5:43">
      <c r="E96" s="556" t="str">
        <f t="shared" si="19"/>
        <v/>
      </c>
      <c r="G96" s="556" t="str">
        <f t="shared" si="19"/>
        <v/>
      </c>
      <c r="I96" s="556" t="str">
        <f t="shared" si="20"/>
        <v/>
      </c>
      <c r="K96" s="556" t="str">
        <f t="shared" si="21"/>
        <v/>
      </c>
      <c r="M96" s="556" t="str">
        <f t="shared" si="22"/>
        <v/>
      </c>
      <c r="O96" s="556" t="str">
        <f t="shared" si="23"/>
        <v/>
      </c>
      <c r="Q96" s="556" t="str">
        <f t="shared" si="24"/>
        <v/>
      </c>
      <c r="S96" s="556" t="str">
        <f t="shared" si="25"/>
        <v/>
      </c>
      <c r="U96" s="556" t="str">
        <f t="shared" si="26"/>
        <v/>
      </c>
      <c r="W96" s="556" t="str">
        <f t="shared" si="27"/>
        <v/>
      </c>
      <c r="Y96" s="556" t="str">
        <f t="shared" si="28"/>
        <v/>
      </c>
      <c r="AA96" s="556" t="str">
        <f t="shared" si="29"/>
        <v/>
      </c>
      <c r="AC96" s="556" t="str">
        <f t="shared" si="30"/>
        <v/>
      </c>
      <c r="AE96" s="556" t="str">
        <f t="shared" si="31"/>
        <v/>
      </c>
      <c r="AG96" s="556" t="str">
        <f t="shared" si="32"/>
        <v/>
      </c>
      <c r="AI96" s="556" t="str">
        <f t="shared" si="33"/>
        <v/>
      </c>
      <c r="AK96" s="556" t="str">
        <f t="shared" si="34"/>
        <v/>
      </c>
      <c r="AM96" s="556" t="str">
        <f t="shared" si="35"/>
        <v/>
      </c>
      <c r="AO96" s="556" t="str">
        <f t="shared" si="36"/>
        <v/>
      </c>
      <c r="AQ96" s="556" t="str">
        <f t="shared" si="37"/>
        <v/>
      </c>
    </row>
    <row r="97" spans="5:43">
      <c r="E97" s="556" t="str">
        <f t="shared" si="19"/>
        <v/>
      </c>
      <c r="G97" s="556" t="str">
        <f t="shared" si="19"/>
        <v/>
      </c>
      <c r="I97" s="556" t="str">
        <f t="shared" si="20"/>
        <v/>
      </c>
      <c r="K97" s="556" t="str">
        <f t="shared" si="21"/>
        <v/>
      </c>
      <c r="M97" s="556" t="str">
        <f t="shared" si="22"/>
        <v/>
      </c>
      <c r="O97" s="556" t="str">
        <f t="shared" si="23"/>
        <v/>
      </c>
      <c r="Q97" s="556" t="str">
        <f t="shared" si="24"/>
        <v/>
      </c>
      <c r="S97" s="556" t="str">
        <f t="shared" si="25"/>
        <v/>
      </c>
      <c r="U97" s="556" t="str">
        <f t="shared" si="26"/>
        <v/>
      </c>
      <c r="W97" s="556" t="str">
        <f t="shared" si="27"/>
        <v/>
      </c>
      <c r="Y97" s="556" t="str">
        <f t="shared" si="28"/>
        <v/>
      </c>
      <c r="AA97" s="556" t="str">
        <f t="shared" si="29"/>
        <v/>
      </c>
      <c r="AC97" s="556" t="str">
        <f t="shared" si="30"/>
        <v/>
      </c>
      <c r="AE97" s="556" t="str">
        <f t="shared" si="31"/>
        <v/>
      </c>
      <c r="AG97" s="556" t="str">
        <f t="shared" si="32"/>
        <v/>
      </c>
      <c r="AI97" s="556" t="str">
        <f t="shared" si="33"/>
        <v/>
      </c>
      <c r="AK97" s="556" t="str">
        <f t="shared" si="34"/>
        <v/>
      </c>
      <c r="AM97" s="556" t="str">
        <f t="shared" si="35"/>
        <v/>
      </c>
      <c r="AO97" s="556" t="str">
        <f t="shared" si="36"/>
        <v/>
      </c>
      <c r="AQ97" s="556" t="str">
        <f t="shared" si="37"/>
        <v/>
      </c>
    </row>
    <row r="98" spans="5:43">
      <c r="E98" s="556" t="str">
        <f t="shared" si="19"/>
        <v/>
      </c>
      <c r="G98" s="556" t="str">
        <f t="shared" si="19"/>
        <v/>
      </c>
      <c r="I98" s="556" t="str">
        <f t="shared" si="20"/>
        <v/>
      </c>
      <c r="K98" s="556" t="str">
        <f t="shared" si="21"/>
        <v/>
      </c>
      <c r="M98" s="556" t="str">
        <f t="shared" si="22"/>
        <v/>
      </c>
      <c r="O98" s="556" t="str">
        <f t="shared" si="23"/>
        <v/>
      </c>
      <c r="Q98" s="556" t="str">
        <f t="shared" si="24"/>
        <v/>
      </c>
      <c r="S98" s="556" t="str">
        <f t="shared" si="25"/>
        <v/>
      </c>
      <c r="U98" s="556" t="str">
        <f t="shared" si="26"/>
        <v/>
      </c>
      <c r="W98" s="556" t="str">
        <f t="shared" si="27"/>
        <v/>
      </c>
      <c r="Y98" s="556" t="str">
        <f t="shared" si="28"/>
        <v/>
      </c>
      <c r="AA98" s="556" t="str">
        <f t="shared" si="29"/>
        <v/>
      </c>
      <c r="AC98" s="556" t="str">
        <f t="shared" si="30"/>
        <v/>
      </c>
      <c r="AE98" s="556" t="str">
        <f t="shared" si="31"/>
        <v/>
      </c>
      <c r="AG98" s="556" t="str">
        <f t="shared" si="32"/>
        <v/>
      </c>
      <c r="AI98" s="556" t="str">
        <f t="shared" si="33"/>
        <v/>
      </c>
      <c r="AK98" s="556" t="str">
        <f t="shared" si="34"/>
        <v/>
      </c>
      <c r="AM98" s="556" t="str">
        <f t="shared" si="35"/>
        <v/>
      </c>
      <c r="AO98" s="556" t="str">
        <f t="shared" si="36"/>
        <v/>
      </c>
      <c r="AQ98" s="556" t="str">
        <f t="shared" si="37"/>
        <v/>
      </c>
    </row>
    <row r="99" spans="5:43">
      <c r="E99" s="556" t="str">
        <f t="shared" si="19"/>
        <v/>
      </c>
      <c r="G99" s="556" t="str">
        <f t="shared" si="19"/>
        <v/>
      </c>
      <c r="I99" s="556" t="str">
        <f t="shared" si="20"/>
        <v/>
      </c>
      <c r="K99" s="556" t="str">
        <f t="shared" si="21"/>
        <v/>
      </c>
      <c r="M99" s="556" t="str">
        <f t="shared" si="22"/>
        <v/>
      </c>
      <c r="O99" s="556" t="str">
        <f t="shared" si="23"/>
        <v/>
      </c>
      <c r="Q99" s="556" t="str">
        <f t="shared" si="24"/>
        <v/>
      </c>
      <c r="S99" s="556" t="str">
        <f t="shared" si="25"/>
        <v/>
      </c>
      <c r="U99" s="556" t="str">
        <f t="shared" si="26"/>
        <v/>
      </c>
      <c r="W99" s="556" t="str">
        <f t="shared" si="27"/>
        <v/>
      </c>
      <c r="Y99" s="556" t="str">
        <f t="shared" si="28"/>
        <v/>
      </c>
      <c r="AA99" s="556" t="str">
        <f t="shared" si="29"/>
        <v/>
      </c>
      <c r="AC99" s="556" t="str">
        <f t="shared" si="30"/>
        <v/>
      </c>
      <c r="AE99" s="556" t="str">
        <f t="shared" si="31"/>
        <v/>
      </c>
      <c r="AG99" s="556" t="str">
        <f t="shared" si="32"/>
        <v/>
      </c>
      <c r="AI99" s="556" t="str">
        <f t="shared" si="33"/>
        <v/>
      </c>
      <c r="AK99" s="556" t="str">
        <f t="shared" si="34"/>
        <v/>
      </c>
      <c r="AM99" s="556" t="str">
        <f t="shared" si="35"/>
        <v/>
      </c>
      <c r="AO99" s="556" t="str">
        <f t="shared" si="36"/>
        <v/>
      </c>
      <c r="AQ99" s="556" t="str">
        <f t="shared" si="37"/>
        <v/>
      </c>
    </row>
    <row r="100" spans="5:43">
      <c r="E100" s="556" t="str">
        <f t="shared" si="19"/>
        <v/>
      </c>
      <c r="G100" s="556" t="str">
        <f t="shared" si="19"/>
        <v/>
      </c>
      <c r="I100" s="556" t="str">
        <f t="shared" si="20"/>
        <v/>
      </c>
      <c r="K100" s="556" t="str">
        <f t="shared" si="21"/>
        <v/>
      </c>
      <c r="M100" s="556" t="str">
        <f t="shared" si="22"/>
        <v/>
      </c>
      <c r="O100" s="556" t="str">
        <f t="shared" si="23"/>
        <v/>
      </c>
      <c r="Q100" s="556" t="str">
        <f t="shared" si="24"/>
        <v/>
      </c>
      <c r="S100" s="556" t="str">
        <f t="shared" si="25"/>
        <v/>
      </c>
      <c r="U100" s="556" t="str">
        <f t="shared" si="26"/>
        <v/>
      </c>
      <c r="W100" s="556" t="str">
        <f t="shared" si="27"/>
        <v/>
      </c>
      <c r="Y100" s="556" t="str">
        <f t="shared" si="28"/>
        <v/>
      </c>
      <c r="AA100" s="556" t="str">
        <f t="shared" si="29"/>
        <v/>
      </c>
      <c r="AC100" s="556" t="str">
        <f t="shared" si="30"/>
        <v/>
      </c>
      <c r="AE100" s="556" t="str">
        <f t="shared" si="31"/>
        <v/>
      </c>
      <c r="AG100" s="556" t="str">
        <f t="shared" si="32"/>
        <v/>
      </c>
      <c r="AI100" s="556" t="str">
        <f t="shared" si="33"/>
        <v/>
      </c>
      <c r="AK100" s="556" t="str">
        <f t="shared" si="34"/>
        <v/>
      </c>
      <c r="AM100" s="556" t="str">
        <f t="shared" si="35"/>
        <v/>
      </c>
      <c r="AO100" s="556" t="str">
        <f t="shared" si="36"/>
        <v/>
      </c>
      <c r="AQ100" s="556" t="str">
        <f t="shared" si="37"/>
        <v/>
      </c>
    </row>
    <row r="101" spans="5:43">
      <c r="E101" s="556" t="str">
        <f t="shared" si="19"/>
        <v/>
      </c>
      <c r="G101" s="556" t="str">
        <f t="shared" si="19"/>
        <v/>
      </c>
      <c r="I101" s="556" t="str">
        <f t="shared" si="20"/>
        <v/>
      </c>
      <c r="K101" s="556" t="str">
        <f t="shared" si="21"/>
        <v/>
      </c>
      <c r="M101" s="556" t="str">
        <f t="shared" si="22"/>
        <v/>
      </c>
      <c r="O101" s="556" t="str">
        <f t="shared" si="23"/>
        <v/>
      </c>
      <c r="Q101" s="556" t="str">
        <f t="shared" si="24"/>
        <v/>
      </c>
      <c r="S101" s="556" t="str">
        <f t="shared" si="25"/>
        <v/>
      </c>
      <c r="U101" s="556" t="str">
        <f t="shared" si="26"/>
        <v/>
      </c>
      <c r="W101" s="556" t="str">
        <f t="shared" si="27"/>
        <v/>
      </c>
      <c r="Y101" s="556" t="str">
        <f t="shared" si="28"/>
        <v/>
      </c>
      <c r="AA101" s="556" t="str">
        <f t="shared" si="29"/>
        <v/>
      </c>
      <c r="AC101" s="556" t="str">
        <f t="shared" si="30"/>
        <v/>
      </c>
      <c r="AE101" s="556" t="str">
        <f t="shared" si="31"/>
        <v/>
      </c>
      <c r="AG101" s="556" t="str">
        <f t="shared" si="32"/>
        <v/>
      </c>
      <c r="AI101" s="556" t="str">
        <f t="shared" si="33"/>
        <v/>
      </c>
      <c r="AK101" s="556" t="str">
        <f t="shared" si="34"/>
        <v/>
      </c>
      <c r="AM101" s="556" t="str">
        <f t="shared" si="35"/>
        <v/>
      </c>
      <c r="AO101" s="556" t="str">
        <f t="shared" si="36"/>
        <v/>
      </c>
      <c r="AQ101" s="556" t="str">
        <f t="shared" si="37"/>
        <v/>
      </c>
    </row>
    <row r="102" spans="5:43">
      <c r="E102" s="556" t="str">
        <f t="shared" si="19"/>
        <v/>
      </c>
      <c r="G102" s="556" t="str">
        <f t="shared" si="19"/>
        <v/>
      </c>
      <c r="I102" s="556" t="str">
        <f t="shared" si="20"/>
        <v/>
      </c>
      <c r="K102" s="556" t="str">
        <f t="shared" si="21"/>
        <v/>
      </c>
      <c r="M102" s="556" t="str">
        <f t="shared" si="22"/>
        <v/>
      </c>
      <c r="O102" s="556" t="str">
        <f t="shared" si="23"/>
        <v/>
      </c>
      <c r="Q102" s="556" t="str">
        <f t="shared" si="24"/>
        <v/>
      </c>
      <c r="S102" s="556" t="str">
        <f t="shared" si="25"/>
        <v/>
      </c>
      <c r="U102" s="556" t="str">
        <f t="shared" si="26"/>
        <v/>
      </c>
      <c r="W102" s="556" t="str">
        <f t="shared" si="27"/>
        <v/>
      </c>
      <c r="Y102" s="556" t="str">
        <f t="shared" si="28"/>
        <v/>
      </c>
      <c r="AA102" s="556" t="str">
        <f t="shared" si="29"/>
        <v/>
      </c>
      <c r="AC102" s="556" t="str">
        <f t="shared" si="30"/>
        <v/>
      </c>
      <c r="AE102" s="556" t="str">
        <f t="shared" si="31"/>
        <v/>
      </c>
      <c r="AG102" s="556" t="str">
        <f t="shared" si="32"/>
        <v/>
      </c>
      <c r="AI102" s="556" t="str">
        <f t="shared" si="33"/>
        <v/>
      </c>
      <c r="AK102" s="556" t="str">
        <f t="shared" si="34"/>
        <v/>
      </c>
      <c r="AM102" s="556" t="str">
        <f t="shared" si="35"/>
        <v/>
      </c>
      <c r="AO102" s="556" t="str">
        <f t="shared" si="36"/>
        <v/>
      </c>
      <c r="AQ102" s="556" t="str">
        <f t="shared" si="37"/>
        <v/>
      </c>
    </row>
    <row r="103" spans="5:43">
      <c r="E103" s="556" t="str">
        <f t="shared" si="19"/>
        <v/>
      </c>
      <c r="G103" s="556" t="str">
        <f t="shared" si="19"/>
        <v/>
      </c>
      <c r="I103" s="556" t="str">
        <f t="shared" si="20"/>
        <v/>
      </c>
      <c r="K103" s="556" t="str">
        <f t="shared" si="21"/>
        <v/>
      </c>
      <c r="M103" s="556" t="str">
        <f t="shared" si="22"/>
        <v/>
      </c>
      <c r="O103" s="556" t="str">
        <f t="shared" si="23"/>
        <v/>
      </c>
      <c r="Q103" s="556" t="str">
        <f t="shared" si="24"/>
        <v/>
      </c>
      <c r="S103" s="556" t="str">
        <f t="shared" si="25"/>
        <v/>
      </c>
      <c r="U103" s="556" t="str">
        <f t="shared" si="26"/>
        <v/>
      </c>
      <c r="W103" s="556" t="str">
        <f t="shared" si="27"/>
        <v/>
      </c>
      <c r="Y103" s="556" t="str">
        <f t="shared" si="28"/>
        <v/>
      </c>
      <c r="AA103" s="556" t="str">
        <f t="shared" si="29"/>
        <v/>
      </c>
      <c r="AC103" s="556" t="str">
        <f t="shared" si="30"/>
        <v/>
      </c>
      <c r="AE103" s="556" t="str">
        <f t="shared" si="31"/>
        <v/>
      </c>
      <c r="AG103" s="556" t="str">
        <f t="shared" si="32"/>
        <v/>
      </c>
      <c r="AI103" s="556" t="str">
        <f t="shared" si="33"/>
        <v/>
      </c>
      <c r="AK103" s="556" t="str">
        <f t="shared" si="34"/>
        <v/>
      </c>
      <c r="AM103" s="556" t="str">
        <f t="shared" si="35"/>
        <v/>
      </c>
      <c r="AO103" s="556" t="str">
        <f t="shared" si="36"/>
        <v/>
      </c>
      <c r="AQ103" s="556" t="str">
        <f t="shared" si="37"/>
        <v/>
      </c>
    </row>
    <row r="104" spans="5:43">
      <c r="E104" s="556" t="str">
        <f t="shared" si="19"/>
        <v/>
      </c>
      <c r="G104" s="556" t="str">
        <f t="shared" si="19"/>
        <v/>
      </c>
      <c r="I104" s="556" t="str">
        <f t="shared" si="20"/>
        <v/>
      </c>
      <c r="K104" s="556" t="str">
        <f t="shared" si="21"/>
        <v/>
      </c>
      <c r="M104" s="556" t="str">
        <f t="shared" si="22"/>
        <v/>
      </c>
      <c r="O104" s="556" t="str">
        <f t="shared" si="23"/>
        <v/>
      </c>
      <c r="Q104" s="556" t="str">
        <f t="shared" si="24"/>
        <v/>
      </c>
      <c r="S104" s="556" t="str">
        <f t="shared" si="25"/>
        <v/>
      </c>
      <c r="U104" s="556" t="str">
        <f t="shared" si="26"/>
        <v/>
      </c>
      <c r="W104" s="556" t="str">
        <f t="shared" si="27"/>
        <v/>
      </c>
      <c r="Y104" s="556" t="str">
        <f t="shared" si="28"/>
        <v/>
      </c>
      <c r="AA104" s="556" t="str">
        <f t="shared" si="29"/>
        <v/>
      </c>
      <c r="AC104" s="556" t="str">
        <f t="shared" si="30"/>
        <v/>
      </c>
      <c r="AE104" s="556" t="str">
        <f t="shared" si="31"/>
        <v/>
      </c>
      <c r="AG104" s="556" t="str">
        <f t="shared" si="32"/>
        <v/>
      </c>
      <c r="AI104" s="556" t="str">
        <f t="shared" si="33"/>
        <v/>
      </c>
      <c r="AK104" s="556" t="str">
        <f t="shared" si="34"/>
        <v/>
      </c>
      <c r="AM104" s="556" t="str">
        <f t="shared" si="35"/>
        <v/>
      </c>
      <c r="AO104" s="556" t="str">
        <f t="shared" si="36"/>
        <v/>
      </c>
      <c r="AQ104" s="556" t="str">
        <f t="shared" si="37"/>
        <v/>
      </c>
    </row>
    <row r="105" spans="5:43">
      <c r="E105" s="556" t="str">
        <f t="shared" si="19"/>
        <v/>
      </c>
      <c r="G105" s="556" t="str">
        <f t="shared" si="19"/>
        <v/>
      </c>
      <c r="I105" s="556" t="str">
        <f t="shared" si="20"/>
        <v/>
      </c>
      <c r="K105" s="556" t="str">
        <f t="shared" si="21"/>
        <v/>
      </c>
      <c r="M105" s="556" t="str">
        <f t="shared" si="22"/>
        <v/>
      </c>
      <c r="O105" s="556" t="str">
        <f t="shared" si="23"/>
        <v/>
      </c>
      <c r="Q105" s="556" t="str">
        <f t="shared" si="24"/>
        <v/>
      </c>
      <c r="S105" s="556" t="str">
        <f t="shared" si="25"/>
        <v/>
      </c>
      <c r="U105" s="556" t="str">
        <f t="shared" si="26"/>
        <v/>
      </c>
      <c r="W105" s="556" t="str">
        <f t="shared" si="27"/>
        <v/>
      </c>
      <c r="Y105" s="556" t="str">
        <f t="shared" si="28"/>
        <v/>
      </c>
      <c r="AA105" s="556" t="str">
        <f t="shared" si="29"/>
        <v/>
      </c>
      <c r="AC105" s="556" t="str">
        <f t="shared" si="30"/>
        <v/>
      </c>
      <c r="AE105" s="556" t="str">
        <f t="shared" si="31"/>
        <v/>
      </c>
      <c r="AG105" s="556" t="str">
        <f t="shared" si="32"/>
        <v/>
      </c>
      <c r="AI105" s="556" t="str">
        <f t="shared" si="33"/>
        <v/>
      </c>
      <c r="AK105" s="556" t="str">
        <f t="shared" si="34"/>
        <v/>
      </c>
      <c r="AM105" s="556" t="str">
        <f t="shared" si="35"/>
        <v/>
      </c>
      <c r="AO105" s="556" t="str">
        <f t="shared" si="36"/>
        <v/>
      </c>
      <c r="AQ105" s="556" t="str">
        <f t="shared" si="37"/>
        <v/>
      </c>
    </row>
    <row r="106" spans="5:43">
      <c r="E106" s="556" t="str">
        <f t="shared" si="19"/>
        <v/>
      </c>
      <c r="G106" s="556" t="str">
        <f t="shared" si="19"/>
        <v/>
      </c>
      <c r="I106" s="556" t="str">
        <f t="shared" si="20"/>
        <v/>
      </c>
      <c r="K106" s="556" t="str">
        <f t="shared" si="21"/>
        <v/>
      </c>
      <c r="M106" s="556" t="str">
        <f t="shared" si="22"/>
        <v/>
      </c>
      <c r="O106" s="556" t="str">
        <f t="shared" si="23"/>
        <v/>
      </c>
      <c r="Q106" s="556" t="str">
        <f t="shared" si="24"/>
        <v/>
      </c>
      <c r="S106" s="556" t="str">
        <f t="shared" si="25"/>
        <v/>
      </c>
      <c r="U106" s="556" t="str">
        <f t="shared" si="26"/>
        <v/>
      </c>
      <c r="W106" s="556" t="str">
        <f t="shared" si="27"/>
        <v/>
      </c>
      <c r="Y106" s="556" t="str">
        <f t="shared" si="28"/>
        <v/>
      </c>
      <c r="AA106" s="556" t="str">
        <f t="shared" si="29"/>
        <v/>
      </c>
      <c r="AC106" s="556" t="str">
        <f t="shared" si="30"/>
        <v/>
      </c>
      <c r="AE106" s="556" t="str">
        <f t="shared" si="31"/>
        <v/>
      </c>
      <c r="AG106" s="556" t="str">
        <f t="shared" si="32"/>
        <v/>
      </c>
      <c r="AI106" s="556" t="str">
        <f t="shared" si="33"/>
        <v/>
      </c>
      <c r="AK106" s="556" t="str">
        <f t="shared" si="34"/>
        <v/>
      </c>
      <c r="AM106" s="556" t="str">
        <f t="shared" si="35"/>
        <v/>
      </c>
      <c r="AO106" s="556" t="str">
        <f t="shared" si="36"/>
        <v/>
      </c>
      <c r="AQ106" s="556" t="str">
        <f t="shared" si="37"/>
        <v/>
      </c>
    </row>
    <row r="107" spans="5:43">
      <c r="E107" s="556" t="str">
        <f t="shared" si="19"/>
        <v/>
      </c>
      <c r="G107" s="556" t="str">
        <f t="shared" si="19"/>
        <v/>
      </c>
      <c r="I107" s="556" t="str">
        <f t="shared" si="20"/>
        <v/>
      </c>
      <c r="K107" s="556" t="str">
        <f t="shared" si="21"/>
        <v/>
      </c>
      <c r="M107" s="556" t="str">
        <f t="shared" si="22"/>
        <v/>
      </c>
      <c r="O107" s="556" t="str">
        <f t="shared" si="23"/>
        <v/>
      </c>
      <c r="Q107" s="556" t="str">
        <f t="shared" si="24"/>
        <v/>
      </c>
      <c r="S107" s="556" t="str">
        <f t="shared" si="25"/>
        <v/>
      </c>
      <c r="U107" s="556" t="str">
        <f t="shared" si="26"/>
        <v/>
      </c>
      <c r="W107" s="556" t="str">
        <f t="shared" si="27"/>
        <v/>
      </c>
      <c r="Y107" s="556" t="str">
        <f t="shared" si="28"/>
        <v/>
      </c>
      <c r="AA107" s="556" t="str">
        <f t="shared" si="29"/>
        <v/>
      </c>
      <c r="AC107" s="556" t="str">
        <f t="shared" si="30"/>
        <v/>
      </c>
      <c r="AE107" s="556" t="str">
        <f t="shared" si="31"/>
        <v/>
      </c>
      <c r="AG107" s="556" t="str">
        <f t="shared" si="32"/>
        <v/>
      </c>
      <c r="AI107" s="556" t="str">
        <f t="shared" si="33"/>
        <v/>
      </c>
      <c r="AK107" s="556" t="str">
        <f t="shared" si="34"/>
        <v/>
      </c>
      <c r="AM107" s="556" t="str">
        <f t="shared" si="35"/>
        <v/>
      </c>
      <c r="AO107" s="556" t="str">
        <f t="shared" si="36"/>
        <v/>
      </c>
      <c r="AQ107" s="556" t="str">
        <f t="shared" si="37"/>
        <v/>
      </c>
    </row>
    <row r="108" spans="5:43">
      <c r="E108" s="556" t="str">
        <f t="shared" si="19"/>
        <v/>
      </c>
      <c r="G108" s="556" t="str">
        <f t="shared" si="19"/>
        <v/>
      </c>
      <c r="I108" s="556" t="str">
        <f t="shared" si="20"/>
        <v/>
      </c>
      <c r="K108" s="556" t="str">
        <f t="shared" si="21"/>
        <v/>
      </c>
      <c r="M108" s="556" t="str">
        <f t="shared" si="22"/>
        <v/>
      </c>
      <c r="O108" s="556" t="str">
        <f t="shared" si="23"/>
        <v/>
      </c>
      <c r="Q108" s="556" t="str">
        <f t="shared" si="24"/>
        <v/>
      </c>
      <c r="S108" s="556" t="str">
        <f t="shared" si="25"/>
        <v/>
      </c>
      <c r="U108" s="556" t="str">
        <f t="shared" si="26"/>
        <v/>
      </c>
      <c r="W108" s="556" t="str">
        <f t="shared" si="27"/>
        <v/>
      </c>
      <c r="Y108" s="556" t="str">
        <f t="shared" si="28"/>
        <v/>
      </c>
      <c r="AA108" s="556" t="str">
        <f t="shared" si="29"/>
        <v/>
      </c>
      <c r="AC108" s="556" t="str">
        <f t="shared" si="30"/>
        <v/>
      </c>
      <c r="AE108" s="556" t="str">
        <f t="shared" si="31"/>
        <v/>
      </c>
      <c r="AG108" s="556" t="str">
        <f t="shared" si="32"/>
        <v/>
      </c>
      <c r="AI108" s="556" t="str">
        <f t="shared" si="33"/>
        <v/>
      </c>
      <c r="AK108" s="556" t="str">
        <f t="shared" si="34"/>
        <v/>
      </c>
      <c r="AM108" s="556" t="str">
        <f t="shared" si="35"/>
        <v/>
      </c>
      <c r="AO108" s="556" t="str">
        <f t="shared" si="36"/>
        <v/>
      </c>
      <c r="AQ108" s="556" t="str">
        <f t="shared" si="37"/>
        <v/>
      </c>
    </row>
    <row r="109" spans="5:43">
      <c r="E109" s="556" t="str">
        <f t="shared" si="19"/>
        <v/>
      </c>
      <c r="G109" s="556" t="str">
        <f t="shared" si="19"/>
        <v/>
      </c>
      <c r="I109" s="556" t="str">
        <f t="shared" si="20"/>
        <v/>
      </c>
      <c r="K109" s="556" t="str">
        <f t="shared" si="21"/>
        <v/>
      </c>
      <c r="M109" s="556" t="str">
        <f t="shared" si="22"/>
        <v/>
      </c>
      <c r="O109" s="556" t="str">
        <f t="shared" si="23"/>
        <v/>
      </c>
      <c r="Q109" s="556" t="str">
        <f t="shared" si="24"/>
        <v/>
      </c>
      <c r="S109" s="556" t="str">
        <f t="shared" si="25"/>
        <v/>
      </c>
      <c r="U109" s="556" t="str">
        <f t="shared" si="26"/>
        <v/>
      </c>
      <c r="W109" s="556" t="str">
        <f t="shared" si="27"/>
        <v/>
      </c>
      <c r="Y109" s="556" t="str">
        <f t="shared" si="28"/>
        <v/>
      </c>
      <c r="AA109" s="556" t="str">
        <f t="shared" si="29"/>
        <v/>
      </c>
      <c r="AC109" s="556" t="str">
        <f t="shared" si="30"/>
        <v/>
      </c>
      <c r="AE109" s="556" t="str">
        <f t="shared" si="31"/>
        <v/>
      </c>
      <c r="AG109" s="556" t="str">
        <f t="shared" si="32"/>
        <v/>
      </c>
      <c r="AI109" s="556" t="str">
        <f t="shared" si="33"/>
        <v/>
      </c>
      <c r="AK109" s="556" t="str">
        <f t="shared" si="34"/>
        <v/>
      </c>
      <c r="AM109" s="556" t="str">
        <f t="shared" si="35"/>
        <v/>
      </c>
      <c r="AO109" s="556" t="str">
        <f t="shared" si="36"/>
        <v/>
      </c>
      <c r="AQ109" s="556" t="str">
        <f t="shared" si="37"/>
        <v/>
      </c>
    </row>
    <row r="110" spans="5:43">
      <c r="E110" s="556" t="str">
        <f t="shared" si="19"/>
        <v/>
      </c>
      <c r="G110" s="556" t="str">
        <f t="shared" si="19"/>
        <v/>
      </c>
      <c r="I110" s="556" t="str">
        <f t="shared" si="20"/>
        <v/>
      </c>
      <c r="K110" s="556" t="str">
        <f t="shared" si="21"/>
        <v/>
      </c>
      <c r="M110" s="556" t="str">
        <f t="shared" si="22"/>
        <v/>
      </c>
      <c r="O110" s="556" t="str">
        <f t="shared" si="23"/>
        <v/>
      </c>
      <c r="Q110" s="556" t="str">
        <f t="shared" si="24"/>
        <v/>
      </c>
      <c r="S110" s="556" t="str">
        <f t="shared" si="25"/>
        <v/>
      </c>
      <c r="U110" s="556" t="str">
        <f t="shared" si="26"/>
        <v/>
      </c>
      <c r="W110" s="556" t="str">
        <f t="shared" si="27"/>
        <v/>
      </c>
      <c r="Y110" s="556" t="str">
        <f t="shared" si="28"/>
        <v/>
      </c>
      <c r="AA110" s="556" t="str">
        <f t="shared" si="29"/>
        <v/>
      </c>
      <c r="AC110" s="556" t="str">
        <f t="shared" si="30"/>
        <v/>
      </c>
      <c r="AE110" s="556" t="str">
        <f t="shared" si="31"/>
        <v/>
      </c>
      <c r="AG110" s="556" t="str">
        <f t="shared" si="32"/>
        <v/>
      </c>
      <c r="AI110" s="556" t="str">
        <f t="shared" si="33"/>
        <v/>
      </c>
      <c r="AK110" s="556" t="str">
        <f t="shared" si="34"/>
        <v/>
      </c>
      <c r="AM110" s="556" t="str">
        <f t="shared" si="35"/>
        <v/>
      </c>
      <c r="AO110" s="556" t="str">
        <f t="shared" si="36"/>
        <v/>
      </c>
      <c r="AQ110" s="556" t="str">
        <f t="shared" si="37"/>
        <v/>
      </c>
    </row>
    <row r="111" spans="5:43">
      <c r="E111" s="556" t="str">
        <f t="shared" si="19"/>
        <v/>
      </c>
      <c r="G111" s="556" t="str">
        <f t="shared" si="19"/>
        <v/>
      </c>
      <c r="I111" s="556" t="str">
        <f t="shared" si="20"/>
        <v/>
      </c>
      <c r="K111" s="556" t="str">
        <f t="shared" si="21"/>
        <v/>
      </c>
      <c r="M111" s="556" t="str">
        <f t="shared" si="22"/>
        <v/>
      </c>
      <c r="O111" s="556" t="str">
        <f t="shared" si="23"/>
        <v/>
      </c>
      <c r="Q111" s="556" t="str">
        <f t="shared" si="24"/>
        <v/>
      </c>
      <c r="S111" s="556" t="str">
        <f t="shared" si="25"/>
        <v/>
      </c>
      <c r="U111" s="556" t="str">
        <f t="shared" si="26"/>
        <v/>
      </c>
      <c r="W111" s="556" t="str">
        <f t="shared" si="27"/>
        <v/>
      </c>
      <c r="Y111" s="556" t="str">
        <f t="shared" si="28"/>
        <v/>
      </c>
      <c r="AA111" s="556" t="str">
        <f t="shared" si="29"/>
        <v/>
      </c>
      <c r="AC111" s="556" t="str">
        <f t="shared" si="30"/>
        <v/>
      </c>
      <c r="AE111" s="556" t="str">
        <f t="shared" si="31"/>
        <v/>
      </c>
      <c r="AG111" s="556" t="str">
        <f t="shared" si="32"/>
        <v/>
      </c>
      <c r="AI111" s="556" t="str">
        <f t="shared" si="33"/>
        <v/>
      </c>
      <c r="AK111" s="556" t="str">
        <f t="shared" si="34"/>
        <v/>
      </c>
      <c r="AM111" s="556" t="str">
        <f t="shared" si="35"/>
        <v/>
      </c>
      <c r="AO111" s="556" t="str">
        <f t="shared" si="36"/>
        <v/>
      </c>
      <c r="AQ111" s="556" t="str">
        <f t="shared" si="37"/>
        <v/>
      </c>
    </row>
    <row r="112" spans="5:43">
      <c r="E112" s="556" t="str">
        <f t="shared" si="19"/>
        <v/>
      </c>
      <c r="G112" s="556" t="str">
        <f t="shared" si="19"/>
        <v/>
      </c>
      <c r="I112" s="556" t="str">
        <f t="shared" si="20"/>
        <v/>
      </c>
      <c r="K112" s="556" t="str">
        <f t="shared" si="21"/>
        <v/>
      </c>
      <c r="M112" s="556" t="str">
        <f t="shared" si="22"/>
        <v/>
      </c>
      <c r="O112" s="556" t="str">
        <f t="shared" si="23"/>
        <v/>
      </c>
      <c r="Q112" s="556" t="str">
        <f t="shared" si="24"/>
        <v/>
      </c>
      <c r="S112" s="556" t="str">
        <f t="shared" si="25"/>
        <v/>
      </c>
      <c r="U112" s="556" t="str">
        <f t="shared" si="26"/>
        <v/>
      </c>
      <c r="W112" s="556" t="str">
        <f t="shared" si="27"/>
        <v/>
      </c>
      <c r="Y112" s="556" t="str">
        <f t="shared" si="28"/>
        <v/>
      </c>
      <c r="AA112" s="556" t="str">
        <f t="shared" si="29"/>
        <v/>
      </c>
      <c r="AC112" s="556" t="str">
        <f t="shared" si="30"/>
        <v/>
      </c>
      <c r="AE112" s="556" t="str">
        <f t="shared" si="31"/>
        <v/>
      </c>
      <c r="AG112" s="556" t="str">
        <f t="shared" si="32"/>
        <v/>
      </c>
      <c r="AI112" s="556" t="str">
        <f t="shared" si="33"/>
        <v/>
      </c>
      <c r="AK112" s="556" t="str">
        <f t="shared" si="34"/>
        <v/>
      </c>
      <c r="AM112" s="556" t="str">
        <f t="shared" si="35"/>
        <v/>
      </c>
      <c r="AO112" s="556" t="str">
        <f t="shared" si="36"/>
        <v/>
      </c>
      <c r="AQ112" s="556" t="str">
        <f t="shared" si="37"/>
        <v/>
      </c>
    </row>
    <row r="113" spans="5:43">
      <c r="E113" s="556" t="str">
        <f t="shared" si="19"/>
        <v/>
      </c>
      <c r="G113" s="556" t="str">
        <f t="shared" si="19"/>
        <v/>
      </c>
      <c r="I113" s="556" t="str">
        <f t="shared" si="20"/>
        <v/>
      </c>
      <c r="K113" s="556" t="str">
        <f t="shared" si="21"/>
        <v/>
      </c>
      <c r="M113" s="556" t="str">
        <f t="shared" si="22"/>
        <v/>
      </c>
      <c r="O113" s="556" t="str">
        <f t="shared" si="23"/>
        <v/>
      </c>
      <c r="Q113" s="556" t="str">
        <f t="shared" si="24"/>
        <v/>
      </c>
      <c r="S113" s="556" t="str">
        <f t="shared" si="25"/>
        <v/>
      </c>
      <c r="U113" s="556" t="str">
        <f t="shared" si="26"/>
        <v/>
      </c>
      <c r="W113" s="556" t="str">
        <f t="shared" si="27"/>
        <v/>
      </c>
      <c r="Y113" s="556" t="str">
        <f t="shared" si="28"/>
        <v/>
      </c>
      <c r="AA113" s="556" t="str">
        <f t="shared" si="29"/>
        <v/>
      </c>
      <c r="AC113" s="556" t="str">
        <f t="shared" si="30"/>
        <v/>
      </c>
      <c r="AE113" s="556" t="str">
        <f t="shared" si="31"/>
        <v/>
      </c>
      <c r="AG113" s="556" t="str">
        <f t="shared" si="32"/>
        <v/>
      </c>
      <c r="AI113" s="556" t="str">
        <f t="shared" si="33"/>
        <v/>
      </c>
      <c r="AK113" s="556" t="str">
        <f t="shared" si="34"/>
        <v/>
      </c>
      <c r="AM113" s="556" t="str">
        <f t="shared" si="35"/>
        <v/>
      </c>
      <c r="AO113" s="556" t="str">
        <f t="shared" si="36"/>
        <v/>
      </c>
      <c r="AQ113" s="556" t="str">
        <f t="shared" si="37"/>
        <v/>
      </c>
    </row>
    <row r="114" spans="5:43">
      <c r="E114" s="556" t="str">
        <f t="shared" si="19"/>
        <v/>
      </c>
      <c r="G114" s="556" t="str">
        <f t="shared" si="19"/>
        <v/>
      </c>
      <c r="I114" s="556" t="str">
        <f t="shared" si="20"/>
        <v/>
      </c>
      <c r="K114" s="556" t="str">
        <f t="shared" si="21"/>
        <v/>
      </c>
      <c r="M114" s="556" t="str">
        <f t="shared" si="22"/>
        <v/>
      </c>
      <c r="O114" s="556" t="str">
        <f t="shared" si="23"/>
        <v/>
      </c>
      <c r="Q114" s="556" t="str">
        <f t="shared" si="24"/>
        <v/>
      </c>
      <c r="S114" s="556" t="str">
        <f t="shared" si="25"/>
        <v/>
      </c>
      <c r="U114" s="556" t="str">
        <f t="shared" si="26"/>
        <v/>
      </c>
      <c r="W114" s="556" t="str">
        <f t="shared" si="27"/>
        <v/>
      </c>
      <c r="Y114" s="556" t="str">
        <f t="shared" si="28"/>
        <v/>
      </c>
      <c r="AA114" s="556" t="str">
        <f t="shared" si="29"/>
        <v/>
      </c>
      <c r="AC114" s="556" t="str">
        <f t="shared" si="30"/>
        <v/>
      </c>
      <c r="AE114" s="556" t="str">
        <f t="shared" si="31"/>
        <v/>
      </c>
      <c r="AG114" s="556" t="str">
        <f t="shared" si="32"/>
        <v/>
      </c>
      <c r="AI114" s="556" t="str">
        <f t="shared" si="33"/>
        <v/>
      </c>
      <c r="AK114" s="556" t="str">
        <f t="shared" si="34"/>
        <v/>
      </c>
      <c r="AM114" s="556" t="str">
        <f t="shared" si="35"/>
        <v/>
      </c>
      <c r="AO114" s="556" t="str">
        <f t="shared" si="36"/>
        <v/>
      </c>
      <c r="AQ114" s="556" t="str">
        <f t="shared" si="37"/>
        <v/>
      </c>
    </row>
    <row r="115" spans="5:43">
      <c r="E115" s="556" t="str">
        <f t="shared" si="19"/>
        <v/>
      </c>
      <c r="G115" s="556" t="str">
        <f t="shared" si="19"/>
        <v/>
      </c>
      <c r="I115" s="556" t="str">
        <f t="shared" si="20"/>
        <v/>
      </c>
      <c r="K115" s="556" t="str">
        <f t="shared" si="21"/>
        <v/>
      </c>
      <c r="M115" s="556" t="str">
        <f t="shared" si="22"/>
        <v/>
      </c>
      <c r="O115" s="556" t="str">
        <f t="shared" si="23"/>
        <v/>
      </c>
      <c r="Q115" s="556" t="str">
        <f t="shared" si="24"/>
        <v/>
      </c>
      <c r="S115" s="556" t="str">
        <f t="shared" si="25"/>
        <v/>
      </c>
      <c r="U115" s="556" t="str">
        <f t="shared" si="26"/>
        <v/>
      </c>
      <c r="W115" s="556" t="str">
        <f t="shared" si="27"/>
        <v/>
      </c>
      <c r="Y115" s="556" t="str">
        <f t="shared" si="28"/>
        <v/>
      </c>
      <c r="AA115" s="556" t="str">
        <f t="shared" si="29"/>
        <v/>
      </c>
      <c r="AC115" s="556" t="str">
        <f t="shared" si="30"/>
        <v/>
      </c>
      <c r="AE115" s="556" t="str">
        <f t="shared" si="31"/>
        <v/>
      </c>
      <c r="AG115" s="556" t="str">
        <f t="shared" si="32"/>
        <v/>
      </c>
      <c r="AI115" s="556" t="str">
        <f t="shared" si="33"/>
        <v/>
      </c>
      <c r="AK115" s="556" t="str">
        <f t="shared" si="34"/>
        <v/>
      </c>
      <c r="AM115" s="556" t="str">
        <f t="shared" si="35"/>
        <v/>
      </c>
      <c r="AO115" s="556" t="str">
        <f t="shared" si="36"/>
        <v/>
      </c>
      <c r="AQ115" s="556" t="str">
        <f t="shared" si="37"/>
        <v/>
      </c>
    </row>
    <row r="116" spans="5:43">
      <c r="E116" s="556" t="str">
        <f t="shared" si="19"/>
        <v/>
      </c>
      <c r="G116" s="556" t="str">
        <f t="shared" si="19"/>
        <v/>
      </c>
      <c r="I116" s="556" t="str">
        <f t="shared" si="20"/>
        <v/>
      </c>
      <c r="K116" s="556" t="str">
        <f t="shared" si="21"/>
        <v/>
      </c>
      <c r="M116" s="556" t="str">
        <f t="shared" si="22"/>
        <v/>
      </c>
      <c r="O116" s="556" t="str">
        <f t="shared" si="23"/>
        <v/>
      </c>
      <c r="Q116" s="556" t="str">
        <f t="shared" si="24"/>
        <v/>
      </c>
      <c r="S116" s="556" t="str">
        <f t="shared" si="25"/>
        <v/>
      </c>
      <c r="U116" s="556" t="str">
        <f t="shared" si="26"/>
        <v/>
      </c>
      <c r="W116" s="556" t="str">
        <f t="shared" si="27"/>
        <v/>
      </c>
      <c r="Y116" s="556" t="str">
        <f t="shared" si="28"/>
        <v/>
      </c>
      <c r="AA116" s="556" t="str">
        <f t="shared" si="29"/>
        <v/>
      </c>
      <c r="AC116" s="556" t="str">
        <f t="shared" si="30"/>
        <v/>
      </c>
      <c r="AE116" s="556" t="str">
        <f t="shared" si="31"/>
        <v/>
      </c>
      <c r="AG116" s="556" t="str">
        <f t="shared" si="32"/>
        <v/>
      </c>
      <c r="AI116" s="556" t="str">
        <f t="shared" si="33"/>
        <v/>
      </c>
      <c r="AK116" s="556" t="str">
        <f t="shared" si="34"/>
        <v/>
      </c>
      <c r="AM116" s="556" t="str">
        <f t="shared" si="35"/>
        <v/>
      </c>
      <c r="AO116" s="556" t="str">
        <f t="shared" si="36"/>
        <v/>
      </c>
      <c r="AQ116" s="556" t="str">
        <f t="shared" si="37"/>
        <v/>
      </c>
    </row>
    <row r="117" spans="5:43">
      <c r="E117" s="556" t="str">
        <f t="shared" si="19"/>
        <v/>
      </c>
      <c r="G117" s="556" t="str">
        <f t="shared" si="19"/>
        <v/>
      </c>
      <c r="I117" s="556" t="str">
        <f t="shared" si="20"/>
        <v/>
      </c>
      <c r="K117" s="556" t="str">
        <f t="shared" si="21"/>
        <v/>
      </c>
      <c r="M117" s="556" t="str">
        <f t="shared" si="22"/>
        <v/>
      </c>
      <c r="O117" s="556" t="str">
        <f t="shared" si="23"/>
        <v/>
      </c>
      <c r="Q117" s="556" t="str">
        <f t="shared" si="24"/>
        <v/>
      </c>
      <c r="S117" s="556" t="str">
        <f t="shared" si="25"/>
        <v/>
      </c>
      <c r="U117" s="556" t="str">
        <f t="shared" si="26"/>
        <v/>
      </c>
      <c r="W117" s="556" t="str">
        <f t="shared" si="27"/>
        <v/>
      </c>
      <c r="Y117" s="556" t="str">
        <f t="shared" si="28"/>
        <v/>
      </c>
      <c r="AA117" s="556" t="str">
        <f t="shared" si="29"/>
        <v/>
      </c>
      <c r="AC117" s="556" t="str">
        <f t="shared" si="30"/>
        <v/>
      </c>
      <c r="AE117" s="556" t="str">
        <f t="shared" si="31"/>
        <v/>
      </c>
      <c r="AG117" s="556" t="str">
        <f t="shared" si="32"/>
        <v/>
      </c>
      <c r="AI117" s="556" t="str">
        <f t="shared" si="33"/>
        <v/>
      </c>
      <c r="AK117" s="556" t="str">
        <f t="shared" si="34"/>
        <v/>
      </c>
      <c r="AM117" s="556" t="str">
        <f t="shared" si="35"/>
        <v/>
      </c>
      <c r="AO117" s="556" t="str">
        <f t="shared" si="36"/>
        <v/>
      </c>
      <c r="AQ117" s="556" t="str">
        <f t="shared" si="37"/>
        <v/>
      </c>
    </row>
    <row r="118" spans="5:43">
      <c r="E118" s="556" t="str">
        <f t="shared" si="19"/>
        <v/>
      </c>
      <c r="G118" s="556" t="str">
        <f t="shared" si="19"/>
        <v/>
      </c>
      <c r="I118" s="556" t="str">
        <f t="shared" si="20"/>
        <v/>
      </c>
      <c r="K118" s="556" t="str">
        <f t="shared" si="21"/>
        <v/>
      </c>
      <c r="M118" s="556" t="str">
        <f t="shared" si="22"/>
        <v/>
      </c>
      <c r="O118" s="556" t="str">
        <f t="shared" si="23"/>
        <v/>
      </c>
      <c r="Q118" s="556" t="str">
        <f t="shared" si="24"/>
        <v/>
      </c>
      <c r="S118" s="556" t="str">
        <f t="shared" si="25"/>
        <v/>
      </c>
      <c r="U118" s="556" t="str">
        <f t="shared" si="26"/>
        <v/>
      </c>
      <c r="W118" s="556" t="str">
        <f t="shared" si="27"/>
        <v/>
      </c>
      <c r="Y118" s="556" t="str">
        <f t="shared" si="28"/>
        <v/>
      </c>
      <c r="AA118" s="556" t="str">
        <f t="shared" si="29"/>
        <v/>
      </c>
      <c r="AC118" s="556" t="str">
        <f t="shared" si="30"/>
        <v/>
      </c>
      <c r="AE118" s="556" t="str">
        <f t="shared" si="31"/>
        <v/>
      </c>
      <c r="AG118" s="556" t="str">
        <f t="shared" si="32"/>
        <v/>
      </c>
      <c r="AI118" s="556" t="str">
        <f t="shared" si="33"/>
        <v/>
      </c>
      <c r="AK118" s="556" t="str">
        <f t="shared" si="34"/>
        <v/>
      </c>
      <c r="AM118" s="556" t="str">
        <f t="shared" si="35"/>
        <v/>
      </c>
      <c r="AO118" s="556" t="str">
        <f t="shared" si="36"/>
        <v/>
      </c>
      <c r="AQ118" s="556" t="str">
        <f t="shared" si="37"/>
        <v/>
      </c>
    </row>
    <row r="119" spans="5:43">
      <c r="E119" s="556" t="str">
        <f t="shared" si="19"/>
        <v/>
      </c>
      <c r="G119" s="556" t="str">
        <f t="shared" si="19"/>
        <v/>
      </c>
      <c r="I119" s="556" t="str">
        <f t="shared" si="20"/>
        <v/>
      </c>
      <c r="K119" s="556" t="str">
        <f t="shared" si="21"/>
        <v/>
      </c>
      <c r="M119" s="556" t="str">
        <f t="shared" si="22"/>
        <v/>
      </c>
      <c r="O119" s="556" t="str">
        <f t="shared" si="23"/>
        <v/>
      </c>
      <c r="Q119" s="556" t="str">
        <f t="shared" si="24"/>
        <v/>
      </c>
      <c r="S119" s="556" t="str">
        <f t="shared" si="25"/>
        <v/>
      </c>
      <c r="U119" s="556" t="str">
        <f t="shared" si="26"/>
        <v/>
      </c>
      <c r="W119" s="556" t="str">
        <f t="shared" si="27"/>
        <v/>
      </c>
      <c r="Y119" s="556" t="str">
        <f t="shared" si="28"/>
        <v/>
      </c>
      <c r="AA119" s="556" t="str">
        <f t="shared" si="29"/>
        <v/>
      </c>
      <c r="AC119" s="556" t="str">
        <f t="shared" si="30"/>
        <v/>
      </c>
      <c r="AE119" s="556" t="str">
        <f t="shared" si="31"/>
        <v/>
      </c>
      <c r="AG119" s="556" t="str">
        <f t="shared" si="32"/>
        <v/>
      </c>
      <c r="AI119" s="556" t="str">
        <f t="shared" si="33"/>
        <v/>
      </c>
      <c r="AK119" s="556" t="str">
        <f t="shared" si="34"/>
        <v/>
      </c>
      <c r="AM119" s="556" t="str">
        <f t="shared" si="35"/>
        <v/>
      </c>
      <c r="AO119" s="556" t="str">
        <f t="shared" si="36"/>
        <v/>
      </c>
      <c r="AQ119" s="556" t="str">
        <f t="shared" si="37"/>
        <v/>
      </c>
    </row>
    <row r="120" spans="5:43">
      <c r="E120" s="556" t="str">
        <f t="shared" si="19"/>
        <v/>
      </c>
      <c r="G120" s="556" t="str">
        <f t="shared" si="19"/>
        <v/>
      </c>
      <c r="I120" s="556" t="str">
        <f t="shared" si="20"/>
        <v/>
      </c>
      <c r="K120" s="556" t="str">
        <f t="shared" si="21"/>
        <v/>
      </c>
      <c r="M120" s="556" t="str">
        <f t="shared" si="22"/>
        <v/>
      </c>
      <c r="O120" s="556" t="str">
        <f t="shared" si="23"/>
        <v/>
      </c>
      <c r="Q120" s="556" t="str">
        <f t="shared" si="24"/>
        <v/>
      </c>
      <c r="S120" s="556" t="str">
        <f t="shared" si="25"/>
        <v/>
      </c>
      <c r="U120" s="556" t="str">
        <f t="shared" si="26"/>
        <v/>
      </c>
      <c r="W120" s="556" t="str">
        <f t="shared" si="27"/>
        <v/>
      </c>
      <c r="Y120" s="556" t="str">
        <f t="shared" si="28"/>
        <v/>
      </c>
      <c r="AA120" s="556" t="str">
        <f t="shared" si="29"/>
        <v/>
      </c>
      <c r="AC120" s="556" t="str">
        <f t="shared" si="30"/>
        <v/>
      </c>
      <c r="AE120" s="556" t="str">
        <f t="shared" si="31"/>
        <v/>
      </c>
      <c r="AG120" s="556" t="str">
        <f t="shared" si="32"/>
        <v/>
      </c>
      <c r="AI120" s="556" t="str">
        <f t="shared" si="33"/>
        <v/>
      </c>
      <c r="AK120" s="556" t="str">
        <f t="shared" si="34"/>
        <v/>
      </c>
      <c r="AM120" s="556" t="str">
        <f t="shared" si="35"/>
        <v/>
      </c>
      <c r="AO120" s="556" t="str">
        <f t="shared" si="36"/>
        <v/>
      </c>
      <c r="AQ120" s="556" t="str">
        <f t="shared" si="37"/>
        <v/>
      </c>
    </row>
    <row r="121" spans="5:43">
      <c r="E121" s="556" t="str">
        <f t="shared" si="19"/>
        <v/>
      </c>
      <c r="G121" s="556" t="str">
        <f t="shared" si="19"/>
        <v/>
      </c>
      <c r="I121" s="556" t="str">
        <f t="shared" si="20"/>
        <v/>
      </c>
      <c r="K121" s="556" t="str">
        <f t="shared" si="21"/>
        <v/>
      </c>
      <c r="M121" s="556" t="str">
        <f t="shared" si="22"/>
        <v/>
      </c>
      <c r="O121" s="556" t="str">
        <f t="shared" si="23"/>
        <v/>
      </c>
      <c r="Q121" s="556" t="str">
        <f t="shared" si="24"/>
        <v/>
      </c>
      <c r="S121" s="556" t="str">
        <f t="shared" si="25"/>
        <v/>
      </c>
      <c r="U121" s="556" t="str">
        <f t="shared" si="26"/>
        <v/>
      </c>
      <c r="W121" s="556" t="str">
        <f t="shared" si="27"/>
        <v/>
      </c>
      <c r="Y121" s="556" t="str">
        <f t="shared" si="28"/>
        <v/>
      </c>
      <c r="AA121" s="556" t="str">
        <f t="shared" si="29"/>
        <v/>
      </c>
      <c r="AC121" s="556" t="str">
        <f t="shared" si="30"/>
        <v/>
      </c>
      <c r="AE121" s="556" t="str">
        <f t="shared" si="31"/>
        <v/>
      </c>
      <c r="AG121" s="556" t="str">
        <f t="shared" si="32"/>
        <v/>
      </c>
      <c r="AI121" s="556" t="str">
        <f t="shared" si="33"/>
        <v/>
      </c>
      <c r="AK121" s="556" t="str">
        <f t="shared" si="34"/>
        <v/>
      </c>
      <c r="AM121" s="556" t="str">
        <f t="shared" si="35"/>
        <v/>
      </c>
      <c r="AO121" s="556" t="str">
        <f t="shared" si="36"/>
        <v/>
      </c>
      <c r="AQ121" s="556" t="str">
        <f t="shared" si="37"/>
        <v/>
      </c>
    </row>
    <row r="122" spans="5:43">
      <c r="E122" s="556" t="str">
        <f t="shared" si="19"/>
        <v/>
      </c>
      <c r="G122" s="556" t="str">
        <f t="shared" si="19"/>
        <v/>
      </c>
      <c r="I122" s="556" t="str">
        <f t="shared" si="20"/>
        <v/>
      </c>
      <c r="K122" s="556" t="str">
        <f t="shared" si="21"/>
        <v/>
      </c>
      <c r="M122" s="556" t="str">
        <f t="shared" si="22"/>
        <v/>
      </c>
      <c r="O122" s="556" t="str">
        <f t="shared" si="23"/>
        <v/>
      </c>
      <c r="Q122" s="556" t="str">
        <f t="shared" si="24"/>
        <v/>
      </c>
      <c r="S122" s="556" t="str">
        <f t="shared" si="25"/>
        <v/>
      </c>
      <c r="U122" s="556" t="str">
        <f t="shared" si="26"/>
        <v/>
      </c>
      <c r="W122" s="556" t="str">
        <f t="shared" si="27"/>
        <v/>
      </c>
      <c r="Y122" s="556" t="str">
        <f t="shared" si="28"/>
        <v/>
      </c>
      <c r="AA122" s="556" t="str">
        <f t="shared" si="29"/>
        <v/>
      </c>
      <c r="AC122" s="556" t="str">
        <f t="shared" si="30"/>
        <v/>
      </c>
      <c r="AE122" s="556" t="str">
        <f t="shared" si="31"/>
        <v/>
      </c>
      <c r="AG122" s="556" t="str">
        <f t="shared" si="32"/>
        <v/>
      </c>
      <c r="AI122" s="556" t="str">
        <f t="shared" si="33"/>
        <v/>
      </c>
      <c r="AK122" s="556" t="str">
        <f t="shared" si="34"/>
        <v/>
      </c>
      <c r="AM122" s="556" t="str">
        <f t="shared" si="35"/>
        <v/>
      </c>
      <c r="AO122" s="556" t="str">
        <f t="shared" si="36"/>
        <v/>
      </c>
      <c r="AQ122" s="556" t="str">
        <f t="shared" si="37"/>
        <v/>
      </c>
    </row>
    <row r="123" spans="5:43">
      <c r="E123" s="556" t="str">
        <f t="shared" si="19"/>
        <v/>
      </c>
      <c r="G123" s="556" t="str">
        <f t="shared" si="19"/>
        <v/>
      </c>
      <c r="I123" s="556" t="str">
        <f t="shared" si="20"/>
        <v/>
      </c>
      <c r="K123" s="556" t="str">
        <f t="shared" si="21"/>
        <v/>
      </c>
      <c r="M123" s="556" t="str">
        <f t="shared" si="22"/>
        <v/>
      </c>
      <c r="O123" s="556" t="str">
        <f t="shared" si="23"/>
        <v/>
      </c>
      <c r="Q123" s="556" t="str">
        <f t="shared" si="24"/>
        <v/>
      </c>
      <c r="S123" s="556" t="str">
        <f t="shared" si="25"/>
        <v/>
      </c>
      <c r="U123" s="556" t="str">
        <f t="shared" si="26"/>
        <v/>
      </c>
      <c r="W123" s="556" t="str">
        <f t="shared" si="27"/>
        <v/>
      </c>
      <c r="Y123" s="556" t="str">
        <f t="shared" si="28"/>
        <v/>
      </c>
      <c r="AA123" s="556" t="str">
        <f t="shared" si="29"/>
        <v/>
      </c>
      <c r="AC123" s="556" t="str">
        <f t="shared" si="30"/>
        <v/>
      </c>
      <c r="AE123" s="556" t="str">
        <f t="shared" si="31"/>
        <v/>
      </c>
      <c r="AG123" s="556" t="str">
        <f t="shared" si="32"/>
        <v/>
      </c>
      <c r="AI123" s="556" t="str">
        <f t="shared" si="33"/>
        <v/>
      </c>
      <c r="AK123" s="556" t="str">
        <f t="shared" si="34"/>
        <v/>
      </c>
      <c r="AM123" s="556" t="str">
        <f t="shared" si="35"/>
        <v/>
      </c>
      <c r="AO123" s="556" t="str">
        <f t="shared" si="36"/>
        <v/>
      </c>
      <c r="AQ123" s="556" t="str">
        <f t="shared" si="37"/>
        <v/>
      </c>
    </row>
    <row r="124" spans="5:43">
      <c r="E124" s="556" t="str">
        <f t="shared" si="19"/>
        <v/>
      </c>
      <c r="G124" s="556" t="str">
        <f t="shared" si="19"/>
        <v/>
      </c>
      <c r="I124" s="556" t="str">
        <f t="shared" si="20"/>
        <v/>
      </c>
      <c r="K124" s="556" t="str">
        <f t="shared" si="21"/>
        <v/>
      </c>
      <c r="M124" s="556" t="str">
        <f t="shared" si="22"/>
        <v/>
      </c>
      <c r="O124" s="556" t="str">
        <f t="shared" si="23"/>
        <v/>
      </c>
      <c r="Q124" s="556" t="str">
        <f t="shared" si="24"/>
        <v/>
      </c>
      <c r="S124" s="556" t="str">
        <f t="shared" si="25"/>
        <v/>
      </c>
      <c r="U124" s="556" t="str">
        <f t="shared" si="26"/>
        <v/>
      </c>
      <c r="W124" s="556" t="str">
        <f t="shared" si="27"/>
        <v/>
      </c>
      <c r="Y124" s="556" t="str">
        <f t="shared" si="28"/>
        <v/>
      </c>
      <c r="AA124" s="556" t="str">
        <f t="shared" si="29"/>
        <v/>
      </c>
      <c r="AC124" s="556" t="str">
        <f t="shared" si="30"/>
        <v/>
      </c>
      <c r="AE124" s="556" t="str">
        <f t="shared" si="31"/>
        <v/>
      </c>
      <c r="AG124" s="556" t="str">
        <f t="shared" si="32"/>
        <v/>
      </c>
      <c r="AI124" s="556" t="str">
        <f t="shared" si="33"/>
        <v/>
      </c>
      <c r="AK124" s="556" t="str">
        <f t="shared" si="34"/>
        <v/>
      </c>
      <c r="AM124" s="556" t="str">
        <f t="shared" si="35"/>
        <v/>
      </c>
      <c r="AO124" s="556" t="str">
        <f t="shared" si="36"/>
        <v/>
      </c>
      <c r="AQ124" s="556" t="str">
        <f t="shared" si="37"/>
        <v/>
      </c>
    </row>
    <row r="125" spans="5:43">
      <c r="E125" s="556" t="str">
        <f t="shared" si="19"/>
        <v/>
      </c>
      <c r="G125" s="556" t="str">
        <f t="shared" si="19"/>
        <v/>
      </c>
      <c r="I125" s="556" t="str">
        <f t="shared" si="20"/>
        <v/>
      </c>
      <c r="K125" s="556" t="str">
        <f t="shared" si="21"/>
        <v/>
      </c>
      <c r="M125" s="556" t="str">
        <f t="shared" si="22"/>
        <v/>
      </c>
      <c r="O125" s="556" t="str">
        <f t="shared" si="23"/>
        <v/>
      </c>
      <c r="Q125" s="556" t="str">
        <f t="shared" si="24"/>
        <v/>
      </c>
      <c r="S125" s="556" t="str">
        <f t="shared" si="25"/>
        <v/>
      </c>
      <c r="U125" s="556" t="str">
        <f t="shared" si="26"/>
        <v/>
      </c>
      <c r="W125" s="556" t="str">
        <f t="shared" si="27"/>
        <v/>
      </c>
      <c r="Y125" s="556" t="str">
        <f t="shared" si="28"/>
        <v/>
      </c>
      <c r="AA125" s="556" t="str">
        <f t="shared" si="29"/>
        <v/>
      </c>
      <c r="AC125" s="556" t="str">
        <f t="shared" si="30"/>
        <v/>
      </c>
      <c r="AE125" s="556" t="str">
        <f t="shared" si="31"/>
        <v/>
      </c>
      <c r="AG125" s="556" t="str">
        <f t="shared" si="32"/>
        <v/>
      </c>
      <c r="AI125" s="556" t="str">
        <f t="shared" si="33"/>
        <v/>
      </c>
      <c r="AK125" s="556" t="str">
        <f t="shared" si="34"/>
        <v/>
      </c>
      <c r="AM125" s="556" t="str">
        <f t="shared" si="35"/>
        <v/>
      </c>
      <c r="AO125" s="556" t="str">
        <f t="shared" si="36"/>
        <v/>
      </c>
      <c r="AQ125" s="556" t="str">
        <f t="shared" si="37"/>
        <v/>
      </c>
    </row>
    <row r="126" spans="5:43">
      <c r="E126" s="556" t="str">
        <f t="shared" si="19"/>
        <v/>
      </c>
      <c r="G126" s="556" t="str">
        <f t="shared" si="19"/>
        <v/>
      </c>
      <c r="I126" s="556" t="str">
        <f t="shared" si="20"/>
        <v/>
      </c>
      <c r="K126" s="556" t="str">
        <f t="shared" si="21"/>
        <v/>
      </c>
      <c r="M126" s="556" t="str">
        <f t="shared" si="22"/>
        <v/>
      </c>
      <c r="O126" s="556" t="str">
        <f t="shared" si="23"/>
        <v/>
      </c>
      <c r="Q126" s="556" t="str">
        <f t="shared" si="24"/>
        <v/>
      </c>
      <c r="S126" s="556" t="str">
        <f t="shared" si="25"/>
        <v/>
      </c>
      <c r="U126" s="556" t="str">
        <f t="shared" si="26"/>
        <v/>
      </c>
      <c r="W126" s="556" t="str">
        <f t="shared" si="27"/>
        <v/>
      </c>
      <c r="Y126" s="556" t="str">
        <f t="shared" si="28"/>
        <v/>
      </c>
      <c r="AA126" s="556" t="str">
        <f t="shared" si="29"/>
        <v/>
      </c>
      <c r="AC126" s="556" t="str">
        <f t="shared" si="30"/>
        <v/>
      </c>
      <c r="AE126" s="556" t="str">
        <f t="shared" si="31"/>
        <v/>
      </c>
      <c r="AG126" s="556" t="str">
        <f t="shared" si="32"/>
        <v/>
      </c>
      <c r="AI126" s="556" t="str">
        <f t="shared" si="33"/>
        <v/>
      </c>
      <c r="AK126" s="556" t="str">
        <f t="shared" si="34"/>
        <v/>
      </c>
      <c r="AM126" s="556" t="str">
        <f t="shared" si="35"/>
        <v/>
      </c>
      <c r="AO126" s="556" t="str">
        <f t="shared" si="36"/>
        <v/>
      </c>
      <c r="AQ126" s="556" t="str">
        <f t="shared" si="37"/>
        <v/>
      </c>
    </row>
    <row r="127" spans="5:43">
      <c r="E127" s="556" t="str">
        <f t="shared" si="19"/>
        <v/>
      </c>
      <c r="G127" s="556" t="str">
        <f t="shared" si="19"/>
        <v/>
      </c>
      <c r="I127" s="556" t="str">
        <f t="shared" si="20"/>
        <v/>
      </c>
      <c r="K127" s="556" t="str">
        <f t="shared" si="21"/>
        <v/>
      </c>
      <c r="M127" s="556" t="str">
        <f t="shared" si="22"/>
        <v/>
      </c>
      <c r="O127" s="556" t="str">
        <f t="shared" si="23"/>
        <v/>
      </c>
      <c r="Q127" s="556" t="str">
        <f t="shared" si="24"/>
        <v/>
      </c>
      <c r="S127" s="556" t="str">
        <f t="shared" si="25"/>
        <v/>
      </c>
      <c r="U127" s="556" t="str">
        <f t="shared" si="26"/>
        <v/>
      </c>
      <c r="W127" s="556" t="str">
        <f t="shared" si="27"/>
        <v/>
      </c>
      <c r="Y127" s="556" t="str">
        <f t="shared" si="28"/>
        <v/>
      </c>
      <c r="AA127" s="556" t="str">
        <f t="shared" si="29"/>
        <v/>
      </c>
      <c r="AC127" s="556" t="str">
        <f t="shared" si="30"/>
        <v/>
      </c>
      <c r="AE127" s="556" t="str">
        <f t="shared" si="31"/>
        <v/>
      </c>
      <c r="AG127" s="556" t="str">
        <f t="shared" si="32"/>
        <v/>
      </c>
      <c r="AI127" s="556" t="str">
        <f t="shared" si="33"/>
        <v/>
      </c>
      <c r="AK127" s="556" t="str">
        <f t="shared" si="34"/>
        <v/>
      </c>
      <c r="AM127" s="556" t="str">
        <f t="shared" si="35"/>
        <v/>
      </c>
      <c r="AO127" s="556" t="str">
        <f t="shared" si="36"/>
        <v/>
      </c>
      <c r="AQ127" s="556" t="str">
        <f t="shared" si="37"/>
        <v/>
      </c>
    </row>
    <row r="128" spans="5:43">
      <c r="E128" s="556" t="str">
        <f t="shared" si="19"/>
        <v/>
      </c>
      <c r="G128" s="556" t="str">
        <f t="shared" si="19"/>
        <v/>
      </c>
      <c r="I128" s="556" t="str">
        <f t="shared" si="20"/>
        <v/>
      </c>
      <c r="K128" s="556" t="str">
        <f t="shared" si="21"/>
        <v/>
      </c>
      <c r="M128" s="556" t="str">
        <f t="shared" si="22"/>
        <v/>
      </c>
      <c r="O128" s="556" t="str">
        <f t="shared" si="23"/>
        <v/>
      </c>
      <c r="Q128" s="556" t="str">
        <f t="shared" si="24"/>
        <v/>
      </c>
      <c r="S128" s="556" t="str">
        <f t="shared" si="25"/>
        <v/>
      </c>
      <c r="U128" s="556" t="str">
        <f t="shared" si="26"/>
        <v/>
      </c>
      <c r="W128" s="556" t="str">
        <f t="shared" si="27"/>
        <v/>
      </c>
      <c r="Y128" s="556" t="str">
        <f t="shared" si="28"/>
        <v/>
      </c>
      <c r="AA128" s="556" t="str">
        <f t="shared" si="29"/>
        <v/>
      </c>
      <c r="AC128" s="556" t="str">
        <f t="shared" si="30"/>
        <v/>
      </c>
      <c r="AE128" s="556" t="str">
        <f t="shared" si="31"/>
        <v/>
      </c>
      <c r="AG128" s="556" t="str">
        <f t="shared" si="32"/>
        <v/>
      </c>
      <c r="AI128" s="556" t="str">
        <f t="shared" si="33"/>
        <v/>
      </c>
      <c r="AK128" s="556" t="str">
        <f t="shared" si="34"/>
        <v/>
      </c>
      <c r="AM128" s="556" t="str">
        <f t="shared" si="35"/>
        <v/>
      </c>
      <c r="AO128" s="556" t="str">
        <f t="shared" si="36"/>
        <v/>
      </c>
      <c r="AQ128" s="556" t="str">
        <f t="shared" si="37"/>
        <v/>
      </c>
    </row>
    <row r="129" spans="5:43">
      <c r="E129" s="556" t="str">
        <f t="shared" si="19"/>
        <v/>
      </c>
      <c r="G129" s="556" t="str">
        <f t="shared" si="19"/>
        <v/>
      </c>
      <c r="I129" s="556" t="str">
        <f t="shared" si="20"/>
        <v/>
      </c>
      <c r="K129" s="556" t="str">
        <f t="shared" si="21"/>
        <v/>
      </c>
      <c r="M129" s="556" t="str">
        <f t="shared" si="22"/>
        <v/>
      </c>
      <c r="O129" s="556" t="str">
        <f t="shared" si="23"/>
        <v/>
      </c>
      <c r="Q129" s="556" t="str">
        <f t="shared" si="24"/>
        <v/>
      </c>
      <c r="S129" s="556" t="str">
        <f t="shared" si="25"/>
        <v/>
      </c>
      <c r="U129" s="556" t="str">
        <f t="shared" si="26"/>
        <v/>
      </c>
      <c r="W129" s="556" t="str">
        <f t="shared" si="27"/>
        <v/>
      </c>
      <c r="Y129" s="556" t="str">
        <f t="shared" si="28"/>
        <v/>
      </c>
      <c r="AA129" s="556" t="str">
        <f t="shared" si="29"/>
        <v/>
      </c>
      <c r="AC129" s="556" t="str">
        <f t="shared" si="30"/>
        <v/>
      </c>
      <c r="AE129" s="556" t="str">
        <f t="shared" si="31"/>
        <v/>
      </c>
      <c r="AG129" s="556" t="str">
        <f t="shared" si="32"/>
        <v/>
      </c>
      <c r="AI129" s="556" t="str">
        <f t="shared" si="33"/>
        <v/>
      </c>
      <c r="AK129" s="556" t="str">
        <f t="shared" si="34"/>
        <v/>
      </c>
      <c r="AM129" s="556" t="str">
        <f t="shared" si="35"/>
        <v/>
      </c>
      <c r="AO129" s="556" t="str">
        <f t="shared" si="36"/>
        <v/>
      </c>
      <c r="AQ129" s="556" t="str">
        <f t="shared" si="37"/>
        <v/>
      </c>
    </row>
    <row r="130" spans="5:43">
      <c r="E130" s="556" t="str">
        <f t="shared" si="19"/>
        <v/>
      </c>
      <c r="G130" s="556" t="str">
        <f t="shared" si="19"/>
        <v/>
      </c>
      <c r="I130" s="556" t="str">
        <f t="shared" si="20"/>
        <v/>
      </c>
      <c r="K130" s="556" t="str">
        <f t="shared" si="21"/>
        <v/>
      </c>
      <c r="M130" s="556" t="str">
        <f t="shared" si="22"/>
        <v/>
      </c>
      <c r="O130" s="556" t="str">
        <f t="shared" si="23"/>
        <v/>
      </c>
      <c r="Q130" s="556" t="str">
        <f t="shared" si="24"/>
        <v/>
      </c>
      <c r="S130" s="556" t="str">
        <f t="shared" si="25"/>
        <v/>
      </c>
      <c r="U130" s="556" t="str">
        <f t="shared" si="26"/>
        <v/>
      </c>
      <c r="W130" s="556" t="str">
        <f t="shared" si="27"/>
        <v/>
      </c>
      <c r="Y130" s="556" t="str">
        <f t="shared" si="28"/>
        <v/>
      </c>
      <c r="AA130" s="556" t="str">
        <f t="shared" si="29"/>
        <v/>
      </c>
      <c r="AC130" s="556" t="str">
        <f t="shared" si="30"/>
        <v/>
      </c>
      <c r="AE130" s="556" t="str">
        <f t="shared" si="31"/>
        <v/>
      </c>
      <c r="AG130" s="556" t="str">
        <f t="shared" si="32"/>
        <v/>
      </c>
      <c r="AI130" s="556" t="str">
        <f t="shared" si="33"/>
        <v/>
      </c>
      <c r="AK130" s="556" t="str">
        <f t="shared" si="34"/>
        <v/>
      </c>
      <c r="AM130" s="556" t="str">
        <f t="shared" si="35"/>
        <v/>
      </c>
      <c r="AO130" s="556" t="str">
        <f t="shared" si="36"/>
        <v/>
      </c>
      <c r="AQ130" s="556" t="str">
        <f t="shared" si="37"/>
        <v/>
      </c>
    </row>
    <row r="131" spans="5:43">
      <c r="E131" s="556" t="str">
        <f t="shared" si="19"/>
        <v/>
      </c>
      <c r="G131" s="556" t="str">
        <f t="shared" si="19"/>
        <v/>
      </c>
      <c r="I131" s="556" t="str">
        <f t="shared" si="20"/>
        <v/>
      </c>
      <c r="K131" s="556" t="str">
        <f t="shared" si="21"/>
        <v/>
      </c>
      <c r="M131" s="556" t="str">
        <f t="shared" si="22"/>
        <v/>
      </c>
      <c r="O131" s="556" t="str">
        <f t="shared" si="23"/>
        <v/>
      </c>
      <c r="Q131" s="556" t="str">
        <f t="shared" si="24"/>
        <v/>
      </c>
      <c r="S131" s="556" t="str">
        <f t="shared" si="25"/>
        <v/>
      </c>
      <c r="U131" s="556" t="str">
        <f t="shared" si="26"/>
        <v/>
      </c>
      <c r="W131" s="556" t="str">
        <f t="shared" si="27"/>
        <v/>
      </c>
      <c r="Y131" s="556" t="str">
        <f t="shared" si="28"/>
        <v/>
      </c>
      <c r="AA131" s="556" t="str">
        <f t="shared" si="29"/>
        <v/>
      </c>
      <c r="AC131" s="556" t="str">
        <f t="shared" si="30"/>
        <v/>
      </c>
      <c r="AE131" s="556" t="str">
        <f t="shared" si="31"/>
        <v/>
      </c>
      <c r="AG131" s="556" t="str">
        <f t="shared" si="32"/>
        <v/>
      </c>
      <c r="AI131" s="556" t="str">
        <f t="shared" si="33"/>
        <v/>
      </c>
      <c r="AK131" s="556" t="str">
        <f t="shared" si="34"/>
        <v/>
      </c>
      <c r="AM131" s="556" t="str">
        <f t="shared" si="35"/>
        <v/>
      </c>
      <c r="AO131" s="556" t="str">
        <f t="shared" si="36"/>
        <v/>
      </c>
      <c r="AQ131" s="556" t="str">
        <f t="shared" si="37"/>
        <v/>
      </c>
    </row>
    <row r="132" spans="5:43">
      <c r="E132" s="556" t="str">
        <f t="shared" si="19"/>
        <v/>
      </c>
      <c r="G132" s="556" t="str">
        <f t="shared" si="19"/>
        <v/>
      </c>
      <c r="I132" s="556" t="str">
        <f t="shared" si="20"/>
        <v/>
      </c>
      <c r="K132" s="556" t="str">
        <f t="shared" si="21"/>
        <v/>
      </c>
      <c r="M132" s="556" t="str">
        <f t="shared" si="22"/>
        <v/>
      </c>
      <c r="O132" s="556" t="str">
        <f t="shared" si="23"/>
        <v/>
      </c>
      <c r="Q132" s="556" t="str">
        <f t="shared" si="24"/>
        <v/>
      </c>
      <c r="S132" s="556" t="str">
        <f t="shared" si="25"/>
        <v/>
      </c>
      <c r="U132" s="556" t="str">
        <f t="shared" si="26"/>
        <v/>
      </c>
      <c r="W132" s="556" t="str">
        <f t="shared" si="27"/>
        <v/>
      </c>
      <c r="Y132" s="556" t="str">
        <f t="shared" si="28"/>
        <v/>
      </c>
      <c r="AA132" s="556" t="str">
        <f t="shared" si="29"/>
        <v/>
      </c>
      <c r="AC132" s="556" t="str">
        <f t="shared" si="30"/>
        <v/>
      </c>
      <c r="AE132" s="556" t="str">
        <f t="shared" si="31"/>
        <v/>
      </c>
      <c r="AG132" s="556" t="str">
        <f t="shared" si="32"/>
        <v/>
      </c>
      <c r="AI132" s="556" t="str">
        <f t="shared" si="33"/>
        <v/>
      </c>
      <c r="AK132" s="556" t="str">
        <f t="shared" si="34"/>
        <v/>
      </c>
      <c r="AM132" s="556" t="str">
        <f t="shared" si="35"/>
        <v/>
      </c>
      <c r="AO132" s="556" t="str">
        <f t="shared" si="36"/>
        <v/>
      </c>
      <c r="AQ132" s="556" t="str">
        <f t="shared" si="37"/>
        <v/>
      </c>
    </row>
    <row r="133" spans="5:43">
      <c r="E133" s="556" t="str">
        <f t="shared" si="19"/>
        <v/>
      </c>
      <c r="G133" s="556" t="str">
        <f t="shared" si="19"/>
        <v/>
      </c>
      <c r="I133" s="556" t="str">
        <f t="shared" si="20"/>
        <v/>
      </c>
      <c r="K133" s="556" t="str">
        <f t="shared" si="21"/>
        <v/>
      </c>
      <c r="M133" s="556" t="str">
        <f t="shared" si="22"/>
        <v/>
      </c>
      <c r="O133" s="556" t="str">
        <f t="shared" si="23"/>
        <v/>
      </c>
      <c r="Q133" s="556" t="str">
        <f t="shared" si="24"/>
        <v/>
      </c>
      <c r="S133" s="556" t="str">
        <f t="shared" si="25"/>
        <v/>
      </c>
      <c r="U133" s="556" t="str">
        <f t="shared" si="26"/>
        <v/>
      </c>
      <c r="W133" s="556" t="str">
        <f t="shared" si="27"/>
        <v/>
      </c>
      <c r="Y133" s="556" t="str">
        <f t="shared" si="28"/>
        <v/>
      </c>
      <c r="AA133" s="556" t="str">
        <f t="shared" si="29"/>
        <v/>
      </c>
      <c r="AC133" s="556" t="str">
        <f t="shared" si="30"/>
        <v/>
      </c>
      <c r="AE133" s="556" t="str">
        <f t="shared" si="31"/>
        <v/>
      </c>
      <c r="AG133" s="556" t="str">
        <f t="shared" si="32"/>
        <v/>
      </c>
      <c r="AI133" s="556" t="str">
        <f t="shared" si="33"/>
        <v/>
      </c>
      <c r="AK133" s="556" t="str">
        <f t="shared" si="34"/>
        <v/>
      </c>
      <c r="AM133" s="556" t="str">
        <f t="shared" si="35"/>
        <v/>
      </c>
      <c r="AO133" s="556" t="str">
        <f t="shared" si="36"/>
        <v/>
      </c>
      <c r="AQ133" s="556" t="str">
        <f t="shared" si="37"/>
        <v/>
      </c>
    </row>
    <row r="134" spans="5:43">
      <c r="E134" s="556" t="str">
        <f t="shared" si="19"/>
        <v/>
      </c>
      <c r="G134" s="556" t="str">
        <f t="shared" si="19"/>
        <v/>
      </c>
      <c r="I134" s="556" t="str">
        <f t="shared" si="20"/>
        <v/>
      </c>
      <c r="K134" s="556" t="str">
        <f t="shared" si="21"/>
        <v/>
      </c>
      <c r="M134" s="556" t="str">
        <f t="shared" si="22"/>
        <v/>
      </c>
      <c r="O134" s="556" t="str">
        <f t="shared" si="23"/>
        <v/>
      </c>
      <c r="Q134" s="556" t="str">
        <f t="shared" si="24"/>
        <v/>
      </c>
      <c r="S134" s="556" t="str">
        <f t="shared" si="25"/>
        <v/>
      </c>
      <c r="U134" s="556" t="str">
        <f t="shared" si="26"/>
        <v/>
      </c>
      <c r="W134" s="556" t="str">
        <f t="shared" si="27"/>
        <v/>
      </c>
      <c r="Y134" s="556" t="str">
        <f t="shared" si="28"/>
        <v/>
      </c>
      <c r="AA134" s="556" t="str">
        <f t="shared" si="29"/>
        <v/>
      </c>
      <c r="AC134" s="556" t="str">
        <f t="shared" si="30"/>
        <v/>
      </c>
      <c r="AE134" s="556" t="str">
        <f t="shared" si="31"/>
        <v/>
      </c>
      <c r="AG134" s="556" t="str">
        <f t="shared" si="32"/>
        <v/>
      </c>
      <c r="AI134" s="556" t="str">
        <f t="shared" si="33"/>
        <v/>
      </c>
      <c r="AK134" s="556" t="str">
        <f t="shared" si="34"/>
        <v/>
      </c>
      <c r="AM134" s="556" t="str">
        <f t="shared" si="35"/>
        <v/>
      </c>
      <c r="AO134" s="556" t="str">
        <f t="shared" si="36"/>
        <v/>
      </c>
      <c r="AQ134" s="556" t="str">
        <f t="shared" si="37"/>
        <v/>
      </c>
    </row>
    <row r="135" spans="5:43">
      <c r="E135" s="556" t="str">
        <f t="shared" si="19"/>
        <v/>
      </c>
      <c r="G135" s="556" t="str">
        <f t="shared" si="19"/>
        <v/>
      </c>
      <c r="I135" s="556" t="str">
        <f t="shared" si="20"/>
        <v/>
      </c>
      <c r="K135" s="556" t="str">
        <f t="shared" si="21"/>
        <v/>
      </c>
      <c r="M135" s="556" t="str">
        <f t="shared" si="22"/>
        <v/>
      </c>
      <c r="O135" s="556" t="str">
        <f t="shared" si="23"/>
        <v/>
      </c>
      <c r="Q135" s="556" t="str">
        <f t="shared" si="24"/>
        <v/>
      </c>
      <c r="S135" s="556" t="str">
        <f t="shared" si="25"/>
        <v/>
      </c>
      <c r="U135" s="556" t="str">
        <f t="shared" si="26"/>
        <v/>
      </c>
      <c r="W135" s="556" t="str">
        <f t="shared" si="27"/>
        <v/>
      </c>
      <c r="Y135" s="556" t="str">
        <f t="shared" si="28"/>
        <v/>
      </c>
      <c r="AA135" s="556" t="str">
        <f t="shared" si="29"/>
        <v/>
      </c>
      <c r="AC135" s="556" t="str">
        <f t="shared" si="30"/>
        <v/>
      </c>
      <c r="AE135" s="556" t="str">
        <f t="shared" si="31"/>
        <v/>
      </c>
      <c r="AG135" s="556" t="str">
        <f t="shared" si="32"/>
        <v/>
      </c>
      <c r="AI135" s="556" t="str">
        <f t="shared" si="33"/>
        <v/>
      </c>
      <c r="AK135" s="556" t="str">
        <f t="shared" si="34"/>
        <v/>
      </c>
      <c r="AM135" s="556" t="str">
        <f t="shared" si="35"/>
        <v/>
      </c>
      <c r="AO135" s="556" t="str">
        <f t="shared" si="36"/>
        <v/>
      </c>
      <c r="AQ135" s="556" t="str">
        <f t="shared" si="37"/>
        <v/>
      </c>
    </row>
    <row r="136" spans="5:43">
      <c r="E136" s="556" t="str">
        <f t="shared" si="19"/>
        <v/>
      </c>
      <c r="G136" s="556" t="str">
        <f t="shared" si="19"/>
        <v/>
      </c>
      <c r="I136" s="556" t="str">
        <f t="shared" si="20"/>
        <v/>
      </c>
      <c r="K136" s="556" t="str">
        <f t="shared" si="21"/>
        <v/>
      </c>
      <c r="M136" s="556" t="str">
        <f t="shared" si="22"/>
        <v/>
      </c>
      <c r="O136" s="556" t="str">
        <f t="shared" si="23"/>
        <v/>
      </c>
      <c r="Q136" s="556" t="str">
        <f t="shared" si="24"/>
        <v/>
      </c>
      <c r="S136" s="556" t="str">
        <f t="shared" si="25"/>
        <v/>
      </c>
      <c r="U136" s="556" t="str">
        <f t="shared" si="26"/>
        <v/>
      </c>
      <c r="W136" s="556" t="str">
        <f t="shared" si="27"/>
        <v/>
      </c>
      <c r="Y136" s="556" t="str">
        <f t="shared" si="28"/>
        <v/>
      </c>
      <c r="AA136" s="556" t="str">
        <f t="shared" si="29"/>
        <v/>
      </c>
      <c r="AC136" s="556" t="str">
        <f t="shared" si="30"/>
        <v/>
      </c>
      <c r="AE136" s="556" t="str">
        <f t="shared" si="31"/>
        <v/>
      </c>
      <c r="AG136" s="556" t="str">
        <f t="shared" si="32"/>
        <v/>
      </c>
      <c r="AI136" s="556" t="str">
        <f t="shared" si="33"/>
        <v/>
      </c>
      <c r="AK136" s="556" t="str">
        <f t="shared" si="34"/>
        <v/>
      </c>
      <c r="AM136" s="556" t="str">
        <f t="shared" si="35"/>
        <v/>
      </c>
      <c r="AO136" s="556" t="str">
        <f t="shared" si="36"/>
        <v/>
      </c>
      <c r="AQ136" s="556" t="str">
        <f t="shared" si="37"/>
        <v/>
      </c>
    </row>
    <row r="137" spans="5:43">
      <c r="E137" s="556" t="str">
        <f t="shared" si="19"/>
        <v/>
      </c>
      <c r="G137" s="556" t="str">
        <f t="shared" si="19"/>
        <v/>
      </c>
      <c r="I137" s="556" t="str">
        <f t="shared" si="20"/>
        <v/>
      </c>
      <c r="K137" s="556" t="str">
        <f t="shared" si="21"/>
        <v/>
      </c>
      <c r="M137" s="556" t="str">
        <f t="shared" si="22"/>
        <v/>
      </c>
      <c r="O137" s="556" t="str">
        <f t="shared" si="23"/>
        <v/>
      </c>
      <c r="Q137" s="556" t="str">
        <f t="shared" si="24"/>
        <v/>
      </c>
      <c r="S137" s="556" t="str">
        <f t="shared" si="25"/>
        <v/>
      </c>
      <c r="U137" s="556" t="str">
        <f t="shared" si="26"/>
        <v/>
      </c>
      <c r="W137" s="556" t="str">
        <f t="shared" si="27"/>
        <v/>
      </c>
      <c r="Y137" s="556" t="str">
        <f t="shared" si="28"/>
        <v/>
      </c>
      <c r="AA137" s="556" t="str">
        <f t="shared" si="29"/>
        <v/>
      </c>
      <c r="AC137" s="556" t="str">
        <f t="shared" si="30"/>
        <v/>
      </c>
      <c r="AE137" s="556" t="str">
        <f t="shared" si="31"/>
        <v/>
      </c>
      <c r="AG137" s="556" t="str">
        <f t="shared" si="32"/>
        <v/>
      </c>
      <c r="AI137" s="556" t="str">
        <f t="shared" si="33"/>
        <v/>
      </c>
      <c r="AK137" s="556" t="str">
        <f t="shared" si="34"/>
        <v/>
      </c>
      <c r="AM137" s="556" t="str">
        <f t="shared" si="35"/>
        <v/>
      </c>
      <c r="AO137" s="556" t="str">
        <f t="shared" si="36"/>
        <v/>
      </c>
      <c r="AQ137" s="556" t="str">
        <f t="shared" si="37"/>
        <v/>
      </c>
    </row>
    <row r="138" spans="5:43">
      <c r="E138" s="556" t="str">
        <f t="shared" si="19"/>
        <v/>
      </c>
      <c r="G138" s="556" t="str">
        <f t="shared" si="19"/>
        <v/>
      </c>
      <c r="I138" s="556" t="str">
        <f t="shared" si="20"/>
        <v/>
      </c>
      <c r="K138" s="556" t="str">
        <f t="shared" si="21"/>
        <v/>
      </c>
      <c r="M138" s="556" t="str">
        <f t="shared" si="22"/>
        <v/>
      </c>
      <c r="O138" s="556" t="str">
        <f t="shared" si="23"/>
        <v/>
      </c>
      <c r="Q138" s="556" t="str">
        <f t="shared" si="24"/>
        <v/>
      </c>
      <c r="S138" s="556" t="str">
        <f t="shared" si="25"/>
        <v/>
      </c>
      <c r="U138" s="556" t="str">
        <f t="shared" si="26"/>
        <v/>
      </c>
      <c r="W138" s="556" t="str">
        <f t="shared" si="27"/>
        <v/>
      </c>
      <c r="Y138" s="556" t="str">
        <f t="shared" si="28"/>
        <v/>
      </c>
      <c r="AA138" s="556" t="str">
        <f t="shared" si="29"/>
        <v/>
      </c>
      <c r="AC138" s="556" t="str">
        <f t="shared" si="30"/>
        <v/>
      </c>
      <c r="AE138" s="556" t="str">
        <f t="shared" si="31"/>
        <v/>
      </c>
      <c r="AG138" s="556" t="str">
        <f t="shared" si="32"/>
        <v/>
      </c>
      <c r="AI138" s="556" t="str">
        <f t="shared" si="33"/>
        <v/>
      </c>
      <c r="AK138" s="556" t="str">
        <f t="shared" si="34"/>
        <v/>
      </c>
      <c r="AM138" s="556" t="str">
        <f t="shared" si="35"/>
        <v/>
      </c>
      <c r="AO138" s="556" t="str">
        <f t="shared" si="36"/>
        <v/>
      </c>
      <c r="AQ138" s="556" t="str">
        <f t="shared" si="37"/>
        <v/>
      </c>
    </row>
    <row r="139" spans="5:43">
      <c r="E139" s="556" t="str">
        <f t="shared" si="19"/>
        <v/>
      </c>
      <c r="G139" s="556" t="str">
        <f t="shared" si="19"/>
        <v/>
      </c>
      <c r="I139" s="556" t="str">
        <f t="shared" si="20"/>
        <v/>
      </c>
      <c r="K139" s="556" t="str">
        <f t="shared" si="21"/>
        <v/>
      </c>
      <c r="M139" s="556" t="str">
        <f t="shared" si="22"/>
        <v/>
      </c>
      <c r="O139" s="556" t="str">
        <f t="shared" si="23"/>
        <v/>
      </c>
      <c r="Q139" s="556" t="str">
        <f t="shared" si="24"/>
        <v/>
      </c>
      <c r="S139" s="556" t="str">
        <f t="shared" si="25"/>
        <v/>
      </c>
      <c r="U139" s="556" t="str">
        <f t="shared" si="26"/>
        <v/>
      </c>
      <c r="W139" s="556" t="str">
        <f t="shared" si="27"/>
        <v/>
      </c>
      <c r="Y139" s="556" t="str">
        <f t="shared" si="28"/>
        <v/>
      </c>
      <c r="AA139" s="556" t="str">
        <f t="shared" si="29"/>
        <v/>
      </c>
      <c r="AC139" s="556" t="str">
        <f t="shared" si="30"/>
        <v/>
      </c>
      <c r="AE139" s="556" t="str">
        <f t="shared" si="31"/>
        <v/>
      </c>
      <c r="AG139" s="556" t="str">
        <f t="shared" si="32"/>
        <v/>
      </c>
      <c r="AI139" s="556" t="str">
        <f t="shared" si="33"/>
        <v/>
      </c>
      <c r="AK139" s="556" t="str">
        <f t="shared" si="34"/>
        <v/>
      </c>
      <c r="AM139" s="556" t="str">
        <f t="shared" si="35"/>
        <v/>
      </c>
      <c r="AO139" s="556" t="str">
        <f t="shared" si="36"/>
        <v/>
      </c>
      <c r="AQ139" s="556" t="str">
        <f t="shared" si="37"/>
        <v/>
      </c>
    </row>
    <row r="140" spans="5:43">
      <c r="E140" s="556" t="str">
        <f t="shared" si="19"/>
        <v/>
      </c>
      <c r="G140" s="556" t="str">
        <f t="shared" si="19"/>
        <v/>
      </c>
      <c r="I140" s="556" t="str">
        <f t="shared" si="20"/>
        <v/>
      </c>
      <c r="K140" s="556" t="str">
        <f t="shared" si="21"/>
        <v/>
      </c>
      <c r="M140" s="556" t="str">
        <f t="shared" si="22"/>
        <v/>
      </c>
      <c r="O140" s="556" t="str">
        <f t="shared" si="23"/>
        <v/>
      </c>
      <c r="Q140" s="556" t="str">
        <f t="shared" si="24"/>
        <v/>
      </c>
      <c r="S140" s="556" t="str">
        <f t="shared" si="25"/>
        <v/>
      </c>
      <c r="U140" s="556" t="str">
        <f t="shared" si="26"/>
        <v/>
      </c>
      <c r="W140" s="556" t="str">
        <f t="shared" si="27"/>
        <v/>
      </c>
      <c r="Y140" s="556" t="str">
        <f t="shared" si="28"/>
        <v/>
      </c>
      <c r="AA140" s="556" t="str">
        <f t="shared" si="29"/>
        <v/>
      </c>
      <c r="AC140" s="556" t="str">
        <f t="shared" si="30"/>
        <v/>
      </c>
      <c r="AE140" s="556" t="str">
        <f t="shared" si="31"/>
        <v/>
      </c>
      <c r="AG140" s="556" t="str">
        <f t="shared" si="32"/>
        <v/>
      </c>
      <c r="AI140" s="556" t="str">
        <f t="shared" si="33"/>
        <v/>
      </c>
      <c r="AK140" s="556" t="str">
        <f t="shared" si="34"/>
        <v/>
      </c>
      <c r="AM140" s="556" t="str">
        <f t="shared" si="35"/>
        <v/>
      </c>
      <c r="AO140" s="556" t="str">
        <f t="shared" si="36"/>
        <v/>
      </c>
      <c r="AQ140" s="556" t="str">
        <f t="shared" si="37"/>
        <v/>
      </c>
    </row>
    <row r="141" spans="5:43">
      <c r="E141" s="556" t="str">
        <f t="shared" ref="E141:G204" si="38">IF(OR($B141=0,D141=0),"",D141/$B141)</f>
        <v/>
      </c>
      <c r="G141" s="556" t="str">
        <f t="shared" si="38"/>
        <v/>
      </c>
      <c r="I141" s="556" t="str">
        <f t="shared" ref="I141:I204" si="39">IF(OR($B141=0,H141=0),"",H141/$B141)</f>
        <v/>
      </c>
      <c r="K141" s="556" t="str">
        <f t="shared" ref="K141:K204" si="40">IF(OR($B141=0,J141=0),"",J141/$B141)</f>
        <v/>
      </c>
      <c r="M141" s="556" t="str">
        <f t="shared" ref="M141:M204" si="41">IF(OR($B141=0,L141=0),"",L141/$B141)</f>
        <v/>
      </c>
      <c r="O141" s="556" t="str">
        <f t="shared" ref="O141:O204" si="42">IF(OR($B141=0,N141=0),"",N141/$B141)</f>
        <v/>
      </c>
      <c r="Q141" s="556" t="str">
        <f t="shared" ref="Q141:Q204" si="43">IF(OR($B141=0,P141=0),"",P141/$B141)</f>
        <v/>
      </c>
      <c r="S141" s="556" t="str">
        <f t="shared" ref="S141:S204" si="44">IF(OR($B141=0,R141=0),"",R141/$B141)</f>
        <v/>
      </c>
      <c r="U141" s="556" t="str">
        <f t="shared" ref="U141:U204" si="45">IF(OR($B141=0,T141=0),"",T141/$B141)</f>
        <v/>
      </c>
      <c r="W141" s="556" t="str">
        <f t="shared" ref="W141:W204" si="46">IF(OR($B141=0,V141=0),"",V141/$B141)</f>
        <v/>
      </c>
      <c r="Y141" s="556" t="str">
        <f t="shared" ref="Y141:Y204" si="47">IF(OR($B141=0,X141=0),"",X141/$B141)</f>
        <v/>
      </c>
      <c r="AA141" s="556" t="str">
        <f t="shared" ref="AA141:AA204" si="48">IF(OR($B141=0,Z141=0),"",Z141/$B141)</f>
        <v/>
      </c>
      <c r="AC141" s="556" t="str">
        <f t="shared" ref="AC141:AC204" si="49">IF(OR($B141=0,AB141=0),"",AB141/$B141)</f>
        <v/>
      </c>
      <c r="AE141" s="556" t="str">
        <f t="shared" ref="AE141:AE204" si="50">IF(OR($B141=0,AD141=0),"",AD141/$B141)</f>
        <v/>
      </c>
      <c r="AG141" s="556" t="str">
        <f t="shared" ref="AG141:AG204" si="51">IF(OR($B141=0,AF141=0),"",AF141/$B141)</f>
        <v/>
      </c>
      <c r="AI141" s="556" t="str">
        <f t="shared" ref="AI141:AI204" si="52">IF(OR($B141=0,AH141=0),"",AH141/$B141)</f>
        <v/>
      </c>
      <c r="AK141" s="556" t="str">
        <f t="shared" ref="AK141:AK204" si="53">IF(OR($B141=0,AJ141=0),"",AJ141/$B141)</f>
        <v/>
      </c>
      <c r="AM141" s="556" t="str">
        <f t="shared" ref="AM141:AM204" si="54">IF(OR($B141=0,AL141=0),"",AL141/$B141)</f>
        <v/>
      </c>
      <c r="AO141" s="556" t="str">
        <f t="shared" ref="AO141:AO204" si="55">IF(OR($B141=0,AN141=0),"",AN141/$B141)</f>
        <v/>
      </c>
      <c r="AQ141" s="556" t="str">
        <f t="shared" ref="AQ141:AQ204" si="56">IF(OR($B141=0,AP141=0),"",AP141/$B141)</f>
        <v/>
      </c>
    </row>
    <row r="142" spans="5:43">
      <c r="E142" s="556" t="str">
        <f t="shared" si="38"/>
        <v/>
      </c>
      <c r="G142" s="556" t="str">
        <f t="shared" si="38"/>
        <v/>
      </c>
      <c r="I142" s="556" t="str">
        <f t="shared" si="39"/>
        <v/>
      </c>
      <c r="K142" s="556" t="str">
        <f t="shared" si="40"/>
        <v/>
      </c>
      <c r="M142" s="556" t="str">
        <f t="shared" si="41"/>
        <v/>
      </c>
      <c r="O142" s="556" t="str">
        <f t="shared" si="42"/>
        <v/>
      </c>
      <c r="Q142" s="556" t="str">
        <f t="shared" si="43"/>
        <v/>
      </c>
      <c r="S142" s="556" t="str">
        <f t="shared" si="44"/>
        <v/>
      </c>
      <c r="U142" s="556" t="str">
        <f t="shared" si="45"/>
        <v/>
      </c>
      <c r="W142" s="556" t="str">
        <f t="shared" si="46"/>
        <v/>
      </c>
      <c r="Y142" s="556" t="str">
        <f t="shared" si="47"/>
        <v/>
      </c>
      <c r="AA142" s="556" t="str">
        <f t="shared" si="48"/>
        <v/>
      </c>
      <c r="AC142" s="556" t="str">
        <f t="shared" si="49"/>
        <v/>
      </c>
      <c r="AE142" s="556" t="str">
        <f t="shared" si="50"/>
        <v/>
      </c>
      <c r="AG142" s="556" t="str">
        <f t="shared" si="51"/>
        <v/>
      </c>
      <c r="AI142" s="556" t="str">
        <f t="shared" si="52"/>
        <v/>
      </c>
      <c r="AK142" s="556" t="str">
        <f t="shared" si="53"/>
        <v/>
      </c>
      <c r="AM142" s="556" t="str">
        <f t="shared" si="54"/>
        <v/>
      </c>
      <c r="AO142" s="556" t="str">
        <f t="shared" si="55"/>
        <v/>
      </c>
      <c r="AQ142" s="556" t="str">
        <f t="shared" si="56"/>
        <v/>
      </c>
    </row>
    <row r="143" spans="5:43">
      <c r="E143" s="556" t="str">
        <f t="shared" si="38"/>
        <v/>
      </c>
      <c r="G143" s="556" t="str">
        <f t="shared" si="38"/>
        <v/>
      </c>
      <c r="I143" s="556" t="str">
        <f t="shared" si="39"/>
        <v/>
      </c>
      <c r="K143" s="556" t="str">
        <f t="shared" si="40"/>
        <v/>
      </c>
      <c r="M143" s="556" t="str">
        <f t="shared" si="41"/>
        <v/>
      </c>
      <c r="O143" s="556" t="str">
        <f t="shared" si="42"/>
        <v/>
      </c>
      <c r="Q143" s="556" t="str">
        <f t="shared" si="43"/>
        <v/>
      </c>
      <c r="S143" s="556" t="str">
        <f t="shared" si="44"/>
        <v/>
      </c>
      <c r="U143" s="556" t="str">
        <f t="shared" si="45"/>
        <v/>
      </c>
      <c r="W143" s="556" t="str">
        <f t="shared" si="46"/>
        <v/>
      </c>
      <c r="Y143" s="556" t="str">
        <f t="shared" si="47"/>
        <v/>
      </c>
      <c r="AA143" s="556" t="str">
        <f t="shared" si="48"/>
        <v/>
      </c>
      <c r="AC143" s="556" t="str">
        <f t="shared" si="49"/>
        <v/>
      </c>
      <c r="AE143" s="556" t="str">
        <f t="shared" si="50"/>
        <v/>
      </c>
      <c r="AG143" s="556" t="str">
        <f t="shared" si="51"/>
        <v/>
      </c>
      <c r="AI143" s="556" t="str">
        <f t="shared" si="52"/>
        <v/>
      </c>
      <c r="AK143" s="556" t="str">
        <f t="shared" si="53"/>
        <v/>
      </c>
      <c r="AM143" s="556" t="str">
        <f t="shared" si="54"/>
        <v/>
      </c>
      <c r="AO143" s="556" t="str">
        <f t="shared" si="55"/>
        <v/>
      </c>
      <c r="AQ143" s="556" t="str">
        <f t="shared" si="56"/>
        <v/>
      </c>
    </row>
    <row r="144" spans="5:43">
      <c r="E144" s="556" t="str">
        <f t="shared" si="38"/>
        <v/>
      </c>
      <c r="G144" s="556" t="str">
        <f t="shared" si="38"/>
        <v/>
      </c>
      <c r="I144" s="556" t="str">
        <f t="shared" si="39"/>
        <v/>
      </c>
      <c r="K144" s="556" t="str">
        <f t="shared" si="40"/>
        <v/>
      </c>
      <c r="M144" s="556" t="str">
        <f t="shared" si="41"/>
        <v/>
      </c>
      <c r="O144" s="556" t="str">
        <f t="shared" si="42"/>
        <v/>
      </c>
      <c r="Q144" s="556" t="str">
        <f t="shared" si="43"/>
        <v/>
      </c>
      <c r="S144" s="556" t="str">
        <f t="shared" si="44"/>
        <v/>
      </c>
      <c r="U144" s="556" t="str">
        <f t="shared" si="45"/>
        <v/>
      </c>
      <c r="W144" s="556" t="str">
        <f t="shared" si="46"/>
        <v/>
      </c>
      <c r="Y144" s="556" t="str">
        <f t="shared" si="47"/>
        <v/>
      </c>
      <c r="AA144" s="556" t="str">
        <f t="shared" si="48"/>
        <v/>
      </c>
      <c r="AC144" s="556" t="str">
        <f t="shared" si="49"/>
        <v/>
      </c>
      <c r="AE144" s="556" t="str">
        <f t="shared" si="50"/>
        <v/>
      </c>
      <c r="AG144" s="556" t="str">
        <f t="shared" si="51"/>
        <v/>
      </c>
      <c r="AI144" s="556" t="str">
        <f t="shared" si="52"/>
        <v/>
      </c>
      <c r="AK144" s="556" t="str">
        <f t="shared" si="53"/>
        <v/>
      </c>
      <c r="AM144" s="556" t="str">
        <f t="shared" si="54"/>
        <v/>
      </c>
      <c r="AO144" s="556" t="str">
        <f t="shared" si="55"/>
        <v/>
      </c>
      <c r="AQ144" s="556" t="str">
        <f t="shared" si="56"/>
        <v/>
      </c>
    </row>
    <row r="145" spans="5:43">
      <c r="E145" s="556" t="str">
        <f t="shared" si="38"/>
        <v/>
      </c>
      <c r="G145" s="556" t="str">
        <f t="shared" si="38"/>
        <v/>
      </c>
      <c r="I145" s="556" t="str">
        <f t="shared" si="39"/>
        <v/>
      </c>
      <c r="K145" s="556" t="str">
        <f t="shared" si="40"/>
        <v/>
      </c>
      <c r="M145" s="556" t="str">
        <f t="shared" si="41"/>
        <v/>
      </c>
      <c r="O145" s="556" t="str">
        <f t="shared" si="42"/>
        <v/>
      </c>
      <c r="Q145" s="556" t="str">
        <f t="shared" si="43"/>
        <v/>
      </c>
      <c r="S145" s="556" t="str">
        <f t="shared" si="44"/>
        <v/>
      </c>
      <c r="U145" s="556" t="str">
        <f t="shared" si="45"/>
        <v/>
      </c>
      <c r="W145" s="556" t="str">
        <f t="shared" si="46"/>
        <v/>
      </c>
      <c r="Y145" s="556" t="str">
        <f t="shared" si="47"/>
        <v/>
      </c>
      <c r="AA145" s="556" t="str">
        <f t="shared" si="48"/>
        <v/>
      </c>
      <c r="AC145" s="556" t="str">
        <f t="shared" si="49"/>
        <v/>
      </c>
      <c r="AE145" s="556" t="str">
        <f t="shared" si="50"/>
        <v/>
      </c>
      <c r="AG145" s="556" t="str">
        <f t="shared" si="51"/>
        <v/>
      </c>
      <c r="AI145" s="556" t="str">
        <f t="shared" si="52"/>
        <v/>
      </c>
      <c r="AK145" s="556" t="str">
        <f t="shared" si="53"/>
        <v/>
      </c>
      <c r="AM145" s="556" t="str">
        <f t="shared" si="54"/>
        <v/>
      </c>
      <c r="AO145" s="556" t="str">
        <f t="shared" si="55"/>
        <v/>
      </c>
      <c r="AQ145" s="556" t="str">
        <f t="shared" si="56"/>
        <v/>
      </c>
    </row>
    <row r="146" spans="5:43">
      <c r="E146" s="556" t="str">
        <f t="shared" si="38"/>
        <v/>
      </c>
      <c r="G146" s="556" t="str">
        <f t="shared" si="38"/>
        <v/>
      </c>
      <c r="I146" s="556" t="str">
        <f t="shared" si="39"/>
        <v/>
      </c>
      <c r="K146" s="556" t="str">
        <f t="shared" si="40"/>
        <v/>
      </c>
      <c r="M146" s="556" t="str">
        <f t="shared" si="41"/>
        <v/>
      </c>
      <c r="O146" s="556" t="str">
        <f t="shared" si="42"/>
        <v/>
      </c>
      <c r="Q146" s="556" t="str">
        <f t="shared" si="43"/>
        <v/>
      </c>
      <c r="S146" s="556" t="str">
        <f t="shared" si="44"/>
        <v/>
      </c>
      <c r="U146" s="556" t="str">
        <f t="shared" si="45"/>
        <v/>
      </c>
      <c r="W146" s="556" t="str">
        <f t="shared" si="46"/>
        <v/>
      </c>
      <c r="Y146" s="556" t="str">
        <f t="shared" si="47"/>
        <v/>
      </c>
      <c r="AA146" s="556" t="str">
        <f t="shared" si="48"/>
        <v/>
      </c>
      <c r="AC146" s="556" t="str">
        <f t="shared" si="49"/>
        <v/>
      </c>
      <c r="AE146" s="556" t="str">
        <f t="shared" si="50"/>
        <v/>
      </c>
      <c r="AG146" s="556" t="str">
        <f t="shared" si="51"/>
        <v/>
      </c>
      <c r="AI146" s="556" t="str">
        <f t="shared" si="52"/>
        <v/>
      </c>
      <c r="AK146" s="556" t="str">
        <f t="shared" si="53"/>
        <v/>
      </c>
      <c r="AM146" s="556" t="str">
        <f t="shared" si="54"/>
        <v/>
      </c>
      <c r="AO146" s="556" t="str">
        <f t="shared" si="55"/>
        <v/>
      </c>
      <c r="AQ146" s="556" t="str">
        <f t="shared" si="56"/>
        <v/>
      </c>
    </row>
    <row r="147" spans="5:43">
      <c r="E147" s="556" t="str">
        <f t="shared" si="38"/>
        <v/>
      </c>
      <c r="G147" s="556" t="str">
        <f t="shared" si="38"/>
        <v/>
      </c>
      <c r="I147" s="556" t="str">
        <f t="shared" si="39"/>
        <v/>
      </c>
      <c r="K147" s="556" t="str">
        <f t="shared" si="40"/>
        <v/>
      </c>
      <c r="M147" s="556" t="str">
        <f t="shared" si="41"/>
        <v/>
      </c>
      <c r="O147" s="556" t="str">
        <f t="shared" si="42"/>
        <v/>
      </c>
      <c r="Q147" s="556" t="str">
        <f t="shared" si="43"/>
        <v/>
      </c>
      <c r="S147" s="556" t="str">
        <f t="shared" si="44"/>
        <v/>
      </c>
      <c r="U147" s="556" t="str">
        <f t="shared" si="45"/>
        <v/>
      </c>
      <c r="W147" s="556" t="str">
        <f t="shared" si="46"/>
        <v/>
      </c>
      <c r="Y147" s="556" t="str">
        <f t="shared" si="47"/>
        <v/>
      </c>
      <c r="AA147" s="556" t="str">
        <f t="shared" si="48"/>
        <v/>
      </c>
      <c r="AC147" s="556" t="str">
        <f t="shared" si="49"/>
        <v/>
      </c>
      <c r="AE147" s="556" t="str">
        <f t="shared" si="50"/>
        <v/>
      </c>
      <c r="AG147" s="556" t="str">
        <f t="shared" si="51"/>
        <v/>
      </c>
      <c r="AI147" s="556" t="str">
        <f t="shared" si="52"/>
        <v/>
      </c>
      <c r="AK147" s="556" t="str">
        <f t="shared" si="53"/>
        <v/>
      </c>
      <c r="AM147" s="556" t="str">
        <f t="shared" si="54"/>
        <v/>
      </c>
      <c r="AO147" s="556" t="str">
        <f t="shared" si="55"/>
        <v/>
      </c>
      <c r="AQ147" s="556" t="str">
        <f t="shared" si="56"/>
        <v/>
      </c>
    </row>
    <row r="148" spans="5:43">
      <c r="E148" s="556" t="str">
        <f t="shared" si="38"/>
        <v/>
      </c>
      <c r="G148" s="556" t="str">
        <f t="shared" si="38"/>
        <v/>
      </c>
      <c r="I148" s="556" t="str">
        <f t="shared" si="39"/>
        <v/>
      </c>
      <c r="K148" s="556" t="str">
        <f t="shared" si="40"/>
        <v/>
      </c>
      <c r="M148" s="556" t="str">
        <f t="shared" si="41"/>
        <v/>
      </c>
      <c r="O148" s="556" t="str">
        <f t="shared" si="42"/>
        <v/>
      </c>
      <c r="Q148" s="556" t="str">
        <f t="shared" si="43"/>
        <v/>
      </c>
      <c r="S148" s="556" t="str">
        <f t="shared" si="44"/>
        <v/>
      </c>
      <c r="U148" s="556" t="str">
        <f t="shared" si="45"/>
        <v/>
      </c>
      <c r="W148" s="556" t="str">
        <f t="shared" si="46"/>
        <v/>
      </c>
      <c r="Y148" s="556" t="str">
        <f t="shared" si="47"/>
        <v/>
      </c>
      <c r="AA148" s="556" t="str">
        <f t="shared" si="48"/>
        <v/>
      </c>
      <c r="AC148" s="556" t="str">
        <f t="shared" si="49"/>
        <v/>
      </c>
      <c r="AE148" s="556" t="str">
        <f t="shared" si="50"/>
        <v/>
      </c>
      <c r="AG148" s="556" t="str">
        <f t="shared" si="51"/>
        <v/>
      </c>
      <c r="AI148" s="556" t="str">
        <f t="shared" si="52"/>
        <v/>
      </c>
      <c r="AK148" s="556" t="str">
        <f t="shared" si="53"/>
        <v/>
      </c>
      <c r="AM148" s="556" t="str">
        <f t="shared" si="54"/>
        <v/>
      </c>
      <c r="AO148" s="556" t="str">
        <f t="shared" si="55"/>
        <v/>
      </c>
      <c r="AQ148" s="556" t="str">
        <f t="shared" si="56"/>
        <v/>
      </c>
    </row>
    <row r="149" spans="5:43">
      <c r="E149" s="556" t="str">
        <f t="shared" si="38"/>
        <v/>
      </c>
      <c r="G149" s="556" t="str">
        <f t="shared" si="38"/>
        <v/>
      </c>
      <c r="I149" s="556" t="str">
        <f t="shared" si="39"/>
        <v/>
      </c>
      <c r="K149" s="556" t="str">
        <f t="shared" si="40"/>
        <v/>
      </c>
      <c r="M149" s="556" t="str">
        <f t="shared" si="41"/>
        <v/>
      </c>
      <c r="O149" s="556" t="str">
        <f t="shared" si="42"/>
        <v/>
      </c>
      <c r="Q149" s="556" t="str">
        <f t="shared" si="43"/>
        <v/>
      </c>
      <c r="S149" s="556" t="str">
        <f t="shared" si="44"/>
        <v/>
      </c>
      <c r="U149" s="556" t="str">
        <f t="shared" si="45"/>
        <v/>
      </c>
      <c r="W149" s="556" t="str">
        <f t="shared" si="46"/>
        <v/>
      </c>
      <c r="Y149" s="556" t="str">
        <f t="shared" si="47"/>
        <v/>
      </c>
      <c r="AA149" s="556" t="str">
        <f t="shared" si="48"/>
        <v/>
      </c>
      <c r="AC149" s="556" t="str">
        <f t="shared" si="49"/>
        <v/>
      </c>
      <c r="AE149" s="556" t="str">
        <f t="shared" si="50"/>
        <v/>
      </c>
      <c r="AG149" s="556" t="str">
        <f t="shared" si="51"/>
        <v/>
      </c>
      <c r="AI149" s="556" t="str">
        <f t="shared" si="52"/>
        <v/>
      </c>
      <c r="AK149" s="556" t="str">
        <f t="shared" si="53"/>
        <v/>
      </c>
      <c r="AM149" s="556" t="str">
        <f t="shared" si="54"/>
        <v/>
      </c>
      <c r="AO149" s="556" t="str">
        <f t="shared" si="55"/>
        <v/>
      </c>
      <c r="AQ149" s="556" t="str">
        <f t="shared" si="56"/>
        <v/>
      </c>
    </row>
    <row r="150" spans="5:43">
      <c r="E150" s="556" t="str">
        <f t="shared" si="38"/>
        <v/>
      </c>
      <c r="G150" s="556" t="str">
        <f t="shared" si="38"/>
        <v/>
      </c>
      <c r="I150" s="556" t="str">
        <f t="shared" si="39"/>
        <v/>
      </c>
      <c r="K150" s="556" t="str">
        <f t="shared" si="40"/>
        <v/>
      </c>
      <c r="M150" s="556" t="str">
        <f t="shared" si="41"/>
        <v/>
      </c>
      <c r="O150" s="556" t="str">
        <f t="shared" si="42"/>
        <v/>
      </c>
      <c r="Q150" s="556" t="str">
        <f t="shared" si="43"/>
        <v/>
      </c>
      <c r="S150" s="556" t="str">
        <f t="shared" si="44"/>
        <v/>
      </c>
      <c r="U150" s="556" t="str">
        <f t="shared" si="45"/>
        <v/>
      </c>
      <c r="W150" s="556" t="str">
        <f t="shared" si="46"/>
        <v/>
      </c>
      <c r="Y150" s="556" t="str">
        <f t="shared" si="47"/>
        <v/>
      </c>
      <c r="AA150" s="556" t="str">
        <f t="shared" si="48"/>
        <v/>
      </c>
      <c r="AC150" s="556" t="str">
        <f t="shared" si="49"/>
        <v/>
      </c>
      <c r="AE150" s="556" t="str">
        <f t="shared" si="50"/>
        <v/>
      </c>
      <c r="AG150" s="556" t="str">
        <f t="shared" si="51"/>
        <v/>
      </c>
      <c r="AI150" s="556" t="str">
        <f t="shared" si="52"/>
        <v/>
      </c>
      <c r="AK150" s="556" t="str">
        <f t="shared" si="53"/>
        <v/>
      </c>
      <c r="AM150" s="556" t="str">
        <f t="shared" si="54"/>
        <v/>
      </c>
      <c r="AO150" s="556" t="str">
        <f t="shared" si="55"/>
        <v/>
      </c>
      <c r="AQ150" s="556" t="str">
        <f t="shared" si="56"/>
        <v/>
      </c>
    </row>
    <row r="151" spans="5:43">
      <c r="E151" s="556" t="str">
        <f t="shared" si="38"/>
        <v/>
      </c>
      <c r="G151" s="556" t="str">
        <f t="shared" si="38"/>
        <v/>
      </c>
      <c r="I151" s="556" t="str">
        <f t="shared" si="39"/>
        <v/>
      </c>
      <c r="K151" s="556" t="str">
        <f t="shared" si="40"/>
        <v/>
      </c>
      <c r="M151" s="556" t="str">
        <f t="shared" si="41"/>
        <v/>
      </c>
      <c r="O151" s="556" t="str">
        <f t="shared" si="42"/>
        <v/>
      </c>
      <c r="Q151" s="556" t="str">
        <f t="shared" si="43"/>
        <v/>
      </c>
      <c r="S151" s="556" t="str">
        <f t="shared" si="44"/>
        <v/>
      </c>
      <c r="U151" s="556" t="str">
        <f t="shared" si="45"/>
        <v/>
      </c>
      <c r="W151" s="556" t="str">
        <f t="shared" si="46"/>
        <v/>
      </c>
      <c r="Y151" s="556" t="str">
        <f t="shared" si="47"/>
        <v/>
      </c>
      <c r="AA151" s="556" t="str">
        <f t="shared" si="48"/>
        <v/>
      </c>
      <c r="AC151" s="556" t="str">
        <f t="shared" si="49"/>
        <v/>
      </c>
      <c r="AE151" s="556" t="str">
        <f t="shared" si="50"/>
        <v/>
      </c>
      <c r="AG151" s="556" t="str">
        <f t="shared" si="51"/>
        <v/>
      </c>
      <c r="AI151" s="556" t="str">
        <f t="shared" si="52"/>
        <v/>
      </c>
      <c r="AK151" s="556" t="str">
        <f t="shared" si="53"/>
        <v/>
      </c>
      <c r="AM151" s="556" t="str">
        <f t="shared" si="54"/>
        <v/>
      </c>
      <c r="AO151" s="556" t="str">
        <f t="shared" si="55"/>
        <v/>
      </c>
      <c r="AQ151" s="556" t="str">
        <f t="shared" si="56"/>
        <v/>
      </c>
    </row>
    <row r="152" spans="5:43">
      <c r="E152" s="556" t="str">
        <f t="shared" si="38"/>
        <v/>
      </c>
      <c r="G152" s="556" t="str">
        <f t="shared" si="38"/>
        <v/>
      </c>
      <c r="I152" s="556" t="str">
        <f t="shared" si="39"/>
        <v/>
      </c>
      <c r="K152" s="556" t="str">
        <f t="shared" si="40"/>
        <v/>
      </c>
      <c r="M152" s="556" t="str">
        <f t="shared" si="41"/>
        <v/>
      </c>
      <c r="O152" s="556" t="str">
        <f t="shared" si="42"/>
        <v/>
      </c>
      <c r="Q152" s="556" t="str">
        <f t="shared" si="43"/>
        <v/>
      </c>
      <c r="S152" s="556" t="str">
        <f t="shared" si="44"/>
        <v/>
      </c>
      <c r="U152" s="556" t="str">
        <f t="shared" si="45"/>
        <v/>
      </c>
      <c r="W152" s="556" t="str">
        <f t="shared" si="46"/>
        <v/>
      </c>
      <c r="Y152" s="556" t="str">
        <f t="shared" si="47"/>
        <v/>
      </c>
      <c r="AA152" s="556" t="str">
        <f t="shared" si="48"/>
        <v/>
      </c>
      <c r="AC152" s="556" t="str">
        <f t="shared" si="49"/>
        <v/>
      </c>
      <c r="AE152" s="556" t="str">
        <f t="shared" si="50"/>
        <v/>
      </c>
      <c r="AG152" s="556" t="str">
        <f t="shared" si="51"/>
        <v/>
      </c>
      <c r="AI152" s="556" t="str">
        <f t="shared" si="52"/>
        <v/>
      </c>
      <c r="AK152" s="556" t="str">
        <f t="shared" si="53"/>
        <v/>
      </c>
      <c r="AM152" s="556" t="str">
        <f t="shared" si="54"/>
        <v/>
      </c>
      <c r="AO152" s="556" t="str">
        <f t="shared" si="55"/>
        <v/>
      </c>
      <c r="AQ152" s="556" t="str">
        <f t="shared" si="56"/>
        <v/>
      </c>
    </row>
    <row r="153" spans="5:43">
      <c r="E153" s="556" t="str">
        <f t="shared" si="38"/>
        <v/>
      </c>
      <c r="G153" s="556" t="str">
        <f t="shared" si="38"/>
        <v/>
      </c>
      <c r="I153" s="556" t="str">
        <f t="shared" si="39"/>
        <v/>
      </c>
      <c r="K153" s="556" t="str">
        <f t="shared" si="40"/>
        <v/>
      </c>
      <c r="M153" s="556" t="str">
        <f t="shared" si="41"/>
        <v/>
      </c>
      <c r="O153" s="556" t="str">
        <f t="shared" si="42"/>
        <v/>
      </c>
      <c r="Q153" s="556" t="str">
        <f t="shared" si="43"/>
        <v/>
      </c>
      <c r="S153" s="556" t="str">
        <f t="shared" si="44"/>
        <v/>
      </c>
      <c r="U153" s="556" t="str">
        <f t="shared" si="45"/>
        <v/>
      </c>
      <c r="W153" s="556" t="str">
        <f t="shared" si="46"/>
        <v/>
      </c>
      <c r="Y153" s="556" t="str">
        <f t="shared" si="47"/>
        <v/>
      </c>
      <c r="AA153" s="556" t="str">
        <f t="shared" si="48"/>
        <v/>
      </c>
      <c r="AC153" s="556" t="str">
        <f t="shared" si="49"/>
        <v/>
      </c>
      <c r="AE153" s="556" t="str">
        <f t="shared" si="50"/>
        <v/>
      </c>
      <c r="AG153" s="556" t="str">
        <f t="shared" si="51"/>
        <v/>
      </c>
      <c r="AI153" s="556" t="str">
        <f t="shared" si="52"/>
        <v/>
      </c>
      <c r="AK153" s="556" t="str">
        <f t="shared" si="53"/>
        <v/>
      </c>
      <c r="AM153" s="556" t="str">
        <f t="shared" si="54"/>
        <v/>
      </c>
      <c r="AO153" s="556" t="str">
        <f t="shared" si="55"/>
        <v/>
      </c>
      <c r="AQ153" s="556" t="str">
        <f t="shared" si="56"/>
        <v/>
      </c>
    </row>
    <row r="154" spans="5:43">
      <c r="E154" s="556" t="str">
        <f t="shared" si="38"/>
        <v/>
      </c>
      <c r="G154" s="556" t="str">
        <f t="shared" si="38"/>
        <v/>
      </c>
      <c r="I154" s="556" t="str">
        <f t="shared" si="39"/>
        <v/>
      </c>
      <c r="K154" s="556" t="str">
        <f t="shared" si="40"/>
        <v/>
      </c>
      <c r="M154" s="556" t="str">
        <f t="shared" si="41"/>
        <v/>
      </c>
      <c r="O154" s="556" t="str">
        <f t="shared" si="42"/>
        <v/>
      </c>
      <c r="Q154" s="556" t="str">
        <f t="shared" si="43"/>
        <v/>
      </c>
      <c r="S154" s="556" t="str">
        <f t="shared" si="44"/>
        <v/>
      </c>
      <c r="U154" s="556" t="str">
        <f t="shared" si="45"/>
        <v/>
      </c>
      <c r="W154" s="556" t="str">
        <f t="shared" si="46"/>
        <v/>
      </c>
      <c r="Y154" s="556" t="str">
        <f t="shared" si="47"/>
        <v/>
      </c>
      <c r="AA154" s="556" t="str">
        <f t="shared" si="48"/>
        <v/>
      </c>
      <c r="AC154" s="556" t="str">
        <f t="shared" si="49"/>
        <v/>
      </c>
      <c r="AE154" s="556" t="str">
        <f t="shared" si="50"/>
        <v/>
      </c>
      <c r="AG154" s="556" t="str">
        <f t="shared" si="51"/>
        <v/>
      </c>
      <c r="AI154" s="556" t="str">
        <f t="shared" si="52"/>
        <v/>
      </c>
      <c r="AK154" s="556" t="str">
        <f t="shared" si="53"/>
        <v/>
      </c>
      <c r="AM154" s="556" t="str">
        <f t="shared" si="54"/>
        <v/>
      </c>
      <c r="AO154" s="556" t="str">
        <f t="shared" si="55"/>
        <v/>
      </c>
      <c r="AQ154" s="556" t="str">
        <f t="shared" si="56"/>
        <v/>
      </c>
    </row>
    <row r="155" spans="5:43">
      <c r="E155" s="556" t="str">
        <f t="shared" si="38"/>
        <v/>
      </c>
      <c r="G155" s="556" t="str">
        <f t="shared" si="38"/>
        <v/>
      </c>
      <c r="I155" s="556" t="str">
        <f t="shared" si="39"/>
        <v/>
      </c>
      <c r="K155" s="556" t="str">
        <f t="shared" si="40"/>
        <v/>
      </c>
      <c r="M155" s="556" t="str">
        <f t="shared" si="41"/>
        <v/>
      </c>
      <c r="O155" s="556" t="str">
        <f t="shared" si="42"/>
        <v/>
      </c>
      <c r="Q155" s="556" t="str">
        <f t="shared" si="43"/>
        <v/>
      </c>
      <c r="S155" s="556" t="str">
        <f t="shared" si="44"/>
        <v/>
      </c>
      <c r="U155" s="556" t="str">
        <f t="shared" si="45"/>
        <v/>
      </c>
      <c r="W155" s="556" t="str">
        <f t="shared" si="46"/>
        <v/>
      </c>
      <c r="Y155" s="556" t="str">
        <f t="shared" si="47"/>
        <v/>
      </c>
      <c r="AA155" s="556" t="str">
        <f t="shared" si="48"/>
        <v/>
      </c>
      <c r="AC155" s="556" t="str">
        <f t="shared" si="49"/>
        <v/>
      </c>
      <c r="AE155" s="556" t="str">
        <f t="shared" si="50"/>
        <v/>
      </c>
      <c r="AG155" s="556" t="str">
        <f t="shared" si="51"/>
        <v/>
      </c>
      <c r="AI155" s="556" t="str">
        <f t="shared" si="52"/>
        <v/>
      </c>
      <c r="AK155" s="556" t="str">
        <f t="shared" si="53"/>
        <v/>
      </c>
      <c r="AM155" s="556" t="str">
        <f t="shared" si="54"/>
        <v/>
      </c>
      <c r="AO155" s="556" t="str">
        <f t="shared" si="55"/>
        <v/>
      </c>
      <c r="AQ155" s="556" t="str">
        <f t="shared" si="56"/>
        <v/>
      </c>
    </row>
    <row r="156" spans="5:43">
      <c r="E156" s="556" t="str">
        <f t="shared" si="38"/>
        <v/>
      </c>
      <c r="G156" s="556" t="str">
        <f t="shared" si="38"/>
        <v/>
      </c>
      <c r="I156" s="556" t="str">
        <f t="shared" si="39"/>
        <v/>
      </c>
      <c r="K156" s="556" t="str">
        <f t="shared" si="40"/>
        <v/>
      </c>
      <c r="M156" s="556" t="str">
        <f t="shared" si="41"/>
        <v/>
      </c>
      <c r="O156" s="556" t="str">
        <f t="shared" si="42"/>
        <v/>
      </c>
      <c r="Q156" s="556" t="str">
        <f t="shared" si="43"/>
        <v/>
      </c>
      <c r="S156" s="556" t="str">
        <f t="shared" si="44"/>
        <v/>
      </c>
      <c r="U156" s="556" t="str">
        <f t="shared" si="45"/>
        <v/>
      </c>
      <c r="W156" s="556" t="str">
        <f t="shared" si="46"/>
        <v/>
      </c>
      <c r="Y156" s="556" t="str">
        <f t="shared" si="47"/>
        <v/>
      </c>
      <c r="AA156" s="556" t="str">
        <f t="shared" si="48"/>
        <v/>
      </c>
      <c r="AC156" s="556" t="str">
        <f t="shared" si="49"/>
        <v/>
      </c>
      <c r="AE156" s="556" t="str">
        <f t="shared" si="50"/>
        <v/>
      </c>
      <c r="AG156" s="556" t="str">
        <f t="shared" si="51"/>
        <v/>
      </c>
      <c r="AI156" s="556" t="str">
        <f t="shared" si="52"/>
        <v/>
      </c>
      <c r="AK156" s="556" t="str">
        <f t="shared" si="53"/>
        <v/>
      </c>
      <c r="AM156" s="556" t="str">
        <f t="shared" si="54"/>
        <v/>
      </c>
      <c r="AO156" s="556" t="str">
        <f t="shared" si="55"/>
        <v/>
      </c>
      <c r="AQ156" s="556" t="str">
        <f t="shared" si="56"/>
        <v/>
      </c>
    </row>
    <row r="157" spans="5:43">
      <c r="E157" s="556" t="str">
        <f t="shared" si="38"/>
        <v/>
      </c>
      <c r="G157" s="556" t="str">
        <f t="shared" si="38"/>
        <v/>
      </c>
      <c r="I157" s="556" t="str">
        <f t="shared" si="39"/>
        <v/>
      </c>
      <c r="K157" s="556" t="str">
        <f t="shared" si="40"/>
        <v/>
      </c>
      <c r="M157" s="556" t="str">
        <f t="shared" si="41"/>
        <v/>
      </c>
      <c r="O157" s="556" t="str">
        <f t="shared" si="42"/>
        <v/>
      </c>
      <c r="Q157" s="556" t="str">
        <f t="shared" si="43"/>
        <v/>
      </c>
      <c r="S157" s="556" t="str">
        <f t="shared" si="44"/>
        <v/>
      </c>
      <c r="U157" s="556" t="str">
        <f t="shared" si="45"/>
        <v/>
      </c>
      <c r="W157" s="556" t="str">
        <f t="shared" si="46"/>
        <v/>
      </c>
      <c r="Y157" s="556" t="str">
        <f t="shared" si="47"/>
        <v/>
      </c>
      <c r="AA157" s="556" t="str">
        <f t="shared" si="48"/>
        <v/>
      </c>
      <c r="AC157" s="556" t="str">
        <f t="shared" si="49"/>
        <v/>
      </c>
      <c r="AE157" s="556" t="str">
        <f t="shared" si="50"/>
        <v/>
      </c>
      <c r="AG157" s="556" t="str">
        <f t="shared" si="51"/>
        <v/>
      </c>
      <c r="AI157" s="556" t="str">
        <f t="shared" si="52"/>
        <v/>
      </c>
      <c r="AK157" s="556" t="str">
        <f t="shared" si="53"/>
        <v/>
      </c>
      <c r="AM157" s="556" t="str">
        <f t="shared" si="54"/>
        <v/>
      </c>
      <c r="AO157" s="556" t="str">
        <f t="shared" si="55"/>
        <v/>
      </c>
      <c r="AQ157" s="556" t="str">
        <f t="shared" si="56"/>
        <v/>
      </c>
    </row>
    <row r="158" spans="5:43">
      <c r="E158" s="556" t="str">
        <f t="shared" si="38"/>
        <v/>
      </c>
      <c r="G158" s="556" t="str">
        <f t="shared" si="38"/>
        <v/>
      </c>
      <c r="I158" s="556" t="str">
        <f t="shared" si="39"/>
        <v/>
      </c>
      <c r="K158" s="556" t="str">
        <f t="shared" si="40"/>
        <v/>
      </c>
      <c r="M158" s="556" t="str">
        <f t="shared" si="41"/>
        <v/>
      </c>
      <c r="O158" s="556" t="str">
        <f t="shared" si="42"/>
        <v/>
      </c>
      <c r="Q158" s="556" t="str">
        <f t="shared" si="43"/>
        <v/>
      </c>
      <c r="S158" s="556" t="str">
        <f t="shared" si="44"/>
        <v/>
      </c>
      <c r="U158" s="556" t="str">
        <f t="shared" si="45"/>
        <v/>
      </c>
      <c r="W158" s="556" t="str">
        <f t="shared" si="46"/>
        <v/>
      </c>
      <c r="Y158" s="556" t="str">
        <f t="shared" si="47"/>
        <v/>
      </c>
      <c r="AA158" s="556" t="str">
        <f t="shared" si="48"/>
        <v/>
      </c>
      <c r="AC158" s="556" t="str">
        <f t="shared" si="49"/>
        <v/>
      </c>
      <c r="AE158" s="556" t="str">
        <f t="shared" si="50"/>
        <v/>
      </c>
      <c r="AG158" s="556" t="str">
        <f t="shared" si="51"/>
        <v/>
      </c>
      <c r="AI158" s="556" t="str">
        <f t="shared" si="52"/>
        <v/>
      </c>
      <c r="AK158" s="556" t="str">
        <f t="shared" si="53"/>
        <v/>
      </c>
      <c r="AM158" s="556" t="str">
        <f t="shared" si="54"/>
        <v/>
      </c>
      <c r="AO158" s="556" t="str">
        <f t="shared" si="55"/>
        <v/>
      </c>
      <c r="AQ158" s="556" t="str">
        <f t="shared" si="56"/>
        <v/>
      </c>
    </row>
    <row r="159" spans="5:43">
      <c r="E159" s="556" t="str">
        <f t="shared" si="38"/>
        <v/>
      </c>
      <c r="G159" s="556" t="str">
        <f t="shared" si="38"/>
        <v/>
      </c>
      <c r="I159" s="556" t="str">
        <f t="shared" si="39"/>
        <v/>
      </c>
      <c r="K159" s="556" t="str">
        <f t="shared" si="40"/>
        <v/>
      </c>
      <c r="M159" s="556" t="str">
        <f t="shared" si="41"/>
        <v/>
      </c>
      <c r="O159" s="556" t="str">
        <f t="shared" si="42"/>
        <v/>
      </c>
      <c r="Q159" s="556" t="str">
        <f t="shared" si="43"/>
        <v/>
      </c>
      <c r="S159" s="556" t="str">
        <f t="shared" si="44"/>
        <v/>
      </c>
      <c r="U159" s="556" t="str">
        <f t="shared" si="45"/>
        <v/>
      </c>
      <c r="W159" s="556" t="str">
        <f t="shared" si="46"/>
        <v/>
      </c>
      <c r="Y159" s="556" t="str">
        <f t="shared" si="47"/>
        <v/>
      </c>
      <c r="AA159" s="556" t="str">
        <f t="shared" si="48"/>
        <v/>
      </c>
      <c r="AC159" s="556" t="str">
        <f t="shared" si="49"/>
        <v/>
      </c>
      <c r="AE159" s="556" t="str">
        <f t="shared" si="50"/>
        <v/>
      </c>
      <c r="AG159" s="556" t="str">
        <f t="shared" si="51"/>
        <v/>
      </c>
      <c r="AI159" s="556" t="str">
        <f t="shared" si="52"/>
        <v/>
      </c>
      <c r="AK159" s="556" t="str">
        <f t="shared" si="53"/>
        <v/>
      </c>
      <c r="AM159" s="556" t="str">
        <f t="shared" si="54"/>
        <v/>
      </c>
      <c r="AO159" s="556" t="str">
        <f t="shared" si="55"/>
        <v/>
      </c>
      <c r="AQ159" s="556" t="str">
        <f t="shared" si="56"/>
        <v/>
      </c>
    </row>
    <row r="160" spans="5:43">
      <c r="E160" s="556" t="str">
        <f t="shared" si="38"/>
        <v/>
      </c>
      <c r="G160" s="556" t="str">
        <f t="shared" si="38"/>
        <v/>
      </c>
      <c r="I160" s="556" t="str">
        <f t="shared" si="39"/>
        <v/>
      </c>
      <c r="K160" s="556" t="str">
        <f t="shared" si="40"/>
        <v/>
      </c>
      <c r="M160" s="556" t="str">
        <f t="shared" si="41"/>
        <v/>
      </c>
      <c r="O160" s="556" t="str">
        <f t="shared" si="42"/>
        <v/>
      </c>
      <c r="Q160" s="556" t="str">
        <f t="shared" si="43"/>
        <v/>
      </c>
      <c r="S160" s="556" t="str">
        <f t="shared" si="44"/>
        <v/>
      </c>
      <c r="U160" s="556" t="str">
        <f t="shared" si="45"/>
        <v/>
      </c>
      <c r="W160" s="556" t="str">
        <f t="shared" si="46"/>
        <v/>
      </c>
      <c r="Y160" s="556" t="str">
        <f t="shared" si="47"/>
        <v/>
      </c>
      <c r="AA160" s="556" t="str">
        <f t="shared" si="48"/>
        <v/>
      </c>
      <c r="AC160" s="556" t="str">
        <f t="shared" si="49"/>
        <v/>
      </c>
      <c r="AE160" s="556" t="str">
        <f t="shared" si="50"/>
        <v/>
      </c>
      <c r="AG160" s="556" t="str">
        <f t="shared" si="51"/>
        <v/>
      </c>
      <c r="AI160" s="556" t="str">
        <f t="shared" si="52"/>
        <v/>
      </c>
      <c r="AK160" s="556" t="str">
        <f t="shared" si="53"/>
        <v/>
      </c>
      <c r="AM160" s="556" t="str">
        <f t="shared" si="54"/>
        <v/>
      </c>
      <c r="AO160" s="556" t="str">
        <f t="shared" si="55"/>
        <v/>
      </c>
      <c r="AQ160" s="556" t="str">
        <f t="shared" si="56"/>
        <v/>
      </c>
    </row>
    <row r="161" spans="5:43">
      <c r="E161" s="556" t="str">
        <f t="shared" si="38"/>
        <v/>
      </c>
      <c r="G161" s="556" t="str">
        <f t="shared" si="38"/>
        <v/>
      </c>
      <c r="I161" s="556" t="str">
        <f t="shared" si="39"/>
        <v/>
      </c>
      <c r="K161" s="556" t="str">
        <f t="shared" si="40"/>
        <v/>
      </c>
      <c r="M161" s="556" t="str">
        <f t="shared" si="41"/>
        <v/>
      </c>
      <c r="O161" s="556" t="str">
        <f t="shared" si="42"/>
        <v/>
      </c>
      <c r="Q161" s="556" t="str">
        <f t="shared" si="43"/>
        <v/>
      </c>
      <c r="S161" s="556" t="str">
        <f t="shared" si="44"/>
        <v/>
      </c>
      <c r="U161" s="556" t="str">
        <f t="shared" si="45"/>
        <v/>
      </c>
      <c r="W161" s="556" t="str">
        <f t="shared" si="46"/>
        <v/>
      </c>
      <c r="Y161" s="556" t="str">
        <f t="shared" si="47"/>
        <v/>
      </c>
      <c r="AA161" s="556" t="str">
        <f t="shared" si="48"/>
        <v/>
      </c>
      <c r="AC161" s="556" t="str">
        <f t="shared" si="49"/>
        <v/>
      </c>
      <c r="AE161" s="556" t="str">
        <f t="shared" si="50"/>
        <v/>
      </c>
      <c r="AG161" s="556" t="str">
        <f t="shared" si="51"/>
        <v/>
      </c>
      <c r="AI161" s="556" t="str">
        <f t="shared" si="52"/>
        <v/>
      </c>
      <c r="AK161" s="556" t="str">
        <f t="shared" si="53"/>
        <v/>
      </c>
      <c r="AM161" s="556" t="str">
        <f t="shared" si="54"/>
        <v/>
      </c>
      <c r="AO161" s="556" t="str">
        <f t="shared" si="55"/>
        <v/>
      </c>
      <c r="AQ161" s="556" t="str">
        <f t="shared" si="56"/>
        <v/>
      </c>
    </row>
    <row r="162" spans="5:43">
      <c r="E162" s="556" t="str">
        <f t="shared" si="38"/>
        <v/>
      </c>
      <c r="G162" s="556" t="str">
        <f t="shared" si="38"/>
        <v/>
      </c>
      <c r="I162" s="556" t="str">
        <f t="shared" si="39"/>
        <v/>
      </c>
      <c r="K162" s="556" t="str">
        <f t="shared" si="40"/>
        <v/>
      </c>
      <c r="M162" s="556" t="str">
        <f t="shared" si="41"/>
        <v/>
      </c>
      <c r="O162" s="556" t="str">
        <f t="shared" si="42"/>
        <v/>
      </c>
      <c r="Q162" s="556" t="str">
        <f t="shared" si="43"/>
        <v/>
      </c>
      <c r="S162" s="556" t="str">
        <f t="shared" si="44"/>
        <v/>
      </c>
      <c r="U162" s="556" t="str">
        <f t="shared" si="45"/>
        <v/>
      </c>
      <c r="W162" s="556" t="str">
        <f t="shared" si="46"/>
        <v/>
      </c>
      <c r="Y162" s="556" t="str">
        <f t="shared" si="47"/>
        <v/>
      </c>
      <c r="AA162" s="556" t="str">
        <f t="shared" si="48"/>
        <v/>
      </c>
      <c r="AC162" s="556" t="str">
        <f t="shared" si="49"/>
        <v/>
      </c>
      <c r="AE162" s="556" t="str">
        <f t="shared" si="50"/>
        <v/>
      </c>
      <c r="AG162" s="556" t="str">
        <f t="shared" si="51"/>
        <v/>
      </c>
      <c r="AI162" s="556" t="str">
        <f t="shared" si="52"/>
        <v/>
      </c>
      <c r="AK162" s="556" t="str">
        <f t="shared" si="53"/>
        <v/>
      </c>
      <c r="AM162" s="556" t="str">
        <f t="shared" si="54"/>
        <v/>
      </c>
      <c r="AO162" s="556" t="str">
        <f t="shared" si="55"/>
        <v/>
      </c>
      <c r="AQ162" s="556" t="str">
        <f t="shared" si="56"/>
        <v/>
      </c>
    </row>
    <row r="163" spans="5:43">
      <c r="E163" s="556" t="str">
        <f t="shared" si="38"/>
        <v/>
      </c>
      <c r="G163" s="556" t="str">
        <f t="shared" si="38"/>
        <v/>
      </c>
      <c r="I163" s="556" t="str">
        <f t="shared" si="39"/>
        <v/>
      </c>
      <c r="K163" s="556" t="str">
        <f t="shared" si="40"/>
        <v/>
      </c>
      <c r="M163" s="556" t="str">
        <f t="shared" si="41"/>
        <v/>
      </c>
      <c r="O163" s="556" t="str">
        <f t="shared" si="42"/>
        <v/>
      </c>
      <c r="Q163" s="556" t="str">
        <f t="shared" si="43"/>
        <v/>
      </c>
      <c r="S163" s="556" t="str">
        <f t="shared" si="44"/>
        <v/>
      </c>
      <c r="U163" s="556" t="str">
        <f t="shared" si="45"/>
        <v/>
      </c>
      <c r="W163" s="556" t="str">
        <f t="shared" si="46"/>
        <v/>
      </c>
      <c r="Y163" s="556" t="str">
        <f t="shared" si="47"/>
        <v/>
      </c>
      <c r="AA163" s="556" t="str">
        <f t="shared" si="48"/>
        <v/>
      </c>
      <c r="AC163" s="556" t="str">
        <f t="shared" si="49"/>
        <v/>
      </c>
      <c r="AE163" s="556" t="str">
        <f t="shared" si="50"/>
        <v/>
      </c>
      <c r="AG163" s="556" t="str">
        <f t="shared" si="51"/>
        <v/>
      </c>
      <c r="AI163" s="556" t="str">
        <f t="shared" si="52"/>
        <v/>
      </c>
      <c r="AK163" s="556" t="str">
        <f t="shared" si="53"/>
        <v/>
      </c>
      <c r="AM163" s="556" t="str">
        <f t="shared" si="54"/>
        <v/>
      </c>
      <c r="AO163" s="556" t="str">
        <f t="shared" si="55"/>
        <v/>
      </c>
      <c r="AQ163" s="556" t="str">
        <f t="shared" si="56"/>
        <v/>
      </c>
    </row>
    <row r="164" spans="5:43">
      <c r="E164" s="556" t="str">
        <f t="shared" si="38"/>
        <v/>
      </c>
      <c r="G164" s="556" t="str">
        <f t="shared" si="38"/>
        <v/>
      </c>
      <c r="I164" s="556" t="str">
        <f t="shared" si="39"/>
        <v/>
      </c>
      <c r="K164" s="556" t="str">
        <f t="shared" si="40"/>
        <v/>
      </c>
      <c r="M164" s="556" t="str">
        <f t="shared" si="41"/>
        <v/>
      </c>
      <c r="O164" s="556" t="str">
        <f t="shared" si="42"/>
        <v/>
      </c>
      <c r="Q164" s="556" t="str">
        <f t="shared" si="43"/>
        <v/>
      </c>
      <c r="S164" s="556" t="str">
        <f t="shared" si="44"/>
        <v/>
      </c>
      <c r="U164" s="556" t="str">
        <f t="shared" si="45"/>
        <v/>
      </c>
      <c r="W164" s="556" t="str">
        <f t="shared" si="46"/>
        <v/>
      </c>
      <c r="Y164" s="556" t="str">
        <f t="shared" si="47"/>
        <v/>
      </c>
      <c r="AA164" s="556" t="str">
        <f t="shared" si="48"/>
        <v/>
      </c>
      <c r="AC164" s="556" t="str">
        <f t="shared" si="49"/>
        <v/>
      </c>
      <c r="AE164" s="556" t="str">
        <f t="shared" si="50"/>
        <v/>
      </c>
      <c r="AG164" s="556" t="str">
        <f t="shared" si="51"/>
        <v/>
      </c>
      <c r="AI164" s="556" t="str">
        <f t="shared" si="52"/>
        <v/>
      </c>
      <c r="AK164" s="556" t="str">
        <f t="shared" si="53"/>
        <v/>
      </c>
      <c r="AM164" s="556" t="str">
        <f t="shared" si="54"/>
        <v/>
      </c>
      <c r="AO164" s="556" t="str">
        <f t="shared" si="55"/>
        <v/>
      </c>
      <c r="AQ164" s="556" t="str">
        <f t="shared" si="56"/>
        <v/>
      </c>
    </row>
    <row r="165" spans="5:43">
      <c r="E165" s="556" t="str">
        <f t="shared" si="38"/>
        <v/>
      </c>
      <c r="G165" s="556" t="str">
        <f t="shared" si="38"/>
        <v/>
      </c>
      <c r="I165" s="556" t="str">
        <f t="shared" si="39"/>
        <v/>
      </c>
      <c r="K165" s="556" t="str">
        <f t="shared" si="40"/>
        <v/>
      </c>
      <c r="M165" s="556" t="str">
        <f t="shared" si="41"/>
        <v/>
      </c>
      <c r="O165" s="556" t="str">
        <f t="shared" si="42"/>
        <v/>
      </c>
      <c r="Q165" s="556" t="str">
        <f t="shared" si="43"/>
        <v/>
      </c>
      <c r="S165" s="556" t="str">
        <f t="shared" si="44"/>
        <v/>
      </c>
      <c r="U165" s="556" t="str">
        <f t="shared" si="45"/>
        <v/>
      </c>
      <c r="W165" s="556" t="str">
        <f t="shared" si="46"/>
        <v/>
      </c>
      <c r="Y165" s="556" t="str">
        <f t="shared" si="47"/>
        <v/>
      </c>
      <c r="AA165" s="556" t="str">
        <f t="shared" si="48"/>
        <v/>
      </c>
      <c r="AC165" s="556" t="str">
        <f t="shared" si="49"/>
        <v/>
      </c>
      <c r="AE165" s="556" t="str">
        <f t="shared" si="50"/>
        <v/>
      </c>
      <c r="AG165" s="556" t="str">
        <f t="shared" si="51"/>
        <v/>
      </c>
      <c r="AI165" s="556" t="str">
        <f t="shared" si="52"/>
        <v/>
      </c>
      <c r="AK165" s="556" t="str">
        <f t="shared" si="53"/>
        <v/>
      </c>
      <c r="AM165" s="556" t="str">
        <f t="shared" si="54"/>
        <v/>
      </c>
      <c r="AO165" s="556" t="str">
        <f t="shared" si="55"/>
        <v/>
      </c>
      <c r="AQ165" s="556" t="str">
        <f t="shared" si="56"/>
        <v/>
      </c>
    </row>
    <row r="166" spans="5:43">
      <c r="E166" s="556" t="str">
        <f t="shared" si="38"/>
        <v/>
      </c>
      <c r="G166" s="556" t="str">
        <f t="shared" si="38"/>
        <v/>
      </c>
      <c r="I166" s="556" t="str">
        <f t="shared" si="39"/>
        <v/>
      </c>
      <c r="K166" s="556" t="str">
        <f t="shared" si="40"/>
        <v/>
      </c>
      <c r="M166" s="556" t="str">
        <f t="shared" si="41"/>
        <v/>
      </c>
      <c r="O166" s="556" t="str">
        <f t="shared" si="42"/>
        <v/>
      </c>
      <c r="Q166" s="556" t="str">
        <f t="shared" si="43"/>
        <v/>
      </c>
      <c r="S166" s="556" t="str">
        <f t="shared" si="44"/>
        <v/>
      </c>
      <c r="U166" s="556" t="str">
        <f t="shared" si="45"/>
        <v/>
      </c>
      <c r="W166" s="556" t="str">
        <f t="shared" si="46"/>
        <v/>
      </c>
      <c r="Y166" s="556" t="str">
        <f t="shared" si="47"/>
        <v/>
      </c>
      <c r="AA166" s="556" t="str">
        <f t="shared" si="48"/>
        <v/>
      </c>
      <c r="AC166" s="556" t="str">
        <f t="shared" si="49"/>
        <v/>
      </c>
      <c r="AE166" s="556" t="str">
        <f t="shared" si="50"/>
        <v/>
      </c>
      <c r="AG166" s="556" t="str">
        <f t="shared" si="51"/>
        <v/>
      </c>
      <c r="AI166" s="556" t="str">
        <f t="shared" si="52"/>
        <v/>
      </c>
      <c r="AK166" s="556" t="str">
        <f t="shared" si="53"/>
        <v/>
      </c>
      <c r="AM166" s="556" t="str">
        <f t="shared" si="54"/>
        <v/>
      </c>
      <c r="AO166" s="556" t="str">
        <f t="shared" si="55"/>
        <v/>
      </c>
      <c r="AQ166" s="556" t="str">
        <f t="shared" si="56"/>
        <v/>
      </c>
    </row>
    <row r="167" spans="5:43">
      <c r="E167" s="556" t="str">
        <f t="shared" si="38"/>
        <v/>
      </c>
      <c r="G167" s="556" t="str">
        <f t="shared" si="38"/>
        <v/>
      </c>
      <c r="I167" s="556" t="str">
        <f t="shared" si="39"/>
        <v/>
      </c>
      <c r="K167" s="556" t="str">
        <f t="shared" si="40"/>
        <v/>
      </c>
      <c r="M167" s="556" t="str">
        <f t="shared" si="41"/>
        <v/>
      </c>
      <c r="O167" s="556" t="str">
        <f t="shared" si="42"/>
        <v/>
      </c>
      <c r="Q167" s="556" t="str">
        <f t="shared" si="43"/>
        <v/>
      </c>
      <c r="S167" s="556" t="str">
        <f t="shared" si="44"/>
        <v/>
      </c>
      <c r="U167" s="556" t="str">
        <f t="shared" si="45"/>
        <v/>
      </c>
      <c r="W167" s="556" t="str">
        <f t="shared" si="46"/>
        <v/>
      </c>
      <c r="Y167" s="556" t="str">
        <f t="shared" si="47"/>
        <v/>
      </c>
      <c r="AA167" s="556" t="str">
        <f t="shared" si="48"/>
        <v/>
      </c>
      <c r="AC167" s="556" t="str">
        <f t="shared" si="49"/>
        <v/>
      </c>
      <c r="AE167" s="556" t="str">
        <f t="shared" si="50"/>
        <v/>
      </c>
      <c r="AG167" s="556" t="str">
        <f t="shared" si="51"/>
        <v/>
      </c>
      <c r="AI167" s="556" t="str">
        <f t="shared" si="52"/>
        <v/>
      </c>
      <c r="AK167" s="556" t="str">
        <f t="shared" si="53"/>
        <v/>
      </c>
      <c r="AM167" s="556" t="str">
        <f t="shared" si="54"/>
        <v/>
      </c>
      <c r="AO167" s="556" t="str">
        <f t="shared" si="55"/>
        <v/>
      </c>
      <c r="AQ167" s="556" t="str">
        <f t="shared" si="56"/>
        <v/>
      </c>
    </row>
    <row r="168" spans="5:43">
      <c r="E168" s="556" t="str">
        <f t="shared" si="38"/>
        <v/>
      </c>
      <c r="G168" s="556" t="str">
        <f t="shared" si="38"/>
        <v/>
      </c>
      <c r="I168" s="556" t="str">
        <f t="shared" si="39"/>
        <v/>
      </c>
      <c r="K168" s="556" t="str">
        <f t="shared" si="40"/>
        <v/>
      </c>
      <c r="M168" s="556" t="str">
        <f t="shared" si="41"/>
        <v/>
      </c>
      <c r="O168" s="556" t="str">
        <f t="shared" si="42"/>
        <v/>
      </c>
      <c r="Q168" s="556" t="str">
        <f t="shared" si="43"/>
        <v/>
      </c>
      <c r="S168" s="556" t="str">
        <f t="shared" si="44"/>
        <v/>
      </c>
      <c r="U168" s="556" t="str">
        <f t="shared" si="45"/>
        <v/>
      </c>
      <c r="W168" s="556" t="str">
        <f t="shared" si="46"/>
        <v/>
      </c>
      <c r="Y168" s="556" t="str">
        <f t="shared" si="47"/>
        <v/>
      </c>
      <c r="AA168" s="556" t="str">
        <f t="shared" si="48"/>
        <v/>
      </c>
      <c r="AC168" s="556" t="str">
        <f t="shared" si="49"/>
        <v/>
      </c>
      <c r="AE168" s="556" t="str">
        <f t="shared" si="50"/>
        <v/>
      </c>
      <c r="AG168" s="556" t="str">
        <f t="shared" si="51"/>
        <v/>
      </c>
      <c r="AI168" s="556" t="str">
        <f t="shared" si="52"/>
        <v/>
      </c>
      <c r="AK168" s="556" t="str">
        <f t="shared" si="53"/>
        <v/>
      </c>
      <c r="AM168" s="556" t="str">
        <f t="shared" si="54"/>
        <v/>
      </c>
      <c r="AO168" s="556" t="str">
        <f t="shared" si="55"/>
        <v/>
      </c>
      <c r="AQ168" s="556" t="str">
        <f t="shared" si="56"/>
        <v/>
      </c>
    </row>
    <row r="169" spans="5:43">
      <c r="E169" s="556" t="str">
        <f t="shared" si="38"/>
        <v/>
      </c>
      <c r="G169" s="556" t="str">
        <f t="shared" si="38"/>
        <v/>
      </c>
      <c r="I169" s="556" t="str">
        <f t="shared" si="39"/>
        <v/>
      </c>
      <c r="K169" s="556" t="str">
        <f t="shared" si="40"/>
        <v/>
      </c>
      <c r="M169" s="556" t="str">
        <f t="shared" si="41"/>
        <v/>
      </c>
      <c r="O169" s="556" t="str">
        <f t="shared" si="42"/>
        <v/>
      </c>
      <c r="Q169" s="556" t="str">
        <f t="shared" si="43"/>
        <v/>
      </c>
      <c r="S169" s="556" t="str">
        <f t="shared" si="44"/>
        <v/>
      </c>
      <c r="U169" s="556" t="str">
        <f t="shared" si="45"/>
        <v/>
      </c>
      <c r="W169" s="556" t="str">
        <f t="shared" si="46"/>
        <v/>
      </c>
      <c r="Y169" s="556" t="str">
        <f t="shared" si="47"/>
        <v/>
      </c>
      <c r="AA169" s="556" t="str">
        <f t="shared" si="48"/>
        <v/>
      </c>
      <c r="AC169" s="556" t="str">
        <f t="shared" si="49"/>
        <v/>
      </c>
      <c r="AE169" s="556" t="str">
        <f t="shared" si="50"/>
        <v/>
      </c>
      <c r="AG169" s="556" t="str">
        <f t="shared" si="51"/>
        <v/>
      </c>
      <c r="AI169" s="556" t="str">
        <f t="shared" si="52"/>
        <v/>
      </c>
      <c r="AK169" s="556" t="str">
        <f t="shared" si="53"/>
        <v/>
      </c>
      <c r="AM169" s="556" t="str">
        <f t="shared" si="54"/>
        <v/>
      </c>
      <c r="AO169" s="556" t="str">
        <f t="shared" si="55"/>
        <v/>
      </c>
      <c r="AQ169" s="556" t="str">
        <f t="shared" si="56"/>
        <v/>
      </c>
    </row>
    <row r="170" spans="5:43">
      <c r="E170" s="556" t="str">
        <f t="shared" si="38"/>
        <v/>
      </c>
      <c r="G170" s="556" t="str">
        <f t="shared" si="38"/>
        <v/>
      </c>
      <c r="I170" s="556" t="str">
        <f t="shared" si="39"/>
        <v/>
      </c>
      <c r="K170" s="556" t="str">
        <f t="shared" si="40"/>
        <v/>
      </c>
      <c r="M170" s="556" t="str">
        <f t="shared" si="41"/>
        <v/>
      </c>
      <c r="O170" s="556" t="str">
        <f t="shared" si="42"/>
        <v/>
      </c>
      <c r="Q170" s="556" t="str">
        <f t="shared" si="43"/>
        <v/>
      </c>
      <c r="S170" s="556" t="str">
        <f t="shared" si="44"/>
        <v/>
      </c>
      <c r="U170" s="556" t="str">
        <f t="shared" si="45"/>
        <v/>
      </c>
      <c r="W170" s="556" t="str">
        <f t="shared" si="46"/>
        <v/>
      </c>
      <c r="Y170" s="556" t="str">
        <f t="shared" si="47"/>
        <v/>
      </c>
      <c r="AA170" s="556" t="str">
        <f t="shared" si="48"/>
        <v/>
      </c>
      <c r="AC170" s="556" t="str">
        <f t="shared" si="49"/>
        <v/>
      </c>
      <c r="AE170" s="556" t="str">
        <f t="shared" si="50"/>
        <v/>
      </c>
      <c r="AG170" s="556" t="str">
        <f t="shared" si="51"/>
        <v/>
      </c>
      <c r="AI170" s="556" t="str">
        <f t="shared" si="52"/>
        <v/>
      </c>
      <c r="AK170" s="556" t="str">
        <f t="shared" si="53"/>
        <v/>
      </c>
      <c r="AM170" s="556" t="str">
        <f t="shared" si="54"/>
        <v/>
      </c>
      <c r="AO170" s="556" t="str">
        <f t="shared" si="55"/>
        <v/>
      </c>
      <c r="AQ170" s="556" t="str">
        <f t="shared" si="56"/>
        <v/>
      </c>
    </row>
    <row r="171" spans="5:43">
      <c r="E171" s="556" t="str">
        <f t="shared" si="38"/>
        <v/>
      </c>
      <c r="G171" s="556" t="str">
        <f t="shared" si="38"/>
        <v/>
      </c>
      <c r="I171" s="556" t="str">
        <f t="shared" si="39"/>
        <v/>
      </c>
      <c r="K171" s="556" t="str">
        <f t="shared" si="40"/>
        <v/>
      </c>
      <c r="M171" s="556" t="str">
        <f t="shared" si="41"/>
        <v/>
      </c>
      <c r="O171" s="556" t="str">
        <f t="shared" si="42"/>
        <v/>
      </c>
      <c r="Q171" s="556" t="str">
        <f t="shared" si="43"/>
        <v/>
      </c>
      <c r="S171" s="556" t="str">
        <f t="shared" si="44"/>
        <v/>
      </c>
      <c r="U171" s="556" t="str">
        <f t="shared" si="45"/>
        <v/>
      </c>
      <c r="W171" s="556" t="str">
        <f t="shared" si="46"/>
        <v/>
      </c>
      <c r="Y171" s="556" t="str">
        <f t="shared" si="47"/>
        <v/>
      </c>
      <c r="AA171" s="556" t="str">
        <f t="shared" si="48"/>
        <v/>
      </c>
      <c r="AC171" s="556" t="str">
        <f t="shared" si="49"/>
        <v/>
      </c>
      <c r="AE171" s="556" t="str">
        <f t="shared" si="50"/>
        <v/>
      </c>
      <c r="AG171" s="556" t="str">
        <f t="shared" si="51"/>
        <v/>
      </c>
      <c r="AI171" s="556" t="str">
        <f t="shared" si="52"/>
        <v/>
      </c>
      <c r="AK171" s="556" t="str">
        <f t="shared" si="53"/>
        <v/>
      </c>
      <c r="AM171" s="556" t="str">
        <f t="shared" si="54"/>
        <v/>
      </c>
      <c r="AO171" s="556" t="str">
        <f t="shared" si="55"/>
        <v/>
      </c>
      <c r="AQ171" s="556" t="str">
        <f t="shared" si="56"/>
        <v/>
      </c>
    </row>
    <row r="172" spans="5:43">
      <c r="E172" s="556" t="str">
        <f t="shared" si="38"/>
        <v/>
      </c>
      <c r="G172" s="556" t="str">
        <f t="shared" si="38"/>
        <v/>
      </c>
      <c r="I172" s="556" t="str">
        <f t="shared" si="39"/>
        <v/>
      </c>
      <c r="K172" s="556" t="str">
        <f t="shared" si="40"/>
        <v/>
      </c>
      <c r="M172" s="556" t="str">
        <f t="shared" si="41"/>
        <v/>
      </c>
      <c r="O172" s="556" t="str">
        <f t="shared" si="42"/>
        <v/>
      </c>
      <c r="Q172" s="556" t="str">
        <f t="shared" si="43"/>
        <v/>
      </c>
      <c r="S172" s="556" t="str">
        <f t="shared" si="44"/>
        <v/>
      </c>
      <c r="U172" s="556" t="str">
        <f t="shared" si="45"/>
        <v/>
      </c>
      <c r="W172" s="556" t="str">
        <f t="shared" si="46"/>
        <v/>
      </c>
      <c r="Y172" s="556" t="str">
        <f t="shared" si="47"/>
        <v/>
      </c>
      <c r="AA172" s="556" t="str">
        <f t="shared" si="48"/>
        <v/>
      </c>
      <c r="AC172" s="556" t="str">
        <f t="shared" si="49"/>
        <v/>
      </c>
      <c r="AE172" s="556" t="str">
        <f t="shared" si="50"/>
        <v/>
      </c>
      <c r="AG172" s="556" t="str">
        <f t="shared" si="51"/>
        <v/>
      </c>
      <c r="AI172" s="556" t="str">
        <f t="shared" si="52"/>
        <v/>
      </c>
      <c r="AK172" s="556" t="str">
        <f t="shared" si="53"/>
        <v/>
      </c>
      <c r="AM172" s="556" t="str">
        <f t="shared" si="54"/>
        <v/>
      </c>
      <c r="AO172" s="556" t="str">
        <f t="shared" si="55"/>
        <v/>
      </c>
      <c r="AQ172" s="556" t="str">
        <f t="shared" si="56"/>
        <v/>
      </c>
    </row>
    <row r="173" spans="5:43">
      <c r="E173" s="556" t="str">
        <f t="shared" si="38"/>
        <v/>
      </c>
      <c r="G173" s="556" t="str">
        <f t="shared" si="38"/>
        <v/>
      </c>
      <c r="I173" s="556" t="str">
        <f t="shared" si="39"/>
        <v/>
      </c>
      <c r="K173" s="556" t="str">
        <f t="shared" si="40"/>
        <v/>
      </c>
      <c r="M173" s="556" t="str">
        <f t="shared" si="41"/>
        <v/>
      </c>
      <c r="O173" s="556" t="str">
        <f t="shared" si="42"/>
        <v/>
      </c>
      <c r="Q173" s="556" t="str">
        <f t="shared" si="43"/>
        <v/>
      </c>
      <c r="S173" s="556" t="str">
        <f t="shared" si="44"/>
        <v/>
      </c>
      <c r="U173" s="556" t="str">
        <f t="shared" si="45"/>
        <v/>
      </c>
      <c r="W173" s="556" t="str">
        <f t="shared" si="46"/>
        <v/>
      </c>
      <c r="Y173" s="556" t="str">
        <f t="shared" si="47"/>
        <v/>
      </c>
      <c r="AA173" s="556" t="str">
        <f t="shared" si="48"/>
        <v/>
      </c>
      <c r="AC173" s="556" t="str">
        <f t="shared" si="49"/>
        <v/>
      </c>
      <c r="AE173" s="556" t="str">
        <f t="shared" si="50"/>
        <v/>
      </c>
      <c r="AG173" s="556" t="str">
        <f t="shared" si="51"/>
        <v/>
      </c>
      <c r="AI173" s="556" t="str">
        <f t="shared" si="52"/>
        <v/>
      </c>
      <c r="AK173" s="556" t="str">
        <f t="shared" si="53"/>
        <v/>
      </c>
      <c r="AM173" s="556" t="str">
        <f t="shared" si="54"/>
        <v/>
      </c>
      <c r="AO173" s="556" t="str">
        <f t="shared" si="55"/>
        <v/>
      </c>
      <c r="AQ173" s="556" t="str">
        <f t="shared" si="56"/>
        <v/>
      </c>
    </row>
    <row r="174" spans="5:43">
      <c r="E174" s="556" t="str">
        <f t="shared" si="38"/>
        <v/>
      </c>
      <c r="G174" s="556" t="str">
        <f t="shared" si="38"/>
        <v/>
      </c>
      <c r="I174" s="556" t="str">
        <f t="shared" si="39"/>
        <v/>
      </c>
      <c r="K174" s="556" t="str">
        <f t="shared" si="40"/>
        <v/>
      </c>
      <c r="M174" s="556" t="str">
        <f t="shared" si="41"/>
        <v/>
      </c>
      <c r="O174" s="556" t="str">
        <f t="shared" si="42"/>
        <v/>
      </c>
      <c r="Q174" s="556" t="str">
        <f t="shared" si="43"/>
        <v/>
      </c>
      <c r="S174" s="556" t="str">
        <f t="shared" si="44"/>
        <v/>
      </c>
      <c r="U174" s="556" t="str">
        <f t="shared" si="45"/>
        <v/>
      </c>
      <c r="W174" s="556" t="str">
        <f t="shared" si="46"/>
        <v/>
      </c>
      <c r="Y174" s="556" t="str">
        <f t="shared" si="47"/>
        <v/>
      </c>
      <c r="AA174" s="556" t="str">
        <f t="shared" si="48"/>
        <v/>
      </c>
      <c r="AC174" s="556" t="str">
        <f t="shared" si="49"/>
        <v/>
      </c>
      <c r="AE174" s="556" t="str">
        <f t="shared" si="50"/>
        <v/>
      </c>
      <c r="AG174" s="556" t="str">
        <f t="shared" si="51"/>
        <v/>
      </c>
      <c r="AI174" s="556" t="str">
        <f t="shared" si="52"/>
        <v/>
      </c>
      <c r="AK174" s="556" t="str">
        <f t="shared" si="53"/>
        <v/>
      </c>
      <c r="AM174" s="556" t="str">
        <f t="shared" si="54"/>
        <v/>
      </c>
      <c r="AO174" s="556" t="str">
        <f t="shared" si="55"/>
        <v/>
      </c>
      <c r="AQ174" s="556" t="str">
        <f t="shared" si="56"/>
        <v/>
      </c>
    </row>
    <row r="175" spans="5:43">
      <c r="E175" s="556" t="str">
        <f t="shared" si="38"/>
        <v/>
      </c>
      <c r="G175" s="556" t="str">
        <f t="shared" si="38"/>
        <v/>
      </c>
      <c r="I175" s="556" t="str">
        <f t="shared" si="39"/>
        <v/>
      </c>
      <c r="K175" s="556" t="str">
        <f t="shared" si="40"/>
        <v/>
      </c>
      <c r="M175" s="556" t="str">
        <f t="shared" si="41"/>
        <v/>
      </c>
      <c r="O175" s="556" t="str">
        <f t="shared" si="42"/>
        <v/>
      </c>
      <c r="Q175" s="556" t="str">
        <f t="shared" si="43"/>
        <v/>
      </c>
      <c r="S175" s="556" t="str">
        <f t="shared" si="44"/>
        <v/>
      </c>
      <c r="U175" s="556" t="str">
        <f t="shared" si="45"/>
        <v/>
      </c>
      <c r="W175" s="556" t="str">
        <f t="shared" si="46"/>
        <v/>
      </c>
      <c r="Y175" s="556" t="str">
        <f t="shared" si="47"/>
        <v/>
      </c>
      <c r="AA175" s="556" t="str">
        <f t="shared" si="48"/>
        <v/>
      </c>
      <c r="AC175" s="556" t="str">
        <f t="shared" si="49"/>
        <v/>
      </c>
      <c r="AE175" s="556" t="str">
        <f t="shared" si="50"/>
        <v/>
      </c>
      <c r="AG175" s="556" t="str">
        <f t="shared" si="51"/>
        <v/>
      </c>
      <c r="AI175" s="556" t="str">
        <f t="shared" si="52"/>
        <v/>
      </c>
      <c r="AK175" s="556" t="str">
        <f t="shared" si="53"/>
        <v/>
      </c>
      <c r="AM175" s="556" t="str">
        <f t="shared" si="54"/>
        <v/>
      </c>
      <c r="AO175" s="556" t="str">
        <f t="shared" si="55"/>
        <v/>
      </c>
      <c r="AQ175" s="556" t="str">
        <f t="shared" si="56"/>
        <v/>
      </c>
    </row>
    <row r="176" spans="5:43">
      <c r="E176" s="556" t="str">
        <f t="shared" si="38"/>
        <v/>
      </c>
      <c r="G176" s="556" t="str">
        <f t="shared" si="38"/>
        <v/>
      </c>
      <c r="I176" s="556" t="str">
        <f t="shared" si="39"/>
        <v/>
      </c>
      <c r="K176" s="556" t="str">
        <f t="shared" si="40"/>
        <v/>
      </c>
      <c r="M176" s="556" t="str">
        <f t="shared" si="41"/>
        <v/>
      </c>
      <c r="O176" s="556" t="str">
        <f t="shared" si="42"/>
        <v/>
      </c>
      <c r="Q176" s="556" t="str">
        <f t="shared" si="43"/>
        <v/>
      </c>
      <c r="S176" s="556" t="str">
        <f t="shared" si="44"/>
        <v/>
      </c>
      <c r="U176" s="556" t="str">
        <f t="shared" si="45"/>
        <v/>
      </c>
      <c r="W176" s="556" t="str">
        <f t="shared" si="46"/>
        <v/>
      </c>
      <c r="Y176" s="556" t="str">
        <f t="shared" si="47"/>
        <v/>
      </c>
      <c r="AA176" s="556" t="str">
        <f t="shared" si="48"/>
        <v/>
      </c>
      <c r="AC176" s="556" t="str">
        <f t="shared" si="49"/>
        <v/>
      </c>
      <c r="AE176" s="556" t="str">
        <f t="shared" si="50"/>
        <v/>
      </c>
      <c r="AG176" s="556" t="str">
        <f t="shared" si="51"/>
        <v/>
      </c>
      <c r="AI176" s="556" t="str">
        <f t="shared" si="52"/>
        <v/>
      </c>
      <c r="AK176" s="556" t="str">
        <f t="shared" si="53"/>
        <v/>
      </c>
      <c r="AM176" s="556" t="str">
        <f t="shared" si="54"/>
        <v/>
      </c>
      <c r="AO176" s="556" t="str">
        <f t="shared" si="55"/>
        <v/>
      </c>
      <c r="AQ176" s="556" t="str">
        <f t="shared" si="56"/>
        <v/>
      </c>
    </row>
    <row r="177" spans="5:43">
      <c r="E177" s="556" t="str">
        <f t="shared" si="38"/>
        <v/>
      </c>
      <c r="G177" s="556" t="str">
        <f t="shared" si="38"/>
        <v/>
      </c>
      <c r="I177" s="556" t="str">
        <f t="shared" si="39"/>
        <v/>
      </c>
      <c r="K177" s="556" t="str">
        <f t="shared" si="40"/>
        <v/>
      </c>
      <c r="M177" s="556" t="str">
        <f t="shared" si="41"/>
        <v/>
      </c>
      <c r="O177" s="556" t="str">
        <f t="shared" si="42"/>
        <v/>
      </c>
      <c r="Q177" s="556" t="str">
        <f t="shared" si="43"/>
        <v/>
      </c>
      <c r="S177" s="556" t="str">
        <f t="shared" si="44"/>
        <v/>
      </c>
      <c r="U177" s="556" t="str">
        <f t="shared" si="45"/>
        <v/>
      </c>
      <c r="W177" s="556" t="str">
        <f t="shared" si="46"/>
        <v/>
      </c>
      <c r="Y177" s="556" t="str">
        <f t="shared" si="47"/>
        <v/>
      </c>
      <c r="AA177" s="556" t="str">
        <f t="shared" si="48"/>
        <v/>
      </c>
      <c r="AC177" s="556" t="str">
        <f t="shared" si="49"/>
        <v/>
      </c>
      <c r="AE177" s="556" t="str">
        <f t="shared" si="50"/>
        <v/>
      </c>
      <c r="AG177" s="556" t="str">
        <f t="shared" si="51"/>
        <v/>
      </c>
      <c r="AI177" s="556" t="str">
        <f t="shared" si="52"/>
        <v/>
      </c>
      <c r="AK177" s="556" t="str">
        <f t="shared" si="53"/>
        <v/>
      </c>
      <c r="AM177" s="556" t="str">
        <f t="shared" si="54"/>
        <v/>
      </c>
      <c r="AO177" s="556" t="str">
        <f t="shared" si="55"/>
        <v/>
      </c>
      <c r="AQ177" s="556" t="str">
        <f t="shared" si="56"/>
        <v/>
      </c>
    </row>
    <row r="178" spans="5:43">
      <c r="E178" s="556" t="str">
        <f t="shared" si="38"/>
        <v/>
      </c>
      <c r="G178" s="556" t="str">
        <f t="shared" si="38"/>
        <v/>
      </c>
      <c r="I178" s="556" t="str">
        <f t="shared" si="39"/>
        <v/>
      </c>
      <c r="K178" s="556" t="str">
        <f t="shared" si="40"/>
        <v/>
      </c>
      <c r="M178" s="556" t="str">
        <f t="shared" si="41"/>
        <v/>
      </c>
      <c r="O178" s="556" t="str">
        <f t="shared" si="42"/>
        <v/>
      </c>
      <c r="Q178" s="556" t="str">
        <f t="shared" si="43"/>
        <v/>
      </c>
      <c r="S178" s="556" t="str">
        <f t="shared" si="44"/>
        <v/>
      </c>
      <c r="U178" s="556" t="str">
        <f t="shared" si="45"/>
        <v/>
      </c>
      <c r="W178" s="556" t="str">
        <f t="shared" si="46"/>
        <v/>
      </c>
      <c r="Y178" s="556" t="str">
        <f t="shared" si="47"/>
        <v/>
      </c>
      <c r="AA178" s="556" t="str">
        <f t="shared" si="48"/>
        <v/>
      </c>
      <c r="AC178" s="556" t="str">
        <f t="shared" si="49"/>
        <v/>
      </c>
      <c r="AE178" s="556" t="str">
        <f t="shared" si="50"/>
        <v/>
      </c>
      <c r="AG178" s="556" t="str">
        <f t="shared" si="51"/>
        <v/>
      </c>
      <c r="AI178" s="556" t="str">
        <f t="shared" si="52"/>
        <v/>
      </c>
      <c r="AK178" s="556" t="str">
        <f t="shared" si="53"/>
        <v/>
      </c>
      <c r="AM178" s="556" t="str">
        <f t="shared" si="54"/>
        <v/>
      </c>
      <c r="AO178" s="556" t="str">
        <f t="shared" si="55"/>
        <v/>
      </c>
      <c r="AQ178" s="556" t="str">
        <f t="shared" si="56"/>
        <v/>
      </c>
    </row>
    <row r="179" spans="5:43">
      <c r="E179" s="556" t="str">
        <f t="shared" si="38"/>
        <v/>
      </c>
      <c r="G179" s="556" t="str">
        <f t="shared" si="38"/>
        <v/>
      </c>
      <c r="I179" s="556" t="str">
        <f t="shared" si="39"/>
        <v/>
      </c>
      <c r="K179" s="556" t="str">
        <f t="shared" si="40"/>
        <v/>
      </c>
      <c r="M179" s="556" t="str">
        <f t="shared" si="41"/>
        <v/>
      </c>
      <c r="O179" s="556" t="str">
        <f t="shared" si="42"/>
        <v/>
      </c>
      <c r="Q179" s="556" t="str">
        <f t="shared" si="43"/>
        <v/>
      </c>
      <c r="S179" s="556" t="str">
        <f t="shared" si="44"/>
        <v/>
      </c>
      <c r="U179" s="556" t="str">
        <f t="shared" si="45"/>
        <v/>
      </c>
      <c r="W179" s="556" t="str">
        <f t="shared" si="46"/>
        <v/>
      </c>
      <c r="Y179" s="556" t="str">
        <f t="shared" si="47"/>
        <v/>
      </c>
      <c r="AA179" s="556" t="str">
        <f t="shared" si="48"/>
        <v/>
      </c>
      <c r="AC179" s="556" t="str">
        <f t="shared" si="49"/>
        <v/>
      </c>
      <c r="AE179" s="556" t="str">
        <f t="shared" si="50"/>
        <v/>
      </c>
      <c r="AG179" s="556" t="str">
        <f t="shared" si="51"/>
        <v/>
      </c>
      <c r="AI179" s="556" t="str">
        <f t="shared" si="52"/>
        <v/>
      </c>
      <c r="AK179" s="556" t="str">
        <f t="shared" si="53"/>
        <v/>
      </c>
      <c r="AM179" s="556" t="str">
        <f t="shared" si="54"/>
        <v/>
      </c>
      <c r="AO179" s="556" t="str">
        <f t="shared" si="55"/>
        <v/>
      </c>
      <c r="AQ179" s="556" t="str">
        <f t="shared" si="56"/>
        <v/>
      </c>
    </row>
    <row r="180" spans="5:43">
      <c r="E180" s="556" t="str">
        <f t="shared" si="38"/>
        <v/>
      </c>
      <c r="G180" s="556" t="str">
        <f t="shared" si="38"/>
        <v/>
      </c>
      <c r="I180" s="556" t="str">
        <f t="shared" si="39"/>
        <v/>
      </c>
      <c r="K180" s="556" t="str">
        <f t="shared" si="40"/>
        <v/>
      </c>
      <c r="M180" s="556" t="str">
        <f t="shared" si="41"/>
        <v/>
      </c>
      <c r="O180" s="556" t="str">
        <f t="shared" si="42"/>
        <v/>
      </c>
      <c r="Q180" s="556" t="str">
        <f t="shared" si="43"/>
        <v/>
      </c>
      <c r="S180" s="556" t="str">
        <f t="shared" si="44"/>
        <v/>
      </c>
      <c r="U180" s="556" t="str">
        <f t="shared" si="45"/>
        <v/>
      </c>
      <c r="W180" s="556" t="str">
        <f t="shared" si="46"/>
        <v/>
      </c>
      <c r="Y180" s="556" t="str">
        <f t="shared" si="47"/>
        <v/>
      </c>
      <c r="AA180" s="556" t="str">
        <f t="shared" si="48"/>
        <v/>
      </c>
      <c r="AC180" s="556" t="str">
        <f t="shared" si="49"/>
        <v/>
      </c>
      <c r="AE180" s="556" t="str">
        <f t="shared" si="50"/>
        <v/>
      </c>
      <c r="AG180" s="556" t="str">
        <f t="shared" si="51"/>
        <v/>
      </c>
      <c r="AI180" s="556" t="str">
        <f t="shared" si="52"/>
        <v/>
      </c>
      <c r="AK180" s="556" t="str">
        <f t="shared" si="53"/>
        <v/>
      </c>
      <c r="AM180" s="556" t="str">
        <f t="shared" si="54"/>
        <v/>
      </c>
      <c r="AO180" s="556" t="str">
        <f t="shared" si="55"/>
        <v/>
      </c>
      <c r="AQ180" s="556" t="str">
        <f t="shared" si="56"/>
        <v/>
      </c>
    </row>
    <row r="181" spans="5:43">
      <c r="E181" s="556" t="str">
        <f t="shared" si="38"/>
        <v/>
      </c>
      <c r="G181" s="556" t="str">
        <f t="shared" si="38"/>
        <v/>
      </c>
      <c r="I181" s="556" t="str">
        <f t="shared" si="39"/>
        <v/>
      </c>
      <c r="K181" s="556" t="str">
        <f t="shared" si="40"/>
        <v/>
      </c>
      <c r="M181" s="556" t="str">
        <f t="shared" si="41"/>
        <v/>
      </c>
      <c r="O181" s="556" t="str">
        <f t="shared" si="42"/>
        <v/>
      </c>
      <c r="Q181" s="556" t="str">
        <f t="shared" si="43"/>
        <v/>
      </c>
      <c r="S181" s="556" t="str">
        <f t="shared" si="44"/>
        <v/>
      </c>
      <c r="U181" s="556" t="str">
        <f t="shared" si="45"/>
        <v/>
      </c>
      <c r="W181" s="556" t="str">
        <f t="shared" si="46"/>
        <v/>
      </c>
      <c r="Y181" s="556" t="str">
        <f t="shared" si="47"/>
        <v/>
      </c>
      <c r="AA181" s="556" t="str">
        <f t="shared" si="48"/>
        <v/>
      </c>
      <c r="AC181" s="556" t="str">
        <f t="shared" si="49"/>
        <v/>
      </c>
      <c r="AE181" s="556" t="str">
        <f t="shared" si="50"/>
        <v/>
      </c>
      <c r="AG181" s="556" t="str">
        <f t="shared" si="51"/>
        <v/>
      </c>
      <c r="AI181" s="556" t="str">
        <f t="shared" si="52"/>
        <v/>
      </c>
      <c r="AK181" s="556" t="str">
        <f t="shared" si="53"/>
        <v/>
      </c>
      <c r="AM181" s="556" t="str">
        <f t="shared" si="54"/>
        <v/>
      </c>
      <c r="AO181" s="556" t="str">
        <f t="shared" si="55"/>
        <v/>
      </c>
      <c r="AQ181" s="556" t="str">
        <f t="shared" si="56"/>
        <v/>
      </c>
    </row>
    <row r="182" spans="5:43">
      <c r="E182" s="556" t="str">
        <f t="shared" si="38"/>
        <v/>
      </c>
      <c r="G182" s="556" t="str">
        <f t="shared" si="38"/>
        <v/>
      </c>
      <c r="I182" s="556" t="str">
        <f t="shared" si="39"/>
        <v/>
      </c>
      <c r="K182" s="556" t="str">
        <f t="shared" si="40"/>
        <v/>
      </c>
      <c r="M182" s="556" t="str">
        <f t="shared" si="41"/>
        <v/>
      </c>
      <c r="O182" s="556" t="str">
        <f t="shared" si="42"/>
        <v/>
      </c>
      <c r="Q182" s="556" t="str">
        <f t="shared" si="43"/>
        <v/>
      </c>
      <c r="S182" s="556" t="str">
        <f t="shared" si="44"/>
        <v/>
      </c>
      <c r="U182" s="556" t="str">
        <f t="shared" si="45"/>
        <v/>
      </c>
      <c r="W182" s="556" t="str">
        <f t="shared" si="46"/>
        <v/>
      </c>
      <c r="Y182" s="556" t="str">
        <f t="shared" si="47"/>
        <v/>
      </c>
      <c r="AA182" s="556" t="str">
        <f t="shared" si="48"/>
        <v/>
      </c>
      <c r="AC182" s="556" t="str">
        <f t="shared" si="49"/>
        <v/>
      </c>
      <c r="AE182" s="556" t="str">
        <f t="shared" si="50"/>
        <v/>
      </c>
      <c r="AG182" s="556" t="str">
        <f t="shared" si="51"/>
        <v/>
      </c>
      <c r="AI182" s="556" t="str">
        <f t="shared" si="52"/>
        <v/>
      </c>
      <c r="AK182" s="556" t="str">
        <f t="shared" si="53"/>
        <v/>
      </c>
      <c r="AM182" s="556" t="str">
        <f t="shared" si="54"/>
        <v/>
      </c>
      <c r="AO182" s="556" t="str">
        <f t="shared" si="55"/>
        <v/>
      </c>
      <c r="AQ182" s="556" t="str">
        <f t="shared" si="56"/>
        <v/>
      </c>
    </row>
    <row r="183" spans="5:43">
      <c r="E183" s="556" t="str">
        <f t="shared" si="38"/>
        <v/>
      </c>
      <c r="G183" s="556" t="str">
        <f t="shared" si="38"/>
        <v/>
      </c>
      <c r="I183" s="556" t="str">
        <f t="shared" si="39"/>
        <v/>
      </c>
      <c r="K183" s="556" t="str">
        <f t="shared" si="40"/>
        <v/>
      </c>
      <c r="M183" s="556" t="str">
        <f t="shared" si="41"/>
        <v/>
      </c>
      <c r="O183" s="556" t="str">
        <f t="shared" si="42"/>
        <v/>
      </c>
      <c r="Q183" s="556" t="str">
        <f t="shared" si="43"/>
        <v/>
      </c>
      <c r="S183" s="556" t="str">
        <f t="shared" si="44"/>
        <v/>
      </c>
      <c r="U183" s="556" t="str">
        <f t="shared" si="45"/>
        <v/>
      </c>
      <c r="W183" s="556" t="str">
        <f t="shared" si="46"/>
        <v/>
      </c>
      <c r="Y183" s="556" t="str">
        <f t="shared" si="47"/>
        <v/>
      </c>
      <c r="AA183" s="556" t="str">
        <f t="shared" si="48"/>
        <v/>
      </c>
      <c r="AC183" s="556" t="str">
        <f t="shared" si="49"/>
        <v/>
      </c>
      <c r="AE183" s="556" t="str">
        <f t="shared" si="50"/>
        <v/>
      </c>
      <c r="AG183" s="556" t="str">
        <f t="shared" si="51"/>
        <v/>
      </c>
      <c r="AI183" s="556" t="str">
        <f t="shared" si="52"/>
        <v/>
      </c>
      <c r="AK183" s="556" t="str">
        <f t="shared" si="53"/>
        <v/>
      </c>
      <c r="AM183" s="556" t="str">
        <f t="shared" si="54"/>
        <v/>
      </c>
      <c r="AO183" s="556" t="str">
        <f t="shared" si="55"/>
        <v/>
      </c>
      <c r="AQ183" s="556" t="str">
        <f t="shared" si="56"/>
        <v/>
      </c>
    </row>
    <row r="184" spans="5:43">
      <c r="E184" s="556" t="str">
        <f t="shared" si="38"/>
        <v/>
      </c>
      <c r="G184" s="556" t="str">
        <f t="shared" si="38"/>
        <v/>
      </c>
      <c r="I184" s="556" t="str">
        <f t="shared" si="39"/>
        <v/>
      </c>
      <c r="K184" s="556" t="str">
        <f t="shared" si="40"/>
        <v/>
      </c>
      <c r="M184" s="556" t="str">
        <f t="shared" si="41"/>
        <v/>
      </c>
      <c r="O184" s="556" t="str">
        <f t="shared" si="42"/>
        <v/>
      </c>
      <c r="Q184" s="556" t="str">
        <f t="shared" si="43"/>
        <v/>
      </c>
      <c r="S184" s="556" t="str">
        <f t="shared" si="44"/>
        <v/>
      </c>
      <c r="U184" s="556" t="str">
        <f t="shared" si="45"/>
        <v/>
      </c>
      <c r="W184" s="556" t="str">
        <f t="shared" si="46"/>
        <v/>
      </c>
      <c r="Y184" s="556" t="str">
        <f t="shared" si="47"/>
        <v/>
      </c>
      <c r="AA184" s="556" t="str">
        <f t="shared" si="48"/>
        <v/>
      </c>
      <c r="AC184" s="556" t="str">
        <f t="shared" si="49"/>
        <v/>
      </c>
      <c r="AE184" s="556" t="str">
        <f t="shared" si="50"/>
        <v/>
      </c>
      <c r="AG184" s="556" t="str">
        <f t="shared" si="51"/>
        <v/>
      </c>
      <c r="AI184" s="556" t="str">
        <f t="shared" si="52"/>
        <v/>
      </c>
      <c r="AK184" s="556" t="str">
        <f t="shared" si="53"/>
        <v/>
      </c>
      <c r="AM184" s="556" t="str">
        <f t="shared" si="54"/>
        <v/>
      </c>
      <c r="AO184" s="556" t="str">
        <f t="shared" si="55"/>
        <v/>
      </c>
      <c r="AQ184" s="556" t="str">
        <f t="shared" si="56"/>
        <v/>
      </c>
    </row>
    <row r="185" spans="5:43">
      <c r="E185" s="556" t="str">
        <f t="shared" si="38"/>
        <v/>
      </c>
      <c r="G185" s="556" t="str">
        <f t="shared" si="38"/>
        <v/>
      </c>
      <c r="I185" s="556" t="str">
        <f t="shared" si="39"/>
        <v/>
      </c>
      <c r="K185" s="556" t="str">
        <f t="shared" si="40"/>
        <v/>
      </c>
      <c r="M185" s="556" t="str">
        <f t="shared" si="41"/>
        <v/>
      </c>
      <c r="O185" s="556" t="str">
        <f t="shared" si="42"/>
        <v/>
      </c>
      <c r="Q185" s="556" t="str">
        <f t="shared" si="43"/>
        <v/>
      </c>
      <c r="S185" s="556" t="str">
        <f t="shared" si="44"/>
        <v/>
      </c>
      <c r="U185" s="556" t="str">
        <f t="shared" si="45"/>
        <v/>
      </c>
      <c r="W185" s="556" t="str">
        <f t="shared" si="46"/>
        <v/>
      </c>
      <c r="Y185" s="556" t="str">
        <f t="shared" si="47"/>
        <v/>
      </c>
      <c r="AA185" s="556" t="str">
        <f t="shared" si="48"/>
        <v/>
      </c>
      <c r="AC185" s="556" t="str">
        <f t="shared" si="49"/>
        <v/>
      </c>
      <c r="AE185" s="556" t="str">
        <f t="shared" si="50"/>
        <v/>
      </c>
      <c r="AG185" s="556" t="str">
        <f t="shared" si="51"/>
        <v/>
      </c>
      <c r="AI185" s="556" t="str">
        <f t="shared" si="52"/>
        <v/>
      </c>
      <c r="AK185" s="556" t="str">
        <f t="shared" si="53"/>
        <v/>
      </c>
      <c r="AM185" s="556" t="str">
        <f t="shared" si="54"/>
        <v/>
      </c>
      <c r="AO185" s="556" t="str">
        <f t="shared" si="55"/>
        <v/>
      </c>
      <c r="AQ185" s="556" t="str">
        <f t="shared" si="56"/>
        <v/>
      </c>
    </row>
    <row r="186" spans="5:43">
      <c r="E186" s="556" t="str">
        <f t="shared" si="38"/>
        <v/>
      </c>
      <c r="G186" s="556" t="str">
        <f t="shared" si="38"/>
        <v/>
      </c>
      <c r="I186" s="556" t="str">
        <f t="shared" si="39"/>
        <v/>
      </c>
      <c r="K186" s="556" t="str">
        <f t="shared" si="40"/>
        <v/>
      </c>
      <c r="M186" s="556" t="str">
        <f t="shared" si="41"/>
        <v/>
      </c>
      <c r="O186" s="556" t="str">
        <f t="shared" si="42"/>
        <v/>
      </c>
      <c r="Q186" s="556" t="str">
        <f t="shared" si="43"/>
        <v/>
      </c>
      <c r="S186" s="556" t="str">
        <f t="shared" si="44"/>
        <v/>
      </c>
      <c r="U186" s="556" t="str">
        <f t="shared" si="45"/>
        <v/>
      </c>
      <c r="W186" s="556" t="str">
        <f t="shared" si="46"/>
        <v/>
      </c>
      <c r="Y186" s="556" t="str">
        <f t="shared" si="47"/>
        <v/>
      </c>
      <c r="AA186" s="556" t="str">
        <f t="shared" si="48"/>
        <v/>
      </c>
      <c r="AC186" s="556" t="str">
        <f t="shared" si="49"/>
        <v/>
      </c>
      <c r="AE186" s="556" t="str">
        <f t="shared" si="50"/>
        <v/>
      </c>
      <c r="AG186" s="556" t="str">
        <f t="shared" si="51"/>
        <v/>
      </c>
      <c r="AI186" s="556" t="str">
        <f t="shared" si="52"/>
        <v/>
      </c>
      <c r="AK186" s="556" t="str">
        <f t="shared" si="53"/>
        <v/>
      </c>
      <c r="AM186" s="556" t="str">
        <f t="shared" si="54"/>
        <v/>
      </c>
      <c r="AO186" s="556" t="str">
        <f t="shared" si="55"/>
        <v/>
      </c>
      <c r="AQ186" s="556" t="str">
        <f t="shared" si="56"/>
        <v/>
      </c>
    </row>
    <row r="187" spans="5:43">
      <c r="E187" s="556" t="str">
        <f t="shared" si="38"/>
        <v/>
      </c>
      <c r="G187" s="556" t="str">
        <f t="shared" si="38"/>
        <v/>
      </c>
      <c r="I187" s="556" t="str">
        <f t="shared" si="39"/>
        <v/>
      </c>
      <c r="K187" s="556" t="str">
        <f t="shared" si="40"/>
        <v/>
      </c>
      <c r="M187" s="556" t="str">
        <f t="shared" si="41"/>
        <v/>
      </c>
      <c r="O187" s="556" t="str">
        <f t="shared" si="42"/>
        <v/>
      </c>
      <c r="Q187" s="556" t="str">
        <f t="shared" si="43"/>
        <v/>
      </c>
      <c r="S187" s="556" t="str">
        <f t="shared" si="44"/>
        <v/>
      </c>
      <c r="U187" s="556" t="str">
        <f t="shared" si="45"/>
        <v/>
      </c>
      <c r="W187" s="556" t="str">
        <f t="shared" si="46"/>
        <v/>
      </c>
      <c r="Y187" s="556" t="str">
        <f t="shared" si="47"/>
        <v/>
      </c>
      <c r="AA187" s="556" t="str">
        <f t="shared" si="48"/>
        <v/>
      </c>
      <c r="AC187" s="556" t="str">
        <f t="shared" si="49"/>
        <v/>
      </c>
      <c r="AE187" s="556" t="str">
        <f t="shared" si="50"/>
        <v/>
      </c>
      <c r="AG187" s="556" t="str">
        <f t="shared" si="51"/>
        <v/>
      </c>
      <c r="AI187" s="556" t="str">
        <f t="shared" si="52"/>
        <v/>
      </c>
      <c r="AK187" s="556" t="str">
        <f t="shared" si="53"/>
        <v/>
      </c>
      <c r="AM187" s="556" t="str">
        <f t="shared" si="54"/>
        <v/>
      </c>
      <c r="AO187" s="556" t="str">
        <f t="shared" si="55"/>
        <v/>
      </c>
      <c r="AQ187" s="556" t="str">
        <f t="shared" si="56"/>
        <v/>
      </c>
    </row>
    <row r="188" spans="5:43">
      <c r="E188" s="556" t="str">
        <f t="shared" si="38"/>
        <v/>
      </c>
      <c r="G188" s="556" t="str">
        <f t="shared" si="38"/>
        <v/>
      </c>
      <c r="I188" s="556" t="str">
        <f t="shared" si="39"/>
        <v/>
      </c>
      <c r="K188" s="556" t="str">
        <f t="shared" si="40"/>
        <v/>
      </c>
      <c r="M188" s="556" t="str">
        <f t="shared" si="41"/>
        <v/>
      </c>
      <c r="O188" s="556" t="str">
        <f t="shared" si="42"/>
        <v/>
      </c>
      <c r="Q188" s="556" t="str">
        <f t="shared" si="43"/>
        <v/>
      </c>
      <c r="S188" s="556" t="str">
        <f t="shared" si="44"/>
        <v/>
      </c>
      <c r="U188" s="556" t="str">
        <f t="shared" si="45"/>
        <v/>
      </c>
      <c r="W188" s="556" t="str">
        <f t="shared" si="46"/>
        <v/>
      </c>
      <c r="Y188" s="556" t="str">
        <f t="shared" si="47"/>
        <v/>
      </c>
      <c r="AA188" s="556" t="str">
        <f t="shared" si="48"/>
        <v/>
      </c>
      <c r="AC188" s="556" t="str">
        <f t="shared" si="49"/>
        <v/>
      </c>
      <c r="AE188" s="556" t="str">
        <f t="shared" si="50"/>
        <v/>
      </c>
      <c r="AG188" s="556" t="str">
        <f t="shared" si="51"/>
        <v/>
      </c>
      <c r="AI188" s="556" t="str">
        <f t="shared" si="52"/>
        <v/>
      </c>
      <c r="AK188" s="556" t="str">
        <f t="shared" si="53"/>
        <v/>
      </c>
      <c r="AM188" s="556" t="str">
        <f t="shared" si="54"/>
        <v/>
      </c>
      <c r="AO188" s="556" t="str">
        <f t="shared" si="55"/>
        <v/>
      </c>
      <c r="AQ188" s="556" t="str">
        <f t="shared" si="56"/>
        <v/>
      </c>
    </row>
    <row r="189" spans="5:43">
      <c r="E189" s="556" t="str">
        <f t="shared" si="38"/>
        <v/>
      </c>
      <c r="G189" s="556" t="str">
        <f t="shared" si="38"/>
        <v/>
      </c>
      <c r="I189" s="556" t="str">
        <f t="shared" si="39"/>
        <v/>
      </c>
      <c r="K189" s="556" t="str">
        <f t="shared" si="40"/>
        <v/>
      </c>
      <c r="M189" s="556" t="str">
        <f t="shared" si="41"/>
        <v/>
      </c>
      <c r="O189" s="556" t="str">
        <f t="shared" si="42"/>
        <v/>
      </c>
      <c r="Q189" s="556" t="str">
        <f t="shared" si="43"/>
        <v/>
      </c>
      <c r="S189" s="556" t="str">
        <f t="shared" si="44"/>
        <v/>
      </c>
      <c r="U189" s="556" t="str">
        <f t="shared" si="45"/>
        <v/>
      </c>
      <c r="W189" s="556" t="str">
        <f t="shared" si="46"/>
        <v/>
      </c>
      <c r="Y189" s="556" t="str">
        <f t="shared" si="47"/>
        <v/>
      </c>
      <c r="AA189" s="556" t="str">
        <f t="shared" si="48"/>
        <v/>
      </c>
      <c r="AC189" s="556" t="str">
        <f t="shared" si="49"/>
        <v/>
      </c>
      <c r="AE189" s="556" t="str">
        <f t="shared" si="50"/>
        <v/>
      </c>
      <c r="AG189" s="556" t="str">
        <f t="shared" si="51"/>
        <v/>
      </c>
      <c r="AI189" s="556" t="str">
        <f t="shared" si="52"/>
        <v/>
      </c>
      <c r="AK189" s="556" t="str">
        <f t="shared" si="53"/>
        <v/>
      </c>
      <c r="AM189" s="556" t="str">
        <f t="shared" si="54"/>
        <v/>
      </c>
      <c r="AO189" s="556" t="str">
        <f t="shared" si="55"/>
        <v/>
      </c>
      <c r="AQ189" s="556" t="str">
        <f t="shared" si="56"/>
        <v/>
      </c>
    </row>
    <row r="190" spans="5:43">
      <c r="E190" s="556" t="str">
        <f t="shared" si="38"/>
        <v/>
      </c>
      <c r="G190" s="556" t="str">
        <f t="shared" si="38"/>
        <v/>
      </c>
      <c r="I190" s="556" t="str">
        <f t="shared" si="39"/>
        <v/>
      </c>
      <c r="K190" s="556" t="str">
        <f t="shared" si="40"/>
        <v/>
      </c>
      <c r="M190" s="556" t="str">
        <f t="shared" si="41"/>
        <v/>
      </c>
      <c r="O190" s="556" t="str">
        <f t="shared" si="42"/>
        <v/>
      </c>
      <c r="Q190" s="556" t="str">
        <f t="shared" si="43"/>
        <v/>
      </c>
      <c r="S190" s="556" t="str">
        <f t="shared" si="44"/>
        <v/>
      </c>
      <c r="U190" s="556" t="str">
        <f t="shared" si="45"/>
        <v/>
      </c>
      <c r="W190" s="556" t="str">
        <f t="shared" si="46"/>
        <v/>
      </c>
      <c r="Y190" s="556" t="str">
        <f t="shared" si="47"/>
        <v/>
      </c>
      <c r="AA190" s="556" t="str">
        <f t="shared" si="48"/>
        <v/>
      </c>
      <c r="AC190" s="556" t="str">
        <f t="shared" si="49"/>
        <v/>
      </c>
      <c r="AE190" s="556" t="str">
        <f t="shared" si="50"/>
        <v/>
      </c>
      <c r="AG190" s="556" t="str">
        <f t="shared" si="51"/>
        <v/>
      </c>
      <c r="AI190" s="556" t="str">
        <f t="shared" si="52"/>
        <v/>
      </c>
      <c r="AK190" s="556" t="str">
        <f t="shared" si="53"/>
        <v/>
      </c>
      <c r="AM190" s="556" t="str">
        <f t="shared" si="54"/>
        <v/>
      </c>
      <c r="AO190" s="556" t="str">
        <f t="shared" si="55"/>
        <v/>
      </c>
      <c r="AQ190" s="556" t="str">
        <f t="shared" si="56"/>
        <v/>
      </c>
    </row>
    <row r="191" spans="5:43">
      <c r="E191" s="556" t="str">
        <f t="shared" si="38"/>
        <v/>
      </c>
      <c r="G191" s="556" t="str">
        <f t="shared" si="38"/>
        <v/>
      </c>
      <c r="I191" s="556" t="str">
        <f t="shared" si="39"/>
        <v/>
      </c>
      <c r="K191" s="556" t="str">
        <f t="shared" si="40"/>
        <v/>
      </c>
      <c r="M191" s="556" t="str">
        <f t="shared" si="41"/>
        <v/>
      </c>
      <c r="O191" s="556" t="str">
        <f t="shared" si="42"/>
        <v/>
      </c>
      <c r="Q191" s="556" t="str">
        <f t="shared" si="43"/>
        <v/>
      </c>
      <c r="S191" s="556" t="str">
        <f t="shared" si="44"/>
        <v/>
      </c>
      <c r="U191" s="556" t="str">
        <f t="shared" si="45"/>
        <v/>
      </c>
      <c r="W191" s="556" t="str">
        <f t="shared" si="46"/>
        <v/>
      </c>
      <c r="Y191" s="556" t="str">
        <f t="shared" si="47"/>
        <v/>
      </c>
      <c r="AA191" s="556" t="str">
        <f t="shared" si="48"/>
        <v/>
      </c>
      <c r="AC191" s="556" t="str">
        <f t="shared" si="49"/>
        <v/>
      </c>
      <c r="AE191" s="556" t="str">
        <f t="shared" si="50"/>
        <v/>
      </c>
      <c r="AG191" s="556" t="str">
        <f t="shared" si="51"/>
        <v/>
      </c>
      <c r="AI191" s="556" t="str">
        <f t="shared" si="52"/>
        <v/>
      </c>
      <c r="AK191" s="556" t="str">
        <f t="shared" si="53"/>
        <v/>
      </c>
      <c r="AM191" s="556" t="str">
        <f t="shared" si="54"/>
        <v/>
      </c>
      <c r="AO191" s="556" t="str">
        <f t="shared" si="55"/>
        <v/>
      </c>
      <c r="AQ191" s="556" t="str">
        <f t="shared" si="56"/>
        <v/>
      </c>
    </row>
    <row r="192" spans="5:43">
      <c r="E192" s="556" t="str">
        <f t="shared" si="38"/>
        <v/>
      </c>
      <c r="G192" s="556" t="str">
        <f t="shared" si="38"/>
        <v/>
      </c>
      <c r="I192" s="556" t="str">
        <f t="shared" si="39"/>
        <v/>
      </c>
      <c r="K192" s="556" t="str">
        <f t="shared" si="40"/>
        <v/>
      </c>
      <c r="M192" s="556" t="str">
        <f t="shared" si="41"/>
        <v/>
      </c>
      <c r="O192" s="556" t="str">
        <f t="shared" si="42"/>
        <v/>
      </c>
      <c r="Q192" s="556" t="str">
        <f t="shared" si="43"/>
        <v/>
      </c>
      <c r="S192" s="556" t="str">
        <f t="shared" si="44"/>
        <v/>
      </c>
      <c r="U192" s="556" t="str">
        <f t="shared" si="45"/>
        <v/>
      </c>
      <c r="W192" s="556" t="str">
        <f t="shared" si="46"/>
        <v/>
      </c>
      <c r="Y192" s="556" t="str">
        <f t="shared" si="47"/>
        <v/>
      </c>
      <c r="AA192" s="556" t="str">
        <f t="shared" si="48"/>
        <v/>
      </c>
      <c r="AC192" s="556" t="str">
        <f t="shared" si="49"/>
        <v/>
      </c>
      <c r="AE192" s="556" t="str">
        <f t="shared" si="50"/>
        <v/>
      </c>
      <c r="AG192" s="556" t="str">
        <f t="shared" si="51"/>
        <v/>
      </c>
      <c r="AI192" s="556" t="str">
        <f t="shared" si="52"/>
        <v/>
      </c>
      <c r="AK192" s="556" t="str">
        <f t="shared" si="53"/>
        <v/>
      </c>
      <c r="AM192" s="556" t="str">
        <f t="shared" si="54"/>
        <v/>
      </c>
      <c r="AO192" s="556" t="str">
        <f t="shared" si="55"/>
        <v/>
      </c>
      <c r="AQ192" s="556" t="str">
        <f t="shared" si="56"/>
        <v/>
      </c>
    </row>
    <row r="193" spans="5:43">
      <c r="E193" s="556" t="str">
        <f t="shared" si="38"/>
        <v/>
      </c>
      <c r="G193" s="556" t="str">
        <f t="shared" si="38"/>
        <v/>
      </c>
      <c r="I193" s="556" t="str">
        <f t="shared" si="39"/>
        <v/>
      </c>
      <c r="K193" s="556" t="str">
        <f t="shared" si="40"/>
        <v/>
      </c>
      <c r="M193" s="556" t="str">
        <f t="shared" si="41"/>
        <v/>
      </c>
      <c r="O193" s="556" t="str">
        <f t="shared" si="42"/>
        <v/>
      </c>
      <c r="Q193" s="556" t="str">
        <f t="shared" si="43"/>
        <v/>
      </c>
      <c r="S193" s="556" t="str">
        <f t="shared" si="44"/>
        <v/>
      </c>
      <c r="U193" s="556" t="str">
        <f t="shared" si="45"/>
        <v/>
      </c>
      <c r="W193" s="556" t="str">
        <f t="shared" si="46"/>
        <v/>
      </c>
      <c r="Y193" s="556" t="str">
        <f t="shared" si="47"/>
        <v/>
      </c>
      <c r="AA193" s="556" t="str">
        <f t="shared" si="48"/>
        <v/>
      </c>
      <c r="AC193" s="556" t="str">
        <f t="shared" si="49"/>
        <v/>
      </c>
      <c r="AE193" s="556" t="str">
        <f t="shared" si="50"/>
        <v/>
      </c>
      <c r="AG193" s="556" t="str">
        <f t="shared" si="51"/>
        <v/>
      </c>
      <c r="AI193" s="556" t="str">
        <f t="shared" si="52"/>
        <v/>
      </c>
      <c r="AK193" s="556" t="str">
        <f t="shared" si="53"/>
        <v/>
      </c>
      <c r="AM193" s="556" t="str">
        <f t="shared" si="54"/>
        <v/>
      </c>
      <c r="AO193" s="556" t="str">
        <f t="shared" si="55"/>
        <v/>
      </c>
      <c r="AQ193" s="556" t="str">
        <f t="shared" si="56"/>
        <v/>
      </c>
    </row>
    <row r="194" spans="5:43">
      <c r="E194" s="556" t="str">
        <f t="shared" si="38"/>
        <v/>
      </c>
      <c r="G194" s="556" t="str">
        <f t="shared" si="38"/>
        <v/>
      </c>
      <c r="I194" s="556" t="str">
        <f t="shared" si="39"/>
        <v/>
      </c>
      <c r="K194" s="556" t="str">
        <f t="shared" si="40"/>
        <v/>
      </c>
      <c r="M194" s="556" t="str">
        <f t="shared" si="41"/>
        <v/>
      </c>
      <c r="O194" s="556" t="str">
        <f t="shared" si="42"/>
        <v/>
      </c>
      <c r="Q194" s="556" t="str">
        <f t="shared" si="43"/>
        <v/>
      </c>
      <c r="S194" s="556" t="str">
        <f t="shared" si="44"/>
        <v/>
      </c>
      <c r="U194" s="556" t="str">
        <f t="shared" si="45"/>
        <v/>
      </c>
      <c r="W194" s="556" t="str">
        <f t="shared" si="46"/>
        <v/>
      </c>
      <c r="Y194" s="556" t="str">
        <f t="shared" si="47"/>
        <v/>
      </c>
      <c r="AA194" s="556" t="str">
        <f t="shared" si="48"/>
        <v/>
      </c>
      <c r="AC194" s="556" t="str">
        <f t="shared" si="49"/>
        <v/>
      </c>
      <c r="AE194" s="556" t="str">
        <f t="shared" si="50"/>
        <v/>
      </c>
      <c r="AG194" s="556" t="str">
        <f t="shared" si="51"/>
        <v/>
      </c>
      <c r="AI194" s="556" t="str">
        <f t="shared" si="52"/>
        <v/>
      </c>
      <c r="AK194" s="556" t="str">
        <f t="shared" si="53"/>
        <v/>
      </c>
      <c r="AM194" s="556" t="str">
        <f t="shared" si="54"/>
        <v/>
      </c>
      <c r="AO194" s="556" t="str">
        <f t="shared" si="55"/>
        <v/>
      </c>
      <c r="AQ194" s="556" t="str">
        <f t="shared" si="56"/>
        <v/>
      </c>
    </row>
    <row r="195" spans="5:43">
      <c r="E195" s="556" t="str">
        <f t="shared" si="38"/>
        <v/>
      </c>
      <c r="G195" s="556" t="str">
        <f t="shared" si="38"/>
        <v/>
      </c>
      <c r="I195" s="556" t="str">
        <f t="shared" si="39"/>
        <v/>
      </c>
      <c r="K195" s="556" t="str">
        <f t="shared" si="40"/>
        <v/>
      </c>
      <c r="M195" s="556" t="str">
        <f t="shared" si="41"/>
        <v/>
      </c>
      <c r="O195" s="556" t="str">
        <f t="shared" si="42"/>
        <v/>
      </c>
      <c r="Q195" s="556" t="str">
        <f t="shared" si="43"/>
        <v/>
      </c>
      <c r="S195" s="556" t="str">
        <f t="shared" si="44"/>
        <v/>
      </c>
      <c r="U195" s="556" t="str">
        <f t="shared" si="45"/>
        <v/>
      </c>
      <c r="W195" s="556" t="str">
        <f t="shared" si="46"/>
        <v/>
      </c>
      <c r="Y195" s="556" t="str">
        <f t="shared" si="47"/>
        <v/>
      </c>
      <c r="AA195" s="556" t="str">
        <f t="shared" si="48"/>
        <v/>
      </c>
      <c r="AC195" s="556" t="str">
        <f t="shared" si="49"/>
        <v/>
      </c>
      <c r="AE195" s="556" t="str">
        <f t="shared" si="50"/>
        <v/>
      </c>
      <c r="AG195" s="556" t="str">
        <f t="shared" si="51"/>
        <v/>
      </c>
      <c r="AI195" s="556" t="str">
        <f t="shared" si="52"/>
        <v/>
      </c>
      <c r="AK195" s="556" t="str">
        <f t="shared" si="53"/>
        <v/>
      </c>
      <c r="AM195" s="556" t="str">
        <f t="shared" si="54"/>
        <v/>
      </c>
      <c r="AO195" s="556" t="str">
        <f t="shared" si="55"/>
        <v/>
      </c>
      <c r="AQ195" s="556" t="str">
        <f t="shared" si="56"/>
        <v/>
      </c>
    </row>
    <row r="196" spans="5:43">
      <c r="E196" s="556" t="str">
        <f t="shared" si="38"/>
        <v/>
      </c>
      <c r="G196" s="556" t="str">
        <f t="shared" si="38"/>
        <v/>
      </c>
      <c r="I196" s="556" t="str">
        <f t="shared" si="39"/>
        <v/>
      </c>
      <c r="K196" s="556" t="str">
        <f t="shared" si="40"/>
        <v/>
      </c>
      <c r="M196" s="556" t="str">
        <f t="shared" si="41"/>
        <v/>
      </c>
      <c r="O196" s="556" t="str">
        <f t="shared" si="42"/>
        <v/>
      </c>
      <c r="Q196" s="556" t="str">
        <f t="shared" si="43"/>
        <v/>
      </c>
      <c r="S196" s="556" t="str">
        <f t="shared" si="44"/>
        <v/>
      </c>
      <c r="U196" s="556" t="str">
        <f t="shared" si="45"/>
        <v/>
      </c>
      <c r="W196" s="556" t="str">
        <f t="shared" si="46"/>
        <v/>
      </c>
      <c r="Y196" s="556" t="str">
        <f t="shared" si="47"/>
        <v/>
      </c>
      <c r="AA196" s="556" t="str">
        <f t="shared" si="48"/>
        <v/>
      </c>
      <c r="AC196" s="556" t="str">
        <f t="shared" si="49"/>
        <v/>
      </c>
      <c r="AE196" s="556" t="str">
        <f t="shared" si="50"/>
        <v/>
      </c>
      <c r="AG196" s="556" t="str">
        <f t="shared" si="51"/>
        <v/>
      </c>
      <c r="AI196" s="556" t="str">
        <f t="shared" si="52"/>
        <v/>
      </c>
      <c r="AK196" s="556" t="str">
        <f t="shared" si="53"/>
        <v/>
      </c>
      <c r="AM196" s="556" t="str">
        <f t="shared" si="54"/>
        <v/>
      </c>
      <c r="AO196" s="556" t="str">
        <f t="shared" si="55"/>
        <v/>
      </c>
      <c r="AQ196" s="556" t="str">
        <f t="shared" si="56"/>
        <v/>
      </c>
    </row>
    <row r="197" spans="5:43">
      <c r="E197" s="556" t="str">
        <f t="shared" si="38"/>
        <v/>
      </c>
      <c r="G197" s="556" t="str">
        <f t="shared" si="38"/>
        <v/>
      </c>
      <c r="I197" s="556" t="str">
        <f t="shared" si="39"/>
        <v/>
      </c>
      <c r="K197" s="556" t="str">
        <f t="shared" si="40"/>
        <v/>
      </c>
      <c r="M197" s="556" t="str">
        <f t="shared" si="41"/>
        <v/>
      </c>
      <c r="O197" s="556" t="str">
        <f t="shared" si="42"/>
        <v/>
      </c>
      <c r="Q197" s="556" t="str">
        <f t="shared" si="43"/>
        <v/>
      </c>
      <c r="S197" s="556" t="str">
        <f t="shared" si="44"/>
        <v/>
      </c>
      <c r="U197" s="556" t="str">
        <f t="shared" si="45"/>
        <v/>
      </c>
      <c r="W197" s="556" t="str">
        <f t="shared" si="46"/>
        <v/>
      </c>
      <c r="Y197" s="556" t="str">
        <f t="shared" si="47"/>
        <v/>
      </c>
      <c r="AA197" s="556" t="str">
        <f t="shared" si="48"/>
        <v/>
      </c>
      <c r="AC197" s="556" t="str">
        <f t="shared" si="49"/>
        <v/>
      </c>
      <c r="AE197" s="556" t="str">
        <f t="shared" si="50"/>
        <v/>
      </c>
      <c r="AG197" s="556" t="str">
        <f t="shared" si="51"/>
        <v/>
      </c>
      <c r="AI197" s="556" t="str">
        <f t="shared" si="52"/>
        <v/>
      </c>
      <c r="AK197" s="556" t="str">
        <f t="shared" si="53"/>
        <v/>
      </c>
      <c r="AM197" s="556" t="str">
        <f t="shared" si="54"/>
        <v/>
      </c>
      <c r="AO197" s="556" t="str">
        <f t="shared" si="55"/>
        <v/>
      </c>
      <c r="AQ197" s="556" t="str">
        <f t="shared" si="56"/>
        <v/>
      </c>
    </row>
    <row r="198" spans="5:43">
      <c r="E198" s="556" t="str">
        <f t="shared" si="38"/>
        <v/>
      </c>
      <c r="G198" s="556" t="str">
        <f t="shared" si="38"/>
        <v/>
      </c>
      <c r="I198" s="556" t="str">
        <f t="shared" si="39"/>
        <v/>
      </c>
      <c r="K198" s="556" t="str">
        <f t="shared" si="40"/>
        <v/>
      </c>
      <c r="M198" s="556" t="str">
        <f t="shared" si="41"/>
        <v/>
      </c>
      <c r="O198" s="556" t="str">
        <f t="shared" si="42"/>
        <v/>
      </c>
      <c r="Q198" s="556" t="str">
        <f t="shared" si="43"/>
        <v/>
      </c>
      <c r="S198" s="556" t="str">
        <f t="shared" si="44"/>
        <v/>
      </c>
      <c r="U198" s="556" t="str">
        <f t="shared" si="45"/>
        <v/>
      </c>
      <c r="W198" s="556" t="str">
        <f t="shared" si="46"/>
        <v/>
      </c>
      <c r="Y198" s="556" t="str">
        <f t="shared" si="47"/>
        <v/>
      </c>
      <c r="AA198" s="556" t="str">
        <f t="shared" si="48"/>
        <v/>
      </c>
      <c r="AC198" s="556" t="str">
        <f t="shared" si="49"/>
        <v/>
      </c>
      <c r="AE198" s="556" t="str">
        <f t="shared" si="50"/>
        <v/>
      </c>
      <c r="AG198" s="556" t="str">
        <f t="shared" si="51"/>
        <v/>
      </c>
      <c r="AI198" s="556" t="str">
        <f t="shared" si="52"/>
        <v/>
      </c>
      <c r="AK198" s="556" t="str">
        <f t="shared" si="53"/>
        <v/>
      </c>
      <c r="AM198" s="556" t="str">
        <f t="shared" si="54"/>
        <v/>
      </c>
      <c r="AO198" s="556" t="str">
        <f t="shared" si="55"/>
        <v/>
      </c>
      <c r="AQ198" s="556" t="str">
        <f t="shared" si="56"/>
        <v/>
      </c>
    </row>
    <row r="199" spans="5:43">
      <c r="E199" s="556" t="str">
        <f t="shared" si="38"/>
        <v/>
      </c>
      <c r="G199" s="556" t="str">
        <f t="shared" si="38"/>
        <v/>
      </c>
      <c r="I199" s="556" t="str">
        <f t="shared" si="39"/>
        <v/>
      </c>
      <c r="K199" s="556" t="str">
        <f t="shared" si="40"/>
        <v/>
      </c>
      <c r="M199" s="556" t="str">
        <f t="shared" si="41"/>
        <v/>
      </c>
      <c r="O199" s="556" t="str">
        <f t="shared" si="42"/>
        <v/>
      </c>
      <c r="Q199" s="556" t="str">
        <f t="shared" si="43"/>
        <v/>
      </c>
      <c r="S199" s="556" t="str">
        <f t="shared" si="44"/>
        <v/>
      </c>
      <c r="U199" s="556" t="str">
        <f t="shared" si="45"/>
        <v/>
      </c>
      <c r="W199" s="556" t="str">
        <f t="shared" si="46"/>
        <v/>
      </c>
      <c r="Y199" s="556" t="str">
        <f t="shared" si="47"/>
        <v/>
      </c>
      <c r="AA199" s="556" t="str">
        <f t="shared" si="48"/>
        <v/>
      </c>
      <c r="AC199" s="556" t="str">
        <f t="shared" si="49"/>
        <v/>
      </c>
      <c r="AE199" s="556" t="str">
        <f t="shared" si="50"/>
        <v/>
      </c>
      <c r="AG199" s="556" t="str">
        <f t="shared" si="51"/>
        <v/>
      </c>
      <c r="AI199" s="556" t="str">
        <f t="shared" si="52"/>
        <v/>
      </c>
      <c r="AK199" s="556" t="str">
        <f t="shared" si="53"/>
        <v/>
      </c>
      <c r="AM199" s="556" t="str">
        <f t="shared" si="54"/>
        <v/>
      </c>
      <c r="AO199" s="556" t="str">
        <f t="shared" si="55"/>
        <v/>
      </c>
      <c r="AQ199" s="556" t="str">
        <f t="shared" si="56"/>
        <v/>
      </c>
    </row>
    <row r="200" spans="5:43">
      <c r="E200" s="556" t="str">
        <f t="shared" si="38"/>
        <v/>
      </c>
      <c r="G200" s="556" t="str">
        <f t="shared" si="38"/>
        <v/>
      </c>
      <c r="I200" s="556" t="str">
        <f t="shared" si="39"/>
        <v/>
      </c>
      <c r="K200" s="556" t="str">
        <f t="shared" si="40"/>
        <v/>
      </c>
      <c r="M200" s="556" t="str">
        <f t="shared" si="41"/>
        <v/>
      </c>
      <c r="O200" s="556" t="str">
        <f t="shared" si="42"/>
        <v/>
      </c>
      <c r="Q200" s="556" t="str">
        <f t="shared" si="43"/>
        <v/>
      </c>
      <c r="S200" s="556" t="str">
        <f t="shared" si="44"/>
        <v/>
      </c>
      <c r="U200" s="556" t="str">
        <f t="shared" si="45"/>
        <v/>
      </c>
      <c r="W200" s="556" t="str">
        <f t="shared" si="46"/>
        <v/>
      </c>
      <c r="Y200" s="556" t="str">
        <f t="shared" si="47"/>
        <v/>
      </c>
      <c r="AA200" s="556" t="str">
        <f t="shared" si="48"/>
        <v/>
      </c>
      <c r="AC200" s="556" t="str">
        <f t="shared" si="49"/>
        <v/>
      </c>
      <c r="AE200" s="556" t="str">
        <f t="shared" si="50"/>
        <v/>
      </c>
      <c r="AG200" s="556" t="str">
        <f t="shared" si="51"/>
        <v/>
      </c>
      <c r="AI200" s="556" t="str">
        <f t="shared" si="52"/>
        <v/>
      </c>
      <c r="AK200" s="556" t="str">
        <f t="shared" si="53"/>
        <v/>
      </c>
      <c r="AM200" s="556" t="str">
        <f t="shared" si="54"/>
        <v/>
      </c>
      <c r="AO200" s="556" t="str">
        <f t="shared" si="55"/>
        <v/>
      </c>
      <c r="AQ200" s="556" t="str">
        <f t="shared" si="56"/>
        <v/>
      </c>
    </row>
    <row r="201" spans="5:43">
      <c r="E201" s="556" t="str">
        <f t="shared" si="38"/>
        <v/>
      </c>
      <c r="G201" s="556" t="str">
        <f t="shared" si="38"/>
        <v/>
      </c>
      <c r="I201" s="556" t="str">
        <f t="shared" si="39"/>
        <v/>
      </c>
      <c r="K201" s="556" t="str">
        <f t="shared" si="40"/>
        <v/>
      </c>
      <c r="M201" s="556" t="str">
        <f t="shared" si="41"/>
        <v/>
      </c>
      <c r="O201" s="556" t="str">
        <f t="shared" si="42"/>
        <v/>
      </c>
      <c r="Q201" s="556" t="str">
        <f t="shared" si="43"/>
        <v/>
      </c>
      <c r="S201" s="556" t="str">
        <f t="shared" si="44"/>
        <v/>
      </c>
      <c r="U201" s="556" t="str">
        <f t="shared" si="45"/>
        <v/>
      </c>
      <c r="W201" s="556" t="str">
        <f t="shared" si="46"/>
        <v/>
      </c>
      <c r="Y201" s="556" t="str">
        <f t="shared" si="47"/>
        <v/>
      </c>
      <c r="AA201" s="556" t="str">
        <f t="shared" si="48"/>
        <v/>
      </c>
      <c r="AC201" s="556" t="str">
        <f t="shared" si="49"/>
        <v/>
      </c>
      <c r="AE201" s="556" t="str">
        <f t="shared" si="50"/>
        <v/>
      </c>
      <c r="AG201" s="556" t="str">
        <f t="shared" si="51"/>
        <v/>
      </c>
      <c r="AI201" s="556" t="str">
        <f t="shared" si="52"/>
        <v/>
      </c>
      <c r="AK201" s="556" t="str">
        <f t="shared" si="53"/>
        <v/>
      </c>
      <c r="AM201" s="556" t="str">
        <f t="shared" si="54"/>
        <v/>
      </c>
      <c r="AO201" s="556" t="str">
        <f t="shared" si="55"/>
        <v/>
      </c>
      <c r="AQ201" s="556" t="str">
        <f t="shared" si="56"/>
        <v/>
      </c>
    </row>
    <row r="202" spans="5:43">
      <c r="E202" s="556" t="str">
        <f t="shared" si="38"/>
        <v/>
      </c>
      <c r="G202" s="556" t="str">
        <f t="shared" si="38"/>
        <v/>
      </c>
      <c r="I202" s="556" t="str">
        <f t="shared" si="39"/>
        <v/>
      </c>
      <c r="K202" s="556" t="str">
        <f t="shared" si="40"/>
        <v/>
      </c>
      <c r="M202" s="556" t="str">
        <f t="shared" si="41"/>
        <v/>
      </c>
      <c r="O202" s="556" t="str">
        <f t="shared" si="42"/>
        <v/>
      </c>
      <c r="Q202" s="556" t="str">
        <f t="shared" si="43"/>
        <v/>
      </c>
      <c r="S202" s="556" t="str">
        <f t="shared" si="44"/>
        <v/>
      </c>
      <c r="U202" s="556" t="str">
        <f t="shared" si="45"/>
        <v/>
      </c>
      <c r="W202" s="556" t="str">
        <f t="shared" si="46"/>
        <v/>
      </c>
      <c r="Y202" s="556" t="str">
        <f t="shared" si="47"/>
        <v/>
      </c>
      <c r="AA202" s="556" t="str">
        <f t="shared" si="48"/>
        <v/>
      </c>
      <c r="AC202" s="556" t="str">
        <f t="shared" si="49"/>
        <v/>
      </c>
      <c r="AE202" s="556" t="str">
        <f t="shared" si="50"/>
        <v/>
      </c>
      <c r="AG202" s="556" t="str">
        <f t="shared" si="51"/>
        <v/>
      </c>
      <c r="AI202" s="556" t="str">
        <f t="shared" si="52"/>
        <v/>
      </c>
      <c r="AK202" s="556" t="str">
        <f t="shared" si="53"/>
        <v/>
      </c>
      <c r="AM202" s="556" t="str">
        <f t="shared" si="54"/>
        <v/>
      </c>
      <c r="AO202" s="556" t="str">
        <f t="shared" si="55"/>
        <v/>
      </c>
      <c r="AQ202" s="556" t="str">
        <f t="shared" si="56"/>
        <v/>
      </c>
    </row>
    <row r="203" spans="5:43">
      <c r="E203" s="556" t="str">
        <f t="shared" si="38"/>
        <v/>
      </c>
      <c r="G203" s="556" t="str">
        <f t="shared" si="38"/>
        <v/>
      </c>
      <c r="I203" s="556" t="str">
        <f t="shared" si="39"/>
        <v/>
      </c>
      <c r="K203" s="556" t="str">
        <f t="shared" si="40"/>
        <v/>
      </c>
      <c r="M203" s="556" t="str">
        <f t="shared" si="41"/>
        <v/>
      </c>
      <c r="O203" s="556" t="str">
        <f t="shared" si="42"/>
        <v/>
      </c>
      <c r="Q203" s="556" t="str">
        <f t="shared" si="43"/>
        <v/>
      </c>
      <c r="S203" s="556" t="str">
        <f t="shared" si="44"/>
        <v/>
      </c>
      <c r="U203" s="556" t="str">
        <f t="shared" si="45"/>
        <v/>
      </c>
      <c r="W203" s="556" t="str">
        <f t="shared" si="46"/>
        <v/>
      </c>
      <c r="Y203" s="556" t="str">
        <f t="shared" si="47"/>
        <v/>
      </c>
      <c r="AA203" s="556" t="str">
        <f t="shared" si="48"/>
        <v/>
      </c>
      <c r="AC203" s="556" t="str">
        <f t="shared" si="49"/>
        <v/>
      </c>
      <c r="AE203" s="556" t="str">
        <f t="shared" si="50"/>
        <v/>
      </c>
      <c r="AG203" s="556" t="str">
        <f t="shared" si="51"/>
        <v/>
      </c>
      <c r="AI203" s="556" t="str">
        <f t="shared" si="52"/>
        <v/>
      </c>
      <c r="AK203" s="556" t="str">
        <f t="shared" si="53"/>
        <v/>
      </c>
      <c r="AM203" s="556" t="str">
        <f t="shared" si="54"/>
        <v/>
      </c>
      <c r="AO203" s="556" t="str">
        <f t="shared" si="55"/>
        <v/>
      </c>
      <c r="AQ203" s="556" t="str">
        <f t="shared" si="56"/>
        <v/>
      </c>
    </row>
    <row r="204" spans="5:43">
      <c r="E204" s="556" t="str">
        <f t="shared" si="38"/>
        <v/>
      </c>
      <c r="G204" s="556" t="str">
        <f t="shared" si="38"/>
        <v/>
      </c>
      <c r="I204" s="556" t="str">
        <f t="shared" si="39"/>
        <v/>
      </c>
      <c r="K204" s="556" t="str">
        <f t="shared" si="40"/>
        <v/>
      </c>
      <c r="M204" s="556" t="str">
        <f t="shared" si="41"/>
        <v/>
      </c>
      <c r="O204" s="556" t="str">
        <f t="shared" si="42"/>
        <v/>
      </c>
      <c r="Q204" s="556" t="str">
        <f t="shared" si="43"/>
        <v/>
      </c>
      <c r="S204" s="556" t="str">
        <f t="shared" si="44"/>
        <v/>
      </c>
      <c r="U204" s="556" t="str">
        <f t="shared" si="45"/>
        <v/>
      </c>
      <c r="W204" s="556" t="str">
        <f t="shared" si="46"/>
        <v/>
      </c>
      <c r="Y204" s="556" t="str">
        <f t="shared" si="47"/>
        <v/>
      </c>
      <c r="AA204" s="556" t="str">
        <f t="shared" si="48"/>
        <v/>
      </c>
      <c r="AC204" s="556" t="str">
        <f t="shared" si="49"/>
        <v/>
      </c>
      <c r="AE204" s="556" t="str">
        <f t="shared" si="50"/>
        <v/>
      </c>
      <c r="AG204" s="556" t="str">
        <f t="shared" si="51"/>
        <v/>
      </c>
      <c r="AI204" s="556" t="str">
        <f t="shared" si="52"/>
        <v/>
      </c>
      <c r="AK204" s="556" t="str">
        <f t="shared" si="53"/>
        <v/>
      </c>
      <c r="AM204" s="556" t="str">
        <f t="shared" si="54"/>
        <v/>
      </c>
      <c r="AO204" s="556" t="str">
        <f t="shared" si="55"/>
        <v/>
      </c>
      <c r="AQ204" s="556" t="str">
        <f t="shared" si="56"/>
        <v/>
      </c>
    </row>
    <row r="205" spans="5:43">
      <c r="E205" s="556" t="str">
        <f t="shared" ref="E205:G268" si="57">IF(OR($B205=0,D205=0),"",D205/$B205)</f>
        <v/>
      </c>
      <c r="G205" s="556" t="str">
        <f t="shared" si="57"/>
        <v/>
      </c>
      <c r="I205" s="556" t="str">
        <f t="shared" ref="I205:I268" si="58">IF(OR($B205=0,H205=0),"",H205/$B205)</f>
        <v/>
      </c>
      <c r="K205" s="556" t="str">
        <f t="shared" ref="K205:K268" si="59">IF(OR($B205=0,J205=0),"",J205/$B205)</f>
        <v/>
      </c>
      <c r="M205" s="556" t="str">
        <f t="shared" ref="M205:M268" si="60">IF(OR($B205=0,L205=0),"",L205/$B205)</f>
        <v/>
      </c>
      <c r="O205" s="556" t="str">
        <f t="shared" ref="O205:O268" si="61">IF(OR($B205=0,N205=0),"",N205/$B205)</f>
        <v/>
      </c>
      <c r="Q205" s="556" t="str">
        <f t="shared" ref="Q205:Q268" si="62">IF(OR($B205=0,P205=0),"",P205/$B205)</f>
        <v/>
      </c>
      <c r="S205" s="556" t="str">
        <f t="shared" ref="S205:S268" si="63">IF(OR($B205=0,R205=0),"",R205/$B205)</f>
        <v/>
      </c>
      <c r="U205" s="556" t="str">
        <f t="shared" ref="U205:U268" si="64">IF(OR($B205=0,T205=0),"",T205/$B205)</f>
        <v/>
      </c>
      <c r="W205" s="556" t="str">
        <f t="shared" ref="W205:W268" si="65">IF(OR($B205=0,V205=0),"",V205/$B205)</f>
        <v/>
      </c>
      <c r="Y205" s="556" t="str">
        <f t="shared" ref="Y205:Y268" si="66">IF(OR($B205=0,X205=0),"",X205/$B205)</f>
        <v/>
      </c>
      <c r="AA205" s="556" t="str">
        <f t="shared" ref="AA205:AA268" si="67">IF(OR($B205=0,Z205=0),"",Z205/$B205)</f>
        <v/>
      </c>
      <c r="AC205" s="556" t="str">
        <f t="shared" ref="AC205:AC268" si="68">IF(OR($B205=0,AB205=0),"",AB205/$B205)</f>
        <v/>
      </c>
      <c r="AE205" s="556" t="str">
        <f t="shared" ref="AE205:AE268" si="69">IF(OR($B205=0,AD205=0),"",AD205/$B205)</f>
        <v/>
      </c>
      <c r="AG205" s="556" t="str">
        <f t="shared" ref="AG205:AG268" si="70">IF(OR($B205=0,AF205=0),"",AF205/$B205)</f>
        <v/>
      </c>
      <c r="AI205" s="556" t="str">
        <f t="shared" ref="AI205:AI268" si="71">IF(OR($B205=0,AH205=0),"",AH205/$B205)</f>
        <v/>
      </c>
      <c r="AK205" s="556" t="str">
        <f t="shared" ref="AK205:AK268" si="72">IF(OR($B205=0,AJ205=0),"",AJ205/$B205)</f>
        <v/>
      </c>
      <c r="AM205" s="556" t="str">
        <f t="shared" ref="AM205:AM268" si="73">IF(OR($B205=0,AL205=0),"",AL205/$B205)</f>
        <v/>
      </c>
      <c r="AO205" s="556" t="str">
        <f t="shared" ref="AO205:AO268" si="74">IF(OR($B205=0,AN205=0),"",AN205/$B205)</f>
        <v/>
      </c>
      <c r="AQ205" s="556" t="str">
        <f t="shared" ref="AQ205:AQ268" si="75">IF(OR($B205=0,AP205=0),"",AP205/$B205)</f>
        <v/>
      </c>
    </row>
    <row r="206" spans="5:43">
      <c r="E206" s="556" t="str">
        <f t="shared" si="57"/>
        <v/>
      </c>
      <c r="G206" s="556" t="str">
        <f t="shared" si="57"/>
        <v/>
      </c>
      <c r="I206" s="556" t="str">
        <f t="shared" si="58"/>
        <v/>
      </c>
      <c r="K206" s="556" t="str">
        <f t="shared" si="59"/>
        <v/>
      </c>
      <c r="M206" s="556" t="str">
        <f t="shared" si="60"/>
        <v/>
      </c>
      <c r="O206" s="556" t="str">
        <f t="shared" si="61"/>
        <v/>
      </c>
      <c r="Q206" s="556" t="str">
        <f t="shared" si="62"/>
        <v/>
      </c>
      <c r="S206" s="556" t="str">
        <f t="shared" si="63"/>
        <v/>
      </c>
      <c r="U206" s="556" t="str">
        <f t="shared" si="64"/>
        <v/>
      </c>
      <c r="W206" s="556" t="str">
        <f t="shared" si="65"/>
        <v/>
      </c>
      <c r="Y206" s="556" t="str">
        <f t="shared" si="66"/>
        <v/>
      </c>
      <c r="AA206" s="556" t="str">
        <f t="shared" si="67"/>
        <v/>
      </c>
      <c r="AC206" s="556" t="str">
        <f t="shared" si="68"/>
        <v/>
      </c>
      <c r="AE206" s="556" t="str">
        <f t="shared" si="69"/>
        <v/>
      </c>
      <c r="AG206" s="556" t="str">
        <f t="shared" si="70"/>
        <v/>
      </c>
      <c r="AI206" s="556" t="str">
        <f t="shared" si="71"/>
        <v/>
      </c>
      <c r="AK206" s="556" t="str">
        <f t="shared" si="72"/>
        <v/>
      </c>
      <c r="AM206" s="556" t="str">
        <f t="shared" si="73"/>
        <v/>
      </c>
      <c r="AO206" s="556" t="str">
        <f t="shared" si="74"/>
        <v/>
      </c>
      <c r="AQ206" s="556" t="str">
        <f t="shared" si="75"/>
        <v/>
      </c>
    </row>
    <row r="207" spans="5:43">
      <c r="E207" s="556" t="str">
        <f t="shared" si="57"/>
        <v/>
      </c>
      <c r="G207" s="556" t="str">
        <f t="shared" si="57"/>
        <v/>
      </c>
      <c r="I207" s="556" t="str">
        <f t="shared" si="58"/>
        <v/>
      </c>
      <c r="K207" s="556" t="str">
        <f t="shared" si="59"/>
        <v/>
      </c>
      <c r="M207" s="556" t="str">
        <f t="shared" si="60"/>
        <v/>
      </c>
      <c r="O207" s="556" t="str">
        <f t="shared" si="61"/>
        <v/>
      </c>
      <c r="Q207" s="556" t="str">
        <f t="shared" si="62"/>
        <v/>
      </c>
      <c r="S207" s="556" t="str">
        <f t="shared" si="63"/>
        <v/>
      </c>
      <c r="U207" s="556" t="str">
        <f t="shared" si="64"/>
        <v/>
      </c>
      <c r="W207" s="556" t="str">
        <f t="shared" si="65"/>
        <v/>
      </c>
      <c r="Y207" s="556" t="str">
        <f t="shared" si="66"/>
        <v/>
      </c>
      <c r="AA207" s="556" t="str">
        <f t="shared" si="67"/>
        <v/>
      </c>
      <c r="AC207" s="556" t="str">
        <f t="shared" si="68"/>
        <v/>
      </c>
      <c r="AE207" s="556" t="str">
        <f t="shared" si="69"/>
        <v/>
      </c>
      <c r="AG207" s="556" t="str">
        <f t="shared" si="70"/>
        <v/>
      </c>
      <c r="AI207" s="556" t="str">
        <f t="shared" si="71"/>
        <v/>
      </c>
      <c r="AK207" s="556" t="str">
        <f t="shared" si="72"/>
        <v/>
      </c>
      <c r="AM207" s="556" t="str">
        <f t="shared" si="73"/>
        <v/>
      </c>
      <c r="AO207" s="556" t="str">
        <f t="shared" si="74"/>
        <v/>
      </c>
      <c r="AQ207" s="556" t="str">
        <f t="shared" si="75"/>
        <v/>
      </c>
    </row>
    <row r="208" spans="5:43">
      <c r="E208" s="556" t="str">
        <f t="shared" si="57"/>
        <v/>
      </c>
      <c r="G208" s="556" t="str">
        <f t="shared" si="57"/>
        <v/>
      </c>
      <c r="I208" s="556" t="str">
        <f t="shared" si="58"/>
        <v/>
      </c>
      <c r="K208" s="556" t="str">
        <f t="shared" si="59"/>
        <v/>
      </c>
      <c r="M208" s="556" t="str">
        <f t="shared" si="60"/>
        <v/>
      </c>
      <c r="O208" s="556" t="str">
        <f t="shared" si="61"/>
        <v/>
      </c>
      <c r="Q208" s="556" t="str">
        <f t="shared" si="62"/>
        <v/>
      </c>
      <c r="S208" s="556" t="str">
        <f t="shared" si="63"/>
        <v/>
      </c>
      <c r="U208" s="556" t="str">
        <f t="shared" si="64"/>
        <v/>
      </c>
      <c r="W208" s="556" t="str">
        <f t="shared" si="65"/>
        <v/>
      </c>
      <c r="Y208" s="556" t="str">
        <f t="shared" si="66"/>
        <v/>
      </c>
      <c r="AA208" s="556" t="str">
        <f t="shared" si="67"/>
        <v/>
      </c>
      <c r="AC208" s="556" t="str">
        <f t="shared" si="68"/>
        <v/>
      </c>
      <c r="AE208" s="556" t="str">
        <f t="shared" si="69"/>
        <v/>
      </c>
      <c r="AG208" s="556" t="str">
        <f t="shared" si="70"/>
        <v/>
      </c>
      <c r="AI208" s="556" t="str">
        <f t="shared" si="71"/>
        <v/>
      </c>
      <c r="AK208" s="556" t="str">
        <f t="shared" si="72"/>
        <v/>
      </c>
      <c r="AM208" s="556" t="str">
        <f t="shared" si="73"/>
        <v/>
      </c>
      <c r="AO208" s="556" t="str">
        <f t="shared" si="74"/>
        <v/>
      </c>
      <c r="AQ208" s="556" t="str">
        <f t="shared" si="75"/>
        <v/>
      </c>
    </row>
    <row r="209" spans="5:43">
      <c r="E209" s="556" t="str">
        <f t="shared" si="57"/>
        <v/>
      </c>
      <c r="G209" s="556" t="str">
        <f t="shared" si="57"/>
        <v/>
      </c>
      <c r="I209" s="556" t="str">
        <f t="shared" si="58"/>
        <v/>
      </c>
      <c r="K209" s="556" t="str">
        <f t="shared" si="59"/>
        <v/>
      </c>
      <c r="M209" s="556" t="str">
        <f t="shared" si="60"/>
        <v/>
      </c>
      <c r="O209" s="556" t="str">
        <f t="shared" si="61"/>
        <v/>
      </c>
      <c r="Q209" s="556" t="str">
        <f t="shared" si="62"/>
        <v/>
      </c>
      <c r="S209" s="556" t="str">
        <f t="shared" si="63"/>
        <v/>
      </c>
      <c r="U209" s="556" t="str">
        <f t="shared" si="64"/>
        <v/>
      </c>
      <c r="W209" s="556" t="str">
        <f t="shared" si="65"/>
        <v/>
      </c>
      <c r="Y209" s="556" t="str">
        <f t="shared" si="66"/>
        <v/>
      </c>
      <c r="AA209" s="556" t="str">
        <f t="shared" si="67"/>
        <v/>
      </c>
      <c r="AC209" s="556" t="str">
        <f t="shared" si="68"/>
        <v/>
      </c>
      <c r="AE209" s="556" t="str">
        <f t="shared" si="69"/>
        <v/>
      </c>
      <c r="AG209" s="556" t="str">
        <f t="shared" si="70"/>
        <v/>
      </c>
      <c r="AI209" s="556" t="str">
        <f t="shared" si="71"/>
        <v/>
      </c>
      <c r="AK209" s="556" t="str">
        <f t="shared" si="72"/>
        <v/>
      </c>
      <c r="AM209" s="556" t="str">
        <f t="shared" si="73"/>
        <v/>
      </c>
      <c r="AO209" s="556" t="str">
        <f t="shared" si="74"/>
        <v/>
      </c>
      <c r="AQ209" s="556" t="str">
        <f t="shared" si="75"/>
        <v/>
      </c>
    </row>
    <row r="210" spans="5:43">
      <c r="E210" s="556" t="str">
        <f t="shared" si="57"/>
        <v/>
      </c>
      <c r="G210" s="556" t="str">
        <f t="shared" si="57"/>
        <v/>
      </c>
      <c r="I210" s="556" t="str">
        <f t="shared" si="58"/>
        <v/>
      </c>
      <c r="K210" s="556" t="str">
        <f t="shared" si="59"/>
        <v/>
      </c>
      <c r="M210" s="556" t="str">
        <f t="shared" si="60"/>
        <v/>
      </c>
      <c r="O210" s="556" t="str">
        <f t="shared" si="61"/>
        <v/>
      </c>
      <c r="Q210" s="556" t="str">
        <f t="shared" si="62"/>
        <v/>
      </c>
      <c r="S210" s="556" t="str">
        <f t="shared" si="63"/>
        <v/>
      </c>
      <c r="U210" s="556" t="str">
        <f t="shared" si="64"/>
        <v/>
      </c>
      <c r="W210" s="556" t="str">
        <f t="shared" si="65"/>
        <v/>
      </c>
      <c r="Y210" s="556" t="str">
        <f t="shared" si="66"/>
        <v/>
      </c>
      <c r="AA210" s="556" t="str">
        <f t="shared" si="67"/>
        <v/>
      </c>
      <c r="AC210" s="556" t="str">
        <f t="shared" si="68"/>
        <v/>
      </c>
      <c r="AE210" s="556" t="str">
        <f t="shared" si="69"/>
        <v/>
      </c>
      <c r="AG210" s="556" t="str">
        <f t="shared" si="70"/>
        <v/>
      </c>
      <c r="AI210" s="556" t="str">
        <f t="shared" si="71"/>
        <v/>
      </c>
      <c r="AK210" s="556" t="str">
        <f t="shared" si="72"/>
        <v/>
      </c>
      <c r="AM210" s="556" t="str">
        <f t="shared" si="73"/>
        <v/>
      </c>
      <c r="AO210" s="556" t="str">
        <f t="shared" si="74"/>
        <v/>
      </c>
      <c r="AQ210" s="556" t="str">
        <f t="shared" si="75"/>
        <v/>
      </c>
    </row>
    <row r="211" spans="5:43">
      <c r="E211" s="556" t="str">
        <f t="shared" si="57"/>
        <v/>
      </c>
      <c r="G211" s="556" t="str">
        <f t="shared" si="57"/>
        <v/>
      </c>
      <c r="I211" s="556" t="str">
        <f t="shared" si="58"/>
        <v/>
      </c>
      <c r="K211" s="556" t="str">
        <f t="shared" si="59"/>
        <v/>
      </c>
      <c r="M211" s="556" t="str">
        <f t="shared" si="60"/>
        <v/>
      </c>
      <c r="O211" s="556" t="str">
        <f t="shared" si="61"/>
        <v/>
      </c>
      <c r="Q211" s="556" t="str">
        <f t="shared" si="62"/>
        <v/>
      </c>
      <c r="S211" s="556" t="str">
        <f t="shared" si="63"/>
        <v/>
      </c>
      <c r="U211" s="556" t="str">
        <f t="shared" si="64"/>
        <v/>
      </c>
      <c r="W211" s="556" t="str">
        <f t="shared" si="65"/>
        <v/>
      </c>
      <c r="Y211" s="556" t="str">
        <f t="shared" si="66"/>
        <v/>
      </c>
      <c r="AA211" s="556" t="str">
        <f t="shared" si="67"/>
        <v/>
      </c>
      <c r="AC211" s="556" t="str">
        <f t="shared" si="68"/>
        <v/>
      </c>
      <c r="AE211" s="556" t="str">
        <f t="shared" si="69"/>
        <v/>
      </c>
      <c r="AG211" s="556" t="str">
        <f t="shared" si="70"/>
        <v/>
      </c>
      <c r="AI211" s="556" t="str">
        <f t="shared" si="71"/>
        <v/>
      </c>
      <c r="AK211" s="556" t="str">
        <f t="shared" si="72"/>
        <v/>
      </c>
      <c r="AM211" s="556" t="str">
        <f t="shared" si="73"/>
        <v/>
      </c>
      <c r="AO211" s="556" t="str">
        <f t="shared" si="74"/>
        <v/>
      </c>
      <c r="AQ211" s="556" t="str">
        <f t="shared" si="75"/>
        <v/>
      </c>
    </row>
    <row r="212" spans="5:43">
      <c r="E212" s="556" t="str">
        <f t="shared" si="57"/>
        <v/>
      </c>
      <c r="G212" s="556" t="str">
        <f t="shared" si="57"/>
        <v/>
      </c>
      <c r="I212" s="556" t="str">
        <f t="shared" si="58"/>
        <v/>
      </c>
      <c r="K212" s="556" t="str">
        <f t="shared" si="59"/>
        <v/>
      </c>
      <c r="M212" s="556" t="str">
        <f t="shared" si="60"/>
        <v/>
      </c>
      <c r="O212" s="556" t="str">
        <f t="shared" si="61"/>
        <v/>
      </c>
      <c r="Q212" s="556" t="str">
        <f t="shared" si="62"/>
        <v/>
      </c>
      <c r="S212" s="556" t="str">
        <f t="shared" si="63"/>
        <v/>
      </c>
      <c r="U212" s="556" t="str">
        <f t="shared" si="64"/>
        <v/>
      </c>
      <c r="W212" s="556" t="str">
        <f t="shared" si="65"/>
        <v/>
      </c>
      <c r="Y212" s="556" t="str">
        <f t="shared" si="66"/>
        <v/>
      </c>
      <c r="AA212" s="556" t="str">
        <f t="shared" si="67"/>
        <v/>
      </c>
      <c r="AC212" s="556" t="str">
        <f t="shared" si="68"/>
        <v/>
      </c>
      <c r="AE212" s="556" t="str">
        <f t="shared" si="69"/>
        <v/>
      </c>
      <c r="AG212" s="556" t="str">
        <f t="shared" si="70"/>
        <v/>
      </c>
      <c r="AI212" s="556" t="str">
        <f t="shared" si="71"/>
        <v/>
      </c>
      <c r="AK212" s="556" t="str">
        <f t="shared" si="72"/>
        <v/>
      </c>
      <c r="AM212" s="556" t="str">
        <f t="shared" si="73"/>
        <v/>
      </c>
      <c r="AO212" s="556" t="str">
        <f t="shared" si="74"/>
        <v/>
      </c>
      <c r="AQ212" s="556" t="str">
        <f t="shared" si="75"/>
        <v/>
      </c>
    </row>
    <row r="213" spans="5:43">
      <c r="E213" s="556" t="str">
        <f t="shared" si="57"/>
        <v/>
      </c>
      <c r="G213" s="556" t="str">
        <f t="shared" si="57"/>
        <v/>
      </c>
      <c r="I213" s="556" t="str">
        <f t="shared" si="58"/>
        <v/>
      </c>
      <c r="K213" s="556" t="str">
        <f t="shared" si="59"/>
        <v/>
      </c>
      <c r="M213" s="556" t="str">
        <f t="shared" si="60"/>
        <v/>
      </c>
      <c r="O213" s="556" t="str">
        <f t="shared" si="61"/>
        <v/>
      </c>
      <c r="Q213" s="556" t="str">
        <f t="shared" si="62"/>
        <v/>
      </c>
      <c r="S213" s="556" t="str">
        <f t="shared" si="63"/>
        <v/>
      </c>
      <c r="U213" s="556" t="str">
        <f t="shared" si="64"/>
        <v/>
      </c>
      <c r="W213" s="556" t="str">
        <f t="shared" si="65"/>
        <v/>
      </c>
      <c r="Y213" s="556" t="str">
        <f t="shared" si="66"/>
        <v/>
      </c>
      <c r="AA213" s="556" t="str">
        <f t="shared" si="67"/>
        <v/>
      </c>
      <c r="AC213" s="556" t="str">
        <f t="shared" si="68"/>
        <v/>
      </c>
      <c r="AE213" s="556" t="str">
        <f t="shared" si="69"/>
        <v/>
      </c>
      <c r="AG213" s="556" t="str">
        <f t="shared" si="70"/>
        <v/>
      </c>
      <c r="AI213" s="556" t="str">
        <f t="shared" si="71"/>
        <v/>
      </c>
      <c r="AK213" s="556" t="str">
        <f t="shared" si="72"/>
        <v/>
      </c>
      <c r="AM213" s="556" t="str">
        <f t="shared" si="73"/>
        <v/>
      </c>
      <c r="AO213" s="556" t="str">
        <f t="shared" si="74"/>
        <v/>
      </c>
      <c r="AQ213" s="556" t="str">
        <f t="shared" si="75"/>
        <v/>
      </c>
    </row>
    <row r="214" spans="5:43">
      <c r="E214" s="556" t="str">
        <f t="shared" si="57"/>
        <v/>
      </c>
      <c r="G214" s="556" t="str">
        <f t="shared" si="57"/>
        <v/>
      </c>
      <c r="I214" s="556" t="str">
        <f t="shared" si="58"/>
        <v/>
      </c>
      <c r="K214" s="556" t="str">
        <f t="shared" si="59"/>
        <v/>
      </c>
      <c r="M214" s="556" t="str">
        <f t="shared" si="60"/>
        <v/>
      </c>
      <c r="O214" s="556" t="str">
        <f t="shared" si="61"/>
        <v/>
      </c>
      <c r="Q214" s="556" t="str">
        <f t="shared" si="62"/>
        <v/>
      </c>
      <c r="S214" s="556" t="str">
        <f t="shared" si="63"/>
        <v/>
      </c>
      <c r="U214" s="556" t="str">
        <f t="shared" si="64"/>
        <v/>
      </c>
      <c r="W214" s="556" t="str">
        <f t="shared" si="65"/>
        <v/>
      </c>
      <c r="Y214" s="556" t="str">
        <f t="shared" si="66"/>
        <v/>
      </c>
      <c r="AA214" s="556" t="str">
        <f t="shared" si="67"/>
        <v/>
      </c>
      <c r="AC214" s="556" t="str">
        <f t="shared" si="68"/>
        <v/>
      </c>
      <c r="AE214" s="556" t="str">
        <f t="shared" si="69"/>
        <v/>
      </c>
      <c r="AG214" s="556" t="str">
        <f t="shared" si="70"/>
        <v/>
      </c>
      <c r="AI214" s="556" t="str">
        <f t="shared" si="71"/>
        <v/>
      </c>
      <c r="AK214" s="556" t="str">
        <f t="shared" si="72"/>
        <v/>
      </c>
      <c r="AM214" s="556" t="str">
        <f t="shared" si="73"/>
        <v/>
      </c>
      <c r="AO214" s="556" t="str">
        <f t="shared" si="74"/>
        <v/>
      </c>
      <c r="AQ214" s="556" t="str">
        <f t="shared" si="75"/>
        <v/>
      </c>
    </row>
    <row r="215" spans="5:43">
      <c r="E215" s="556" t="str">
        <f t="shared" si="57"/>
        <v/>
      </c>
      <c r="G215" s="556" t="str">
        <f t="shared" si="57"/>
        <v/>
      </c>
      <c r="I215" s="556" t="str">
        <f t="shared" si="58"/>
        <v/>
      </c>
      <c r="K215" s="556" t="str">
        <f t="shared" si="59"/>
        <v/>
      </c>
      <c r="M215" s="556" t="str">
        <f t="shared" si="60"/>
        <v/>
      </c>
      <c r="O215" s="556" t="str">
        <f t="shared" si="61"/>
        <v/>
      </c>
      <c r="Q215" s="556" t="str">
        <f t="shared" si="62"/>
        <v/>
      </c>
      <c r="S215" s="556" t="str">
        <f t="shared" si="63"/>
        <v/>
      </c>
      <c r="U215" s="556" t="str">
        <f t="shared" si="64"/>
        <v/>
      </c>
      <c r="W215" s="556" t="str">
        <f t="shared" si="65"/>
        <v/>
      </c>
      <c r="Y215" s="556" t="str">
        <f t="shared" si="66"/>
        <v/>
      </c>
      <c r="AA215" s="556" t="str">
        <f t="shared" si="67"/>
        <v/>
      </c>
      <c r="AC215" s="556" t="str">
        <f t="shared" si="68"/>
        <v/>
      </c>
      <c r="AE215" s="556" t="str">
        <f t="shared" si="69"/>
        <v/>
      </c>
      <c r="AG215" s="556" t="str">
        <f t="shared" si="70"/>
        <v/>
      </c>
      <c r="AI215" s="556" t="str">
        <f t="shared" si="71"/>
        <v/>
      </c>
      <c r="AK215" s="556" t="str">
        <f t="shared" si="72"/>
        <v/>
      </c>
      <c r="AM215" s="556" t="str">
        <f t="shared" si="73"/>
        <v/>
      </c>
      <c r="AO215" s="556" t="str">
        <f t="shared" si="74"/>
        <v/>
      </c>
      <c r="AQ215" s="556" t="str">
        <f t="shared" si="75"/>
        <v/>
      </c>
    </row>
    <row r="216" spans="5:43">
      <c r="E216" s="556" t="str">
        <f t="shared" si="57"/>
        <v/>
      </c>
      <c r="G216" s="556" t="str">
        <f t="shared" si="57"/>
        <v/>
      </c>
      <c r="I216" s="556" t="str">
        <f t="shared" si="58"/>
        <v/>
      </c>
      <c r="K216" s="556" t="str">
        <f t="shared" si="59"/>
        <v/>
      </c>
      <c r="M216" s="556" t="str">
        <f t="shared" si="60"/>
        <v/>
      </c>
      <c r="O216" s="556" t="str">
        <f t="shared" si="61"/>
        <v/>
      </c>
      <c r="Q216" s="556" t="str">
        <f t="shared" si="62"/>
        <v/>
      </c>
      <c r="S216" s="556" t="str">
        <f t="shared" si="63"/>
        <v/>
      </c>
      <c r="U216" s="556" t="str">
        <f t="shared" si="64"/>
        <v/>
      </c>
      <c r="W216" s="556" t="str">
        <f t="shared" si="65"/>
        <v/>
      </c>
      <c r="Y216" s="556" t="str">
        <f t="shared" si="66"/>
        <v/>
      </c>
      <c r="AA216" s="556" t="str">
        <f t="shared" si="67"/>
        <v/>
      </c>
      <c r="AC216" s="556" t="str">
        <f t="shared" si="68"/>
        <v/>
      </c>
      <c r="AE216" s="556" t="str">
        <f t="shared" si="69"/>
        <v/>
      </c>
      <c r="AG216" s="556" t="str">
        <f t="shared" si="70"/>
        <v/>
      </c>
      <c r="AI216" s="556" t="str">
        <f t="shared" si="71"/>
        <v/>
      </c>
      <c r="AK216" s="556" t="str">
        <f t="shared" si="72"/>
        <v/>
      </c>
      <c r="AM216" s="556" t="str">
        <f t="shared" si="73"/>
        <v/>
      </c>
      <c r="AO216" s="556" t="str">
        <f t="shared" si="74"/>
        <v/>
      </c>
      <c r="AQ216" s="556" t="str">
        <f t="shared" si="75"/>
        <v/>
      </c>
    </row>
    <row r="217" spans="5:43">
      <c r="E217" s="556" t="str">
        <f t="shared" si="57"/>
        <v/>
      </c>
      <c r="G217" s="556" t="str">
        <f t="shared" si="57"/>
        <v/>
      </c>
      <c r="I217" s="556" t="str">
        <f t="shared" si="58"/>
        <v/>
      </c>
      <c r="K217" s="556" t="str">
        <f t="shared" si="59"/>
        <v/>
      </c>
      <c r="M217" s="556" t="str">
        <f t="shared" si="60"/>
        <v/>
      </c>
      <c r="O217" s="556" t="str">
        <f t="shared" si="61"/>
        <v/>
      </c>
      <c r="Q217" s="556" t="str">
        <f t="shared" si="62"/>
        <v/>
      </c>
      <c r="S217" s="556" t="str">
        <f t="shared" si="63"/>
        <v/>
      </c>
      <c r="U217" s="556" t="str">
        <f t="shared" si="64"/>
        <v/>
      </c>
      <c r="W217" s="556" t="str">
        <f t="shared" si="65"/>
        <v/>
      </c>
      <c r="Y217" s="556" t="str">
        <f t="shared" si="66"/>
        <v/>
      </c>
      <c r="AA217" s="556" t="str">
        <f t="shared" si="67"/>
        <v/>
      </c>
      <c r="AC217" s="556" t="str">
        <f t="shared" si="68"/>
        <v/>
      </c>
      <c r="AE217" s="556" t="str">
        <f t="shared" si="69"/>
        <v/>
      </c>
      <c r="AG217" s="556" t="str">
        <f t="shared" si="70"/>
        <v/>
      </c>
      <c r="AI217" s="556" t="str">
        <f t="shared" si="71"/>
        <v/>
      </c>
      <c r="AK217" s="556" t="str">
        <f t="shared" si="72"/>
        <v/>
      </c>
      <c r="AM217" s="556" t="str">
        <f t="shared" si="73"/>
        <v/>
      </c>
      <c r="AO217" s="556" t="str">
        <f t="shared" si="74"/>
        <v/>
      </c>
      <c r="AQ217" s="556" t="str">
        <f t="shared" si="75"/>
        <v/>
      </c>
    </row>
    <row r="218" spans="5:43">
      <c r="E218" s="556" t="str">
        <f t="shared" si="57"/>
        <v/>
      </c>
      <c r="G218" s="556" t="str">
        <f t="shared" si="57"/>
        <v/>
      </c>
      <c r="I218" s="556" t="str">
        <f t="shared" si="58"/>
        <v/>
      </c>
      <c r="K218" s="556" t="str">
        <f t="shared" si="59"/>
        <v/>
      </c>
      <c r="M218" s="556" t="str">
        <f t="shared" si="60"/>
        <v/>
      </c>
      <c r="O218" s="556" t="str">
        <f t="shared" si="61"/>
        <v/>
      </c>
      <c r="Q218" s="556" t="str">
        <f t="shared" si="62"/>
        <v/>
      </c>
      <c r="S218" s="556" t="str">
        <f t="shared" si="63"/>
        <v/>
      </c>
      <c r="U218" s="556" t="str">
        <f t="shared" si="64"/>
        <v/>
      </c>
      <c r="W218" s="556" t="str">
        <f t="shared" si="65"/>
        <v/>
      </c>
      <c r="Y218" s="556" t="str">
        <f t="shared" si="66"/>
        <v/>
      </c>
      <c r="AA218" s="556" t="str">
        <f t="shared" si="67"/>
        <v/>
      </c>
      <c r="AC218" s="556" t="str">
        <f t="shared" si="68"/>
        <v/>
      </c>
      <c r="AE218" s="556" t="str">
        <f t="shared" si="69"/>
        <v/>
      </c>
      <c r="AG218" s="556" t="str">
        <f t="shared" si="70"/>
        <v/>
      </c>
      <c r="AI218" s="556" t="str">
        <f t="shared" si="71"/>
        <v/>
      </c>
      <c r="AK218" s="556" t="str">
        <f t="shared" si="72"/>
        <v/>
      </c>
      <c r="AM218" s="556" t="str">
        <f t="shared" si="73"/>
        <v/>
      </c>
      <c r="AO218" s="556" t="str">
        <f t="shared" si="74"/>
        <v/>
      </c>
      <c r="AQ218" s="556" t="str">
        <f t="shared" si="75"/>
        <v/>
      </c>
    </row>
    <row r="219" spans="5:43">
      <c r="E219" s="556" t="str">
        <f t="shared" si="57"/>
        <v/>
      </c>
      <c r="G219" s="556" t="str">
        <f t="shared" si="57"/>
        <v/>
      </c>
      <c r="I219" s="556" t="str">
        <f t="shared" si="58"/>
        <v/>
      </c>
      <c r="K219" s="556" t="str">
        <f t="shared" si="59"/>
        <v/>
      </c>
      <c r="M219" s="556" t="str">
        <f t="shared" si="60"/>
        <v/>
      </c>
      <c r="O219" s="556" t="str">
        <f t="shared" si="61"/>
        <v/>
      </c>
      <c r="Q219" s="556" t="str">
        <f t="shared" si="62"/>
        <v/>
      </c>
      <c r="S219" s="556" t="str">
        <f t="shared" si="63"/>
        <v/>
      </c>
      <c r="U219" s="556" t="str">
        <f t="shared" si="64"/>
        <v/>
      </c>
      <c r="W219" s="556" t="str">
        <f t="shared" si="65"/>
        <v/>
      </c>
      <c r="Y219" s="556" t="str">
        <f t="shared" si="66"/>
        <v/>
      </c>
      <c r="AA219" s="556" t="str">
        <f t="shared" si="67"/>
        <v/>
      </c>
      <c r="AC219" s="556" t="str">
        <f t="shared" si="68"/>
        <v/>
      </c>
      <c r="AE219" s="556" t="str">
        <f t="shared" si="69"/>
        <v/>
      </c>
      <c r="AG219" s="556" t="str">
        <f t="shared" si="70"/>
        <v/>
      </c>
      <c r="AI219" s="556" t="str">
        <f t="shared" si="71"/>
        <v/>
      </c>
      <c r="AK219" s="556" t="str">
        <f t="shared" si="72"/>
        <v/>
      </c>
      <c r="AM219" s="556" t="str">
        <f t="shared" si="73"/>
        <v/>
      </c>
      <c r="AO219" s="556" t="str">
        <f t="shared" si="74"/>
        <v/>
      </c>
      <c r="AQ219" s="556" t="str">
        <f t="shared" si="75"/>
        <v/>
      </c>
    </row>
    <row r="220" spans="5:43">
      <c r="E220" s="556" t="str">
        <f t="shared" si="57"/>
        <v/>
      </c>
      <c r="G220" s="556" t="str">
        <f t="shared" si="57"/>
        <v/>
      </c>
      <c r="I220" s="556" t="str">
        <f t="shared" si="58"/>
        <v/>
      </c>
      <c r="K220" s="556" t="str">
        <f t="shared" si="59"/>
        <v/>
      </c>
      <c r="M220" s="556" t="str">
        <f t="shared" si="60"/>
        <v/>
      </c>
      <c r="O220" s="556" t="str">
        <f t="shared" si="61"/>
        <v/>
      </c>
      <c r="Q220" s="556" t="str">
        <f t="shared" si="62"/>
        <v/>
      </c>
      <c r="S220" s="556" t="str">
        <f t="shared" si="63"/>
        <v/>
      </c>
      <c r="U220" s="556" t="str">
        <f t="shared" si="64"/>
        <v/>
      </c>
      <c r="W220" s="556" t="str">
        <f t="shared" si="65"/>
        <v/>
      </c>
      <c r="Y220" s="556" t="str">
        <f t="shared" si="66"/>
        <v/>
      </c>
      <c r="AA220" s="556" t="str">
        <f t="shared" si="67"/>
        <v/>
      </c>
      <c r="AC220" s="556" t="str">
        <f t="shared" si="68"/>
        <v/>
      </c>
      <c r="AE220" s="556" t="str">
        <f t="shared" si="69"/>
        <v/>
      </c>
      <c r="AG220" s="556" t="str">
        <f t="shared" si="70"/>
        <v/>
      </c>
      <c r="AI220" s="556" t="str">
        <f t="shared" si="71"/>
        <v/>
      </c>
      <c r="AK220" s="556" t="str">
        <f t="shared" si="72"/>
        <v/>
      </c>
      <c r="AM220" s="556" t="str">
        <f t="shared" si="73"/>
        <v/>
      </c>
      <c r="AO220" s="556" t="str">
        <f t="shared" si="74"/>
        <v/>
      </c>
      <c r="AQ220" s="556" t="str">
        <f t="shared" si="75"/>
        <v/>
      </c>
    </row>
    <row r="221" spans="5:43">
      <c r="E221" s="556" t="str">
        <f t="shared" si="57"/>
        <v/>
      </c>
      <c r="G221" s="556" t="str">
        <f t="shared" si="57"/>
        <v/>
      </c>
      <c r="I221" s="556" t="str">
        <f t="shared" si="58"/>
        <v/>
      </c>
      <c r="K221" s="556" t="str">
        <f t="shared" si="59"/>
        <v/>
      </c>
      <c r="M221" s="556" t="str">
        <f t="shared" si="60"/>
        <v/>
      </c>
      <c r="O221" s="556" t="str">
        <f t="shared" si="61"/>
        <v/>
      </c>
      <c r="Q221" s="556" t="str">
        <f t="shared" si="62"/>
        <v/>
      </c>
      <c r="S221" s="556" t="str">
        <f t="shared" si="63"/>
        <v/>
      </c>
      <c r="U221" s="556" t="str">
        <f t="shared" si="64"/>
        <v/>
      </c>
      <c r="W221" s="556" t="str">
        <f t="shared" si="65"/>
        <v/>
      </c>
      <c r="Y221" s="556" t="str">
        <f t="shared" si="66"/>
        <v/>
      </c>
      <c r="AA221" s="556" t="str">
        <f t="shared" si="67"/>
        <v/>
      </c>
      <c r="AC221" s="556" t="str">
        <f t="shared" si="68"/>
        <v/>
      </c>
      <c r="AE221" s="556" t="str">
        <f t="shared" si="69"/>
        <v/>
      </c>
      <c r="AG221" s="556" t="str">
        <f t="shared" si="70"/>
        <v/>
      </c>
      <c r="AI221" s="556" t="str">
        <f t="shared" si="71"/>
        <v/>
      </c>
      <c r="AK221" s="556" t="str">
        <f t="shared" si="72"/>
        <v/>
      </c>
      <c r="AM221" s="556" t="str">
        <f t="shared" si="73"/>
        <v/>
      </c>
      <c r="AO221" s="556" t="str">
        <f t="shared" si="74"/>
        <v/>
      </c>
      <c r="AQ221" s="556" t="str">
        <f t="shared" si="75"/>
        <v/>
      </c>
    </row>
    <row r="222" spans="5:43">
      <c r="E222" s="556" t="str">
        <f t="shared" si="57"/>
        <v/>
      </c>
      <c r="G222" s="556" t="str">
        <f t="shared" si="57"/>
        <v/>
      </c>
      <c r="I222" s="556" t="str">
        <f t="shared" si="58"/>
        <v/>
      </c>
      <c r="K222" s="556" t="str">
        <f t="shared" si="59"/>
        <v/>
      </c>
      <c r="M222" s="556" t="str">
        <f t="shared" si="60"/>
        <v/>
      </c>
      <c r="O222" s="556" t="str">
        <f t="shared" si="61"/>
        <v/>
      </c>
      <c r="Q222" s="556" t="str">
        <f t="shared" si="62"/>
        <v/>
      </c>
      <c r="S222" s="556" t="str">
        <f t="shared" si="63"/>
        <v/>
      </c>
      <c r="U222" s="556" t="str">
        <f t="shared" si="64"/>
        <v/>
      </c>
      <c r="W222" s="556" t="str">
        <f t="shared" si="65"/>
        <v/>
      </c>
      <c r="Y222" s="556" t="str">
        <f t="shared" si="66"/>
        <v/>
      </c>
      <c r="AA222" s="556" t="str">
        <f t="shared" si="67"/>
        <v/>
      </c>
      <c r="AC222" s="556" t="str">
        <f t="shared" si="68"/>
        <v/>
      </c>
      <c r="AE222" s="556" t="str">
        <f t="shared" si="69"/>
        <v/>
      </c>
      <c r="AG222" s="556" t="str">
        <f t="shared" si="70"/>
        <v/>
      </c>
      <c r="AI222" s="556" t="str">
        <f t="shared" si="71"/>
        <v/>
      </c>
      <c r="AK222" s="556" t="str">
        <f t="shared" si="72"/>
        <v/>
      </c>
      <c r="AM222" s="556" t="str">
        <f t="shared" si="73"/>
        <v/>
      </c>
      <c r="AO222" s="556" t="str">
        <f t="shared" si="74"/>
        <v/>
      </c>
      <c r="AQ222" s="556" t="str">
        <f t="shared" si="75"/>
        <v/>
      </c>
    </row>
    <row r="223" spans="5:43">
      <c r="E223" s="556" t="str">
        <f t="shared" si="57"/>
        <v/>
      </c>
      <c r="G223" s="556" t="str">
        <f t="shared" si="57"/>
        <v/>
      </c>
      <c r="I223" s="556" t="str">
        <f t="shared" si="58"/>
        <v/>
      </c>
      <c r="K223" s="556" t="str">
        <f t="shared" si="59"/>
        <v/>
      </c>
      <c r="M223" s="556" t="str">
        <f t="shared" si="60"/>
        <v/>
      </c>
      <c r="O223" s="556" t="str">
        <f t="shared" si="61"/>
        <v/>
      </c>
      <c r="Q223" s="556" t="str">
        <f t="shared" si="62"/>
        <v/>
      </c>
      <c r="S223" s="556" t="str">
        <f t="shared" si="63"/>
        <v/>
      </c>
      <c r="U223" s="556" t="str">
        <f t="shared" si="64"/>
        <v/>
      </c>
      <c r="W223" s="556" t="str">
        <f t="shared" si="65"/>
        <v/>
      </c>
      <c r="Y223" s="556" t="str">
        <f t="shared" si="66"/>
        <v/>
      </c>
      <c r="AA223" s="556" t="str">
        <f t="shared" si="67"/>
        <v/>
      </c>
      <c r="AC223" s="556" t="str">
        <f t="shared" si="68"/>
        <v/>
      </c>
      <c r="AE223" s="556" t="str">
        <f t="shared" si="69"/>
        <v/>
      </c>
      <c r="AG223" s="556" t="str">
        <f t="shared" si="70"/>
        <v/>
      </c>
      <c r="AI223" s="556" t="str">
        <f t="shared" si="71"/>
        <v/>
      </c>
      <c r="AK223" s="556" t="str">
        <f t="shared" si="72"/>
        <v/>
      </c>
      <c r="AM223" s="556" t="str">
        <f t="shared" si="73"/>
        <v/>
      </c>
      <c r="AO223" s="556" t="str">
        <f t="shared" si="74"/>
        <v/>
      </c>
      <c r="AQ223" s="556" t="str">
        <f t="shared" si="75"/>
        <v/>
      </c>
    </row>
    <row r="224" spans="5:43">
      <c r="E224" s="556" t="str">
        <f t="shared" si="57"/>
        <v/>
      </c>
      <c r="G224" s="556" t="str">
        <f t="shared" si="57"/>
        <v/>
      </c>
      <c r="I224" s="556" t="str">
        <f t="shared" si="58"/>
        <v/>
      </c>
      <c r="K224" s="556" t="str">
        <f t="shared" si="59"/>
        <v/>
      </c>
      <c r="M224" s="556" t="str">
        <f t="shared" si="60"/>
        <v/>
      </c>
      <c r="O224" s="556" t="str">
        <f t="shared" si="61"/>
        <v/>
      </c>
      <c r="Q224" s="556" t="str">
        <f t="shared" si="62"/>
        <v/>
      </c>
      <c r="S224" s="556" t="str">
        <f t="shared" si="63"/>
        <v/>
      </c>
      <c r="U224" s="556" t="str">
        <f t="shared" si="64"/>
        <v/>
      </c>
      <c r="W224" s="556" t="str">
        <f t="shared" si="65"/>
        <v/>
      </c>
      <c r="Y224" s="556" t="str">
        <f t="shared" si="66"/>
        <v/>
      </c>
      <c r="AA224" s="556" t="str">
        <f t="shared" si="67"/>
        <v/>
      </c>
      <c r="AC224" s="556" t="str">
        <f t="shared" si="68"/>
        <v/>
      </c>
      <c r="AE224" s="556" t="str">
        <f t="shared" si="69"/>
        <v/>
      </c>
      <c r="AG224" s="556" t="str">
        <f t="shared" si="70"/>
        <v/>
      </c>
      <c r="AI224" s="556" t="str">
        <f t="shared" si="71"/>
        <v/>
      </c>
      <c r="AK224" s="556" t="str">
        <f t="shared" si="72"/>
        <v/>
      </c>
      <c r="AM224" s="556" t="str">
        <f t="shared" si="73"/>
        <v/>
      </c>
      <c r="AO224" s="556" t="str">
        <f t="shared" si="74"/>
        <v/>
      </c>
      <c r="AQ224" s="556" t="str">
        <f t="shared" si="75"/>
        <v/>
      </c>
    </row>
    <row r="225" spans="5:43">
      <c r="E225" s="556" t="str">
        <f t="shared" si="57"/>
        <v/>
      </c>
      <c r="G225" s="556" t="str">
        <f t="shared" si="57"/>
        <v/>
      </c>
      <c r="I225" s="556" t="str">
        <f t="shared" si="58"/>
        <v/>
      </c>
      <c r="K225" s="556" t="str">
        <f t="shared" si="59"/>
        <v/>
      </c>
      <c r="M225" s="556" t="str">
        <f t="shared" si="60"/>
        <v/>
      </c>
      <c r="O225" s="556" t="str">
        <f t="shared" si="61"/>
        <v/>
      </c>
      <c r="Q225" s="556" t="str">
        <f t="shared" si="62"/>
        <v/>
      </c>
      <c r="S225" s="556" t="str">
        <f t="shared" si="63"/>
        <v/>
      </c>
      <c r="U225" s="556" t="str">
        <f t="shared" si="64"/>
        <v/>
      </c>
      <c r="W225" s="556" t="str">
        <f t="shared" si="65"/>
        <v/>
      </c>
      <c r="Y225" s="556" t="str">
        <f t="shared" si="66"/>
        <v/>
      </c>
      <c r="AA225" s="556" t="str">
        <f t="shared" si="67"/>
        <v/>
      </c>
      <c r="AC225" s="556" t="str">
        <f t="shared" si="68"/>
        <v/>
      </c>
      <c r="AE225" s="556" t="str">
        <f t="shared" si="69"/>
        <v/>
      </c>
      <c r="AG225" s="556" t="str">
        <f t="shared" si="70"/>
        <v/>
      </c>
      <c r="AI225" s="556" t="str">
        <f t="shared" si="71"/>
        <v/>
      </c>
      <c r="AK225" s="556" t="str">
        <f t="shared" si="72"/>
        <v/>
      </c>
      <c r="AM225" s="556" t="str">
        <f t="shared" si="73"/>
        <v/>
      </c>
      <c r="AO225" s="556" t="str">
        <f t="shared" si="74"/>
        <v/>
      </c>
      <c r="AQ225" s="556" t="str">
        <f t="shared" si="75"/>
        <v/>
      </c>
    </row>
    <row r="226" spans="5:43">
      <c r="E226" s="556" t="str">
        <f t="shared" si="57"/>
        <v/>
      </c>
      <c r="G226" s="556" t="str">
        <f t="shared" si="57"/>
        <v/>
      </c>
      <c r="I226" s="556" t="str">
        <f t="shared" si="58"/>
        <v/>
      </c>
      <c r="K226" s="556" t="str">
        <f t="shared" si="59"/>
        <v/>
      </c>
      <c r="M226" s="556" t="str">
        <f t="shared" si="60"/>
        <v/>
      </c>
      <c r="O226" s="556" t="str">
        <f t="shared" si="61"/>
        <v/>
      </c>
      <c r="Q226" s="556" t="str">
        <f t="shared" si="62"/>
        <v/>
      </c>
      <c r="S226" s="556" t="str">
        <f t="shared" si="63"/>
        <v/>
      </c>
      <c r="U226" s="556" t="str">
        <f t="shared" si="64"/>
        <v/>
      </c>
      <c r="W226" s="556" t="str">
        <f t="shared" si="65"/>
        <v/>
      </c>
      <c r="Y226" s="556" t="str">
        <f t="shared" si="66"/>
        <v/>
      </c>
      <c r="AA226" s="556" t="str">
        <f t="shared" si="67"/>
        <v/>
      </c>
      <c r="AC226" s="556" t="str">
        <f t="shared" si="68"/>
        <v/>
      </c>
      <c r="AE226" s="556" t="str">
        <f t="shared" si="69"/>
        <v/>
      </c>
      <c r="AG226" s="556" t="str">
        <f t="shared" si="70"/>
        <v/>
      </c>
      <c r="AI226" s="556" t="str">
        <f t="shared" si="71"/>
        <v/>
      </c>
      <c r="AK226" s="556" t="str">
        <f t="shared" si="72"/>
        <v/>
      </c>
      <c r="AM226" s="556" t="str">
        <f t="shared" si="73"/>
        <v/>
      </c>
      <c r="AO226" s="556" t="str">
        <f t="shared" si="74"/>
        <v/>
      </c>
      <c r="AQ226" s="556" t="str">
        <f t="shared" si="75"/>
        <v/>
      </c>
    </row>
    <row r="227" spans="5:43">
      <c r="E227" s="556" t="str">
        <f t="shared" si="57"/>
        <v/>
      </c>
      <c r="G227" s="556" t="str">
        <f t="shared" si="57"/>
        <v/>
      </c>
      <c r="I227" s="556" t="str">
        <f t="shared" si="58"/>
        <v/>
      </c>
      <c r="K227" s="556" t="str">
        <f t="shared" si="59"/>
        <v/>
      </c>
      <c r="M227" s="556" t="str">
        <f t="shared" si="60"/>
        <v/>
      </c>
      <c r="O227" s="556" t="str">
        <f t="shared" si="61"/>
        <v/>
      </c>
      <c r="Q227" s="556" t="str">
        <f t="shared" si="62"/>
        <v/>
      </c>
      <c r="S227" s="556" t="str">
        <f t="shared" si="63"/>
        <v/>
      </c>
      <c r="U227" s="556" t="str">
        <f t="shared" si="64"/>
        <v/>
      </c>
      <c r="W227" s="556" t="str">
        <f t="shared" si="65"/>
        <v/>
      </c>
      <c r="Y227" s="556" t="str">
        <f t="shared" si="66"/>
        <v/>
      </c>
      <c r="AA227" s="556" t="str">
        <f t="shared" si="67"/>
        <v/>
      </c>
      <c r="AC227" s="556" t="str">
        <f t="shared" si="68"/>
        <v/>
      </c>
      <c r="AE227" s="556" t="str">
        <f t="shared" si="69"/>
        <v/>
      </c>
      <c r="AG227" s="556" t="str">
        <f t="shared" si="70"/>
        <v/>
      </c>
      <c r="AI227" s="556" t="str">
        <f t="shared" si="71"/>
        <v/>
      </c>
      <c r="AK227" s="556" t="str">
        <f t="shared" si="72"/>
        <v/>
      </c>
      <c r="AM227" s="556" t="str">
        <f t="shared" si="73"/>
        <v/>
      </c>
      <c r="AO227" s="556" t="str">
        <f t="shared" si="74"/>
        <v/>
      </c>
      <c r="AQ227" s="556" t="str">
        <f t="shared" si="75"/>
        <v/>
      </c>
    </row>
    <row r="228" spans="5:43">
      <c r="E228" s="556" t="str">
        <f t="shared" si="57"/>
        <v/>
      </c>
      <c r="G228" s="556" t="str">
        <f t="shared" si="57"/>
        <v/>
      </c>
      <c r="I228" s="556" t="str">
        <f t="shared" si="58"/>
        <v/>
      </c>
      <c r="K228" s="556" t="str">
        <f t="shared" si="59"/>
        <v/>
      </c>
      <c r="M228" s="556" t="str">
        <f t="shared" si="60"/>
        <v/>
      </c>
      <c r="O228" s="556" t="str">
        <f t="shared" si="61"/>
        <v/>
      </c>
      <c r="Q228" s="556" t="str">
        <f t="shared" si="62"/>
        <v/>
      </c>
      <c r="S228" s="556" t="str">
        <f t="shared" si="63"/>
        <v/>
      </c>
      <c r="U228" s="556" t="str">
        <f t="shared" si="64"/>
        <v/>
      </c>
      <c r="W228" s="556" t="str">
        <f t="shared" si="65"/>
        <v/>
      </c>
      <c r="Y228" s="556" t="str">
        <f t="shared" si="66"/>
        <v/>
      </c>
      <c r="AA228" s="556" t="str">
        <f t="shared" si="67"/>
        <v/>
      </c>
      <c r="AC228" s="556" t="str">
        <f t="shared" si="68"/>
        <v/>
      </c>
      <c r="AE228" s="556" t="str">
        <f t="shared" si="69"/>
        <v/>
      </c>
      <c r="AG228" s="556" t="str">
        <f t="shared" si="70"/>
        <v/>
      </c>
      <c r="AI228" s="556" t="str">
        <f t="shared" si="71"/>
        <v/>
      </c>
      <c r="AK228" s="556" t="str">
        <f t="shared" si="72"/>
        <v/>
      </c>
      <c r="AM228" s="556" t="str">
        <f t="shared" si="73"/>
        <v/>
      </c>
      <c r="AO228" s="556" t="str">
        <f t="shared" si="74"/>
        <v/>
      </c>
      <c r="AQ228" s="556" t="str">
        <f t="shared" si="75"/>
        <v/>
      </c>
    </row>
    <row r="229" spans="5:43">
      <c r="E229" s="556" t="str">
        <f t="shared" si="57"/>
        <v/>
      </c>
      <c r="G229" s="556" t="str">
        <f t="shared" si="57"/>
        <v/>
      </c>
      <c r="I229" s="556" t="str">
        <f t="shared" si="58"/>
        <v/>
      </c>
      <c r="K229" s="556" t="str">
        <f t="shared" si="59"/>
        <v/>
      </c>
      <c r="M229" s="556" t="str">
        <f t="shared" si="60"/>
        <v/>
      </c>
      <c r="O229" s="556" t="str">
        <f t="shared" si="61"/>
        <v/>
      </c>
      <c r="Q229" s="556" t="str">
        <f t="shared" si="62"/>
        <v/>
      </c>
      <c r="S229" s="556" t="str">
        <f t="shared" si="63"/>
        <v/>
      </c>
      <c r="U229" s="556" t="str">
        <f t="shared" si="64"/>
        <v/>
      </c>
      <c r="W229" s="556" t="str">
        <f t="shared" si="65"/>
        <v/>
      </c>
      <c r="Y229" s="556" t="str">
        <f t="shared" si="66"/>
        <v/>
      </c>
      <c r="AA229" s="556" t="str">
        <f t="shared" si="67"/>
        <v/>
      </c>
      <c r="AC229" s="556" t="str">
        <f t="shared" si="68"/>
        <v/>
      </c>
      <c r="AE229" s="556" t="str">
        <f t="shared" si="69"/>
        <v/>
      </c>
      <c r="AG229" s="556" t="str">
        <f t="shared" si="70"/>
        <v/>
      </c>
      <c r="AI229" s="556" t="str">
        <f t="shared" si="71"/>
        <v/>
      </c>
      <c r="AK229" s="556" t="str">
        <f t="shared" si="72"/>
        <v/>
      </c>
      <c r="AM229" s="556" t="str">
        <f t="shared" si="73"/>
        <v/>
      </c>
      <c r="AO229" s="556" t="str">
        <f t="shared" si="74"/>
        <v/>
      </c>
      <c r="AQ229" s="556" t="str">
        <f t="shared" si="75"/>
        <v/>
      </c>
    </row>
    <row r="230" spans="5:43">
      <c r="E230" s="556" t="str">
        <f t="shared" si="57"/>
        <v/>
      </c>
      <c r="G230" s="556" t="str">
        <f t="shared" si="57"/>
        <v/>
      </c>
      <c r="I230" s="556" t="str">
        <f t="shared" si="58"/>
        <v/>
      </c>
      <c r="K230" s="556" t="str">
        <f t="shared" si="59"/>
        <v/>
      </c>
      <c r="M230" s="556" t="str">
        <f t="shared" si="60"/>
        <v/>
      </c>
      <c r="O230" s="556" t="str">
        <f t="shared" si="61"/>
        <v/>
      </c>
      <c r="Q230" s="556" t="str">
        <f t="shared" si="62"/>
        <v/>
      </c>
      <c r="S230" s="556" t="str">
        <f t="shared" si="63"/>
        <v/>
      </c>
      <c r="U230" s="556" t="str">
        <f t="shared" si="64"/>
        <v/>
      </c>
      <c r="W230" s="556" t="str">
        <f t="shared" si="65"/>
        <v/>
      </c>
      <c r="Y230" s="556" t="str">
        <f t="shared" si="66"/>
        <v/>
      </c>
      <c r="AA230" s="556" t="str">
        <f t="shared" si="67"/>
        <v/>
      </c>
      <c r="AC230" s="556" t="str">
        <f t="shared" si="68"/>
        <v/>
      </c>
      <c r="AE230" s="556" t="str">
        <f t="shared" si="69"/>
        <v/>
      </c>
      <c r="AG230" s="556" t="str">
        <f t="shared" si="70"/>
        <v/>
      </c>
      <c r="AI230" s="556" t="str">
        <f t="shared" si="71"/>
        <v/>
      </c>
      <c r="AK230" s="556" t="str">
        <f t="shared" si="72"/>
        <v/>
      </c>
      <c r="AM230" s="556" t="str">
        <f t="shared" si="73"/>
        <v/>
      </c>
      <c r="AO230" s="556" t="str">
        <f t="shared" si="74"/>
        <v/>
      </c>
      <c r="AQ230" s="556" t="str">
        <f t="shared" si="75"/>
        <v/>
      </c>
    </row>
    <row r="231" spans="5:43">
      <c r="E231" s="556" t="str">
        <f t="shared" si="57"/>
        <v/>
      </c>
      <c r="G231" s="556" t="str">
        <f t="shared" si="57"/>
        <v/>
      </c>
      <c r="I231" s="556" t="str">
        <f t="shared" si="58"/>
        <v/>
      </c>
      <c r="K231" s="556" t="str">
        <f t="shared" si="59"/>
        <v/>
      </c>
      <c r="M231" s="556" t="str">
        <f t="shared" si="60"/>
        <v/>
      </c>
      <c r="O231" s="556" t="str">
        <f t="shared" si="61"/>
        <v/>
      </c>
      <c r="Q231" s="556" t="str">
        <f t="shared" si="62"/>
        <v/>
      </c>
      <c r="S231" s="556" t="str">
        <f t="shared" si="63"/>
        <v/>
      </c>
      <c r="U231" s="556" t="str">
        <f t="shared" si="64"/>
        <v/>
      </c>
      <c r="W231" s="556" t="str">
        <f t="shared" si="65"/>
        <v/>
      </c>
      <c r="Y231" s="556" t="str">
        <f t="shared" si="66"/>
        <v/>
      </c>
      <c r="AA231" s="556" t="str">
        <f t="shared" si="67"/>
        <v/>
      </c>
      <c r="AC231" s="556" t="str">
        <f t="shared" si="68"/>
        <v/>
      </c>
      <c r="AE231" s="556" t="str">
        <f t="shared" si="69"/>
        <v/>
      </c>
      <c r="AG231" s="556" t="str">
        <f t="shared" si="70"/>
        <v/>
      </c>
      <c r="AI231" s="556" t="str">
        <f t="shared" si="71"/>
        <v/>
      </c>
      <c r="AK231" s="556" t="str">
        <f t="shared" si="72"/>
        <v/>
      </c>
      <c r="AM231" s="556" t="str">
        <f t="shared" si="73"/>
        <v/>
      </c>
      <c r="AO231" s="556" t="str">
        <f t="shared" si="74"/>
        <v/>
      </c>
      <c r="AQ231" s="556" t="str">
        <f t="shared" si="75"/>
        <v/>
      </c>
    </row>
    <row r="232" spans="5:43">
      <c r="E232" s="556" t="str">
        <f t="shared" si="57"/>
        <v/>
      </c>
      <c r="G232" s="556" t="str">
        <f t="shared" si="57"/>
        <v/>
      </c>
      <c r="I232" s="556" t="str">
        <f t="shared" si="58"/>
        <v/>
      </c>
      <c r="K232" s="556" t="str">
        <f t="shared" si="59"/>
        <v/>
      </c>
      <c r="M232" s="556" t="str">
        <f t="shared" si="60"/>
        <v/>
      </c>
      <c r="O232" s="556" t="str">
        <f t="shared" si="61"/>
        <v/>
      </c>
      <c r="Q232" s="556" t="str">
        <f t="shared" si="62"/>
        <v/>
      </c>
      <c r="S232" s="556" t="str">
        <f t="shared" si="63"/>
        <v/>
      </c>
      <c r="U232" s="556" t="str">
        <f t="shared" si="64"/>
        <v/>
      </c>
      <c r="W232" s="556" t="str">
        <f t="shared" si="65"/>
        <v/>
      </c>
      <c r="Y232" s="556" t="str">
        <f t="shared" si="66"/>
        <v/>
      </c>
      <c r="AA232" s="556" t="str">
        <f t="shared" si="67"/>
        <v/>
      </c>
      <c r="AC232" s="556" t="str">
        <f t="shared" si="68"/>
        <v/>
      </c>
      <c r="AE232" s="556" t="str">
        <f t="shared" si="69"/>
        <v/>
      </c>
      <c r="AG232" s="556" t="str">
        <f t="shared" si="70"/>
        <v/>
      </c>
      <c r="AI232" s="556" t="str">
        <f t="shared" si="71"/>
        <v/>
      </c>
      <c r="AK232" s="556" t="str">
        <f t="shared" si="72"/>
        <v/>
      </c>
      <c r="AM232" s="556" t="str">
        <f t="shared" si="73"/>
        <v/>
      </c>
      <c r="AO232" s="556" t="str">
        <f t="shared" si="74"/>
        <v/>
      </c>
      <c r="AQ232" s="556" t="str">
        <f t="shared" si="75"/>
        <v/>
      </c>
    </row>
    <row r="233" spans="5:43">
      <c r="E233" s="556" t="str">
        <f t="shared" si="57"/>
        <v/>
      </c>
      <c r="G233" s="556" t="str">
        <f t="shared" si="57"/>
        <v/>
      </c>
      <c r="I233" s="556" t="str">
        <f t="shared" si="58"/>
        <v/>
      </c>
      <c r="K233" s="556" t="str">
        <f t="shared" si="59"/>
        <v/>
      </c>
      <c r="M233" s="556" t="str">
        <f t="shared" si="60"/>
        <v/>
      </c>
      <c r="O233" s="556" t="str">
        <f t="shared" si="61"/>
        <v/>
      </c>
      <c r="Q233" s="556" t="str">
        <f t="shared" si="62"/>
        <v/>
      </c>
      <c r="S233" s="556" t="str">
        <f t="shared" si="63"/>
        <v/>
      </c>
      <c r="U233" s="556" t="str">
        <f t="shared" si="64"/>
        <v/>
      </c>
      <c r="W233" s="556" t="str">
        <f t="shared" si="65"/>
        <v/>
      </c>
      <c r="Y233" s="556" t="str">
        <f t="shared" si="66"/>
        <v/>
      </c>
      <c r="AA233" s="556" t="str">
        <f t="shared" si="67"/>
        <v/>
      </c>
      <c r="AC233" s="556" t="str">
        <f t="shared" si="68"/>
        <v/>
      </c>
      <c r="AE233" s="556" t="str">
        <f t="shared" si="69"/>
        <v/>
      </c>
      <c r="AG233" s="556" t="str">
        <f t="shared" si="70"/>
        <v/>
      </c>
      <c r="AI233" s="556" t="str">
        <f t="shared" si="71"/>
        <v/>
      </c>
      <c r="AK233" s="556" t="str">
        <f t="shared" si="72"/>
        <v/>
      </c>
      <c r="AM233" s="556" t="str">
        <f t="shared" si="73"/>
        <v/>
      </c>
      <c r="AO233" s="556" t="str">
        <f t="shared" si="74"/>
        <v/>
      </c>
      <c r="AQ233" s="556" t="str">
        <f t="shared" si="75"/>
        <v/>
      </c>
    </row>
    <row r="234" spans="5:43">
      <c r="E234" s="556" t="str">
        <f t="shared" si="57"/>
        <v/>
      </c>
      <c r="G234" s="556" t="str">
        <f t="shared" si="57"/>
        <v/>
      </c>
      <c r="I234" s="556" t="str">
        <f t="shared" si="58"/>
        <v/>
      </c>
      <c r="K234" s="556" t="str">
        <f t="shared" si="59"/>
        <v/>
      </c>
      <c r="M234" s="556" t="str">
        <f t="shared" si="60"/>
        <v/>
      </c>
      <c r="O234" s="556" t="str">
        <f t="shared" si="61"/>
        <v/>
      </c>
      <c r="Q234" s="556" t="str">
        <f t="shared" si="62"/>
        <v/>
      </c>
      <c r="S234" s="556" t="str">
        <f t="shared" si="63"/>
        <v/>
      </c>
      <c r="U234" s="556" t="str">
        <f t="shared" si="64"/>
        <v/>
      </c>
      <c r="W234" s="556" t="str">
        <f t="shared" si="65"/>
        <v/>
      </c>
      <c r="Y234" s="556" t="str">
        <f t="shared" si="66"/>
        <v/>
      </c>
      <c r="AA234" s="556" t="str">
        <f t="shared" si="67"/>
        <v/>
      </c>
      <c r="AC234" s="556" t="str">
        <f t="shared" si="68"/>
        <v/>
      </c>
      <c r="AE234" s="556" t="str">
        <f t="shared" si="69"/>
        <v/>
      </c>
      <c r="AG234" s="556" t="str">
        <f t="shared" si="70"/>
        <v/>
      </c>
      <c r="AI234" s="556" t="str">
        <f t="shared" si="71"/>
        <v/>
      </c>
      <c r="AK234" s="556" t="str">
        <f t="shared" si="72"/>
        <v/>
      </c>
      <c r="AM234" s="556" t="str">
        <f t="shared" si="73"/>
        <v/>
      </c>
      <c r="AO234" s="556" t="str">
        <f t="shared" si="74"/>
        <v/>
      </c>
      <c r="AQ234" s="556" t="str">
        <f t="shared" si="75"/>
        <v/>
      </c>
    </row>
    <row r="235" spans="5:43">
      <c r="E235" s="556" t="str">
        <f t="shared" si="57"/>
        <v/>
      </c>
      <c r="G235" s="556" t="str">
        <f t="shared" si="57"/>
        <v/>
      </c>
      <c r="I235" s="556" t="str">
        <f t="shared" si="58"/>
        <v/>
      </c>
      <c r="K235" s="556" t="str">
        <f t="shared" si="59"/>
        <v/>
      </c>
      <c r="M235" s="556" t="str">
        <f t="shared" si="60"/>
        <v/>
      </c>
      <c r="O235" s="556" t="str">
        <f t="shared" si="61"/>
        <v/>
      </c>
      <c r="Q235" s="556" t="str">
        <f t="shared" si="62"/>
        <v/>
      </c>
      <c r="S235" s="556" t="str">
        <f t="shared" si="63"/>
        <v/>
      </c>
      <c r="U235" s="556" t="str">
        <f t="shared" si="64"/>
        <v/>
      </c>
      <c r="W235" s="556" t="str">
        <f t="shared" si="65"/>
        <v/>
      </c>
      <c r="Y235" s="556" t="str">
        <f t="shared" si="66"/>
        <v/>
      </c>
      <c r="AA235" s="556" t="str">
        <f t="shared" si="67"/>
        <v/>
      </c>
      <c r="AC235" s="556" t="str">
        <f t="shared" si="68"/>
        <v/>
      </c>
      <c r="AE235" s="556" t="str">
        <f t="shared" si="69"/>
        <v/>
      </c>
      <c r="AG235" s="556" t="str">
        <f t="shared" si="70"/>
        <v/>
      </c>
      <c r="AI235" s="556" t="str">
        <f t="shared" si="71"/>
        <v/>
      </c>
      <c r="AK235" s="556" t="str">
        <f t="shared" si="72"/>
        <v/>
      </c>
      <c r="AM235" s="556" t="str">
        <f t="shared" si="73"/>
        <v/>
      </c>
      <c r="AO235" s="556" t="str">
        <f t="shared" si="74"/>
        <v/>
      </c>
      <c r="AQ235" s="556" t="str">
        <f t="shared" si="75"/>
        <v/>
      </c>
    </row>
    <row r="236" spans="5:43">
      <c r="E236" s="556" t="str">
        <f t="shared" si="57"/>
        <v/>
      </c>
      <c r="G236" s="556" t="str">
        <f t="shared" si="57"/>
        <v/>
      </c>
      <c r="I236" s="556" t="str">
        <f t="shared" si="58"/>
        <v/>
      </c>
      <c r="K236" s="556" t="str">
        <f t="shared" si="59"/>
        <v/>
      </c>
      <c r="M236" s="556" t="str">
        <f t="shared" si="60"/>
        <v/>
      </c>
      <c r="O236" s="556" t="str">
        <f t="shared" si="61"/>
        <v/>
      </c>
      <c r="Q236" s="556" t="str">
        <f t="shared" si="62"/>
        <v/>
      </c>
      <c r="S236" s="556" t="str">
        <f t="shared" si="63"/>
        <v/>
      </c>
      <c r="U236" s="556" t="str">
        <f t="shared" si="64"/>
        <v/>
      </c>
      <c r="W236" s="556" t="str">
        <f t="shared" si="65"/>
        <v/>
      </c>
      <c r="Y236" s="556" t="str">
        <f t="shared" si="66"/>
        <v/>
      </c>
      <c r="AA236" s="556" t="str">
        <f t="shared" si="67"/>
        <v/>
      </c>
      <c r="AC236" s="556" t="str">
        <f t="shared" si="68"/>
        <v/>
      </c>
      <c r="AE236" s="556" t="str">
        <f t="shared" si="69"/>
        <v/>
      </c>
      <c r="AG236" s="556" t="str">
        <f t="shared" si="70"/>
        <v/>
      </c>
      <c r="AI236" s="556" t="str">
        <f t="shared" si="71"/>
        <v/>
      </c>
      <c r="AK236" s="556" t="str">
        <f t="shared" si="72"/>
        <v/>
      </c>
      <c r="AM236" s="556" t="str">
        <f t="shared" si="73"/>
        <v/>
      </c>
      <c r="AO236" s="556" t="str">
        <f t="shared" si="74"/>
        <v/>
      </c>
      <c r="AQ236" s="556" t="str">
        <f t="shared" si="75"/>
        <v/>
      </c>
    </row>
    <row r="237" spans="5:43">
      <c r="E237" s="556" t="str">
        <f t="shared" si="57"/>
        <v/>
      </c>
      <c r="G237" s="556" t="str">
        <f t="shared" si="57"/>
        <v/>
      </c>
      <c r="I237" s="556" t="str">
        <f t="shared" si="58"/>
        <v/>
      </c>
      <c r="K237" s="556" t="str">
        <f t="shared" si="59"/>
        <v/>
      </c>
      <c r="M237" s="556" t="str">
        <f t="shared" si="60"/>
        <v/>
      </c>
      <c r="O237" s="556" t="str">
        <f t="shared" si="61"/>
        <v/>
      </c>
      <c r="Q237" s="556" t="str">
        <f t="shared" si="62"/>
        <v/>
      </c>
      <c r="S237" s="556" t="str">
        <f t="shared" si="63"/>
        <v/>
      </c>
      <c r="U237" s="556" t="str">
        <f t="shared" si="64"/>
        <v/>
      </c>
      <c r="W237" s="556" t="str">
        <f t="shared" si="65"/>
        <v/>
      </c>
      <c r="Y237" s="556" t="str">
        <f t="shared" si="66"/>
        <v/>
      </c>
      <c r="AA237" s="556" t="str">
        <f t="shared" si="67"/>
        <v/>
      </c>
      <c r="AC237" s="556" t="str">
        <f t="shared" si="68"/>
        <v/>
      </c>
      <c r="AE237" s="556" t="str">
        <f t="shared" si="69"/>
        <v/>
      </c>
      <c r="AG237" s="556" t="str">
        <f t="shared" si="70"/>
        <v/>
      </c>
      <c r="AI237" s="556" t="str">
        <f t="shared" si="71"/>
        <v/>
      </c>
      <c r="AK237" s="556" t="str">
        <f t="shared" si="72"/>
        <v/>
      </c>
      <c r="AM237" s="556" t="str">
        <f t="shared" si="73"/>
        <v/>
      </c>
      <c r="AO237" s="556" t="str">
        <f t="shared" si="74"/>
        <v/>
      </c>
      <c r="AQ237" s="556" t="str">
        <f t="shared" si="75"/>
        <v/>
      </c>
    </row>
    <row r="238" spans="5:43">
      <c r="E238" s="556" t="str">
        <f t="shared" si="57"/>
        <v/>
      </c>
      <c r="G238" s="556" t="str">
        <f t="shared" si="57"/>
        <v/>
      </c>
      <c r="I238" s="556" t="str">
        <f t="shared" si="58"/>
        <v/>
      </c>
      <c r="K238" s="556" t="str">
        <f t="shared" si="59"/>
        <v/>
      </c>
      <c r="M238" s="556" t="str">
        <f t="shared" si="60"/>
        <v/>
      </c>
      <c r="O238" s="556" t="str">
        <f t="shared" si="61"/>
        <v/>
      </c>
      <c r="Q238" s="556" t="str">
        <f t="shared" si="62"/>
        <v/>
      </c>
      <c r="S238" s="556" t="str">
        <f t="shared" si="63"/>
        <v/>
      </c>
      <c r="U238" s="556" t="str">
        <f t="shared" si="64"/>
        <v/>
      </c>
      <c r="W238" s="556" t="str">
        <f t="shared" si="65"/>
        <v/>
      </c>
      <c r="Y238" s="556" t="str">
        <f t="shared" si="66"/>
        <v/>
      </c>
      <c r="AA238" s="556" t="str">
        <f t="shared" si="67"/>
        <v/>
      </c>
      <c r="AC238" s="556" t="str">
        <f t="shared" si="68"/>
        <v/>
      </c>
      <c r="AE238" s="556" t="str">
        <f t="shared" si="69"/>
        <v/>
      </c>
      <c r="AG238" s="556" t="str">
        <f t="shared" si="70"/>
        <v/>
      </c>
      <c r="AI238" s="556" t="str">
        <f t="shared" si="71"/>
        <v/>
      </c>
      <c r="AK238" s="556" t="str">
        <f t="shared" si="72"/>
        <v/>
      </c>
      <c r="AM238" s="556" t="str">
        <f t="shared" si="73"/>
        <v/>
      </c>
      <c r="AO238" s="556" t="str">
        <f t="shared" si="74"/>
        <v/>
      </c>
      <c r="AQ238" s="556" t="str">
        <f t="shared" si="75"/>
        <v/>
      </c>
    </row>
    <row r="239" spans="5:43">
      <c r="E239" s="556" t="str">
        <f t="shared" si="57"/>
        <v/>
      </c>
      <c r="G239" s="556" t="str">
        <f t="shared" si="57"/>
        <v/>
      </c>
      <c r="I239" s="556" t="str">
        <f t="shared" si="58"/>
        <v/>
      </c>
      <c r="K239" s="556" t="str">
        <f t="shared" si="59"/>
        <v/>
      </c>
      <c r="M239" s="556" t="str">
        <f t="shared" si="60"/>
        <v/>
      </c>
      <c r="O239" s="556" t="str">
        <f t="shared" si="61"/>
        <v/>
      </c>
      <c r="Q239" s="556" t="str">
        <f t="shared" si="62"/>
        <v/>
      </c>
      <c r="S239" s="556" t="str">
        <f t="shared" si="63"/>
        <v/>
      </c>
      <c r="U239" s="556" t="str">
        <f t="shared" si="64"/>
        <v/>
      </c>
      <c r="W239" s="556" t="str">
        <f t="shared" si="65"/>
        <v/>
      </c>
      <c r="Y239" s="556" t="str">
        <f t="shared" si="66"/>
        <v/>
      </c>
      <c r="AA239" s="556" t="str">
        <f t="shared" si="67"/>
        <v/>
      </c>
      <c r="AC239" s="556" t="str">
        <f t="shared" si="68"/>
        <v/>
      </c>
      <c r="AE239" s="556" t="str">
        <f t="shared" si="69"/>
        <v/>
      </c>
      <c r="AG239" s="556" t="str">
        <f t="shared" si="70"/>
        <v/>
      </c>
      <c r="AI239" s="556" t="str">
        <f t="shared" si="71"/>
        <v/>
      </c>
      <c r="AK239" s="556" t="str">
        <f t="shared" si="72"/>
        <v/>
      </c>
      <c r="AM239" s="556" t="str">
        <f t="shared" si="73"/>
        <v/>
      </c>
      <c r="AO239" s="556" t="str">
        <f t="shared" si="74"/>
        <v/>
      </c>
      <c r="AQ239" s="556" t="str">
        <f t="shared" si="75"/>
        <v/>
      </c>
    </row>
    <row r="240" spans="5:43">
      <c r="E240" s="556" t="str">
        <f t="shared" si="57"/>
        <v/>
      </c>
      <c r="G240" s="556" t="str">
        <f t="shared" si="57"/>
        <v/>
      </c>
      <c r="I240" s="556" t="str">
        <f t="shared" si="58"/>
        <v/>
      </c>
      <c r="K240" s="556" t="str">
        <f t="shared" si="59"/>
        <v/>
      </c>
      <c r="M240" s="556" t="str">
        <f t="shared" si="60"/>
        <v/>
      </c>
      <c r="O240" s="556" t="str">
        <f t="shared" si="61"/>
        <v/>
      </c>
      <c r="Q240" s="556" t="str">
        <f t="shared" si="62"/>
        <v/>
      </c>
      <c r="S240" s="556" t="str">
        <f t="shared" si="63"/>
        <v/>
      </c>
      <c r="U240" s="556" t="str">
        <f t="shared" si="64"/>
        <v/>
      </c>
      <c r="W240" s="556" t="str">
        <f t="shared" si="65"/>
        <v/>
      </c>
      <c r="Y240" s="556" t="str">
        <f t="shared" si="66"/>
        <v/>
      </c>
      <c r="AA240" s="556" t="str">
        <f t="shared" si="67"/>
        <v/>
      </c>
      <c r="AC240" s="556" t="str">
        <f t="shared" si="68"/>
        <v/>
      </c>
      <c r="AE240" s="556" t="str">
        <f t="shared" si="69"/>
        <v/>
      </c>
      <c r="AG240" s="556" t="str">
        <f t="shared" si="70"/>
        <v/>
      </c>
      <c r="AI240" s="556" t="str">
        <f t="shared" si="71"/>
        <v/>
      </c>
      <c r="AK240" s="556" t="str">
        <f t="shared" si="72"/>
        <v/>
      </c>
      <c r="AM240" s="556" t="str">
        <f t="shared" si="73"/>
        <v/>
      </c>
      <c r="AO240" s="556" t="str">
        <f t="shared" si="74"/>
        <v/>
      </c>
      <c r="AQ240" s="556" t="str">
        <f t="shared" si="75"/>
        <v/>
      </c>
    </row>
    <row r="241" spans="5:43">
      <c r="E241" s="556" t="str">
        <f t="shared" si="57"/>
        <v/>
      </c>
      <c r="G241" s="556" t="str">
        <f t="shared" si="57"/>
        <v/>
      </c>
      <c r="I241" s="556" t="str">
        <f t="shared" si="58"/>
        <v/>
      </c>
      <c r="K241" s="556" t="str">
        <f t="shared" si="59"/>
        <v/>
      </c>
      <c r="M241" s="556" t="str">
        <f t="shared" si="60"/>
        <v/>
      </c>
      <c r="O241" s="556" t="str">
        <f t="shared" si="61"/>
        <v/>
      </c>
      <c r="Q241" s="556" t="str">
        <f t="shared" si="62"/>
        <v/>
      </c>
      <c r="S241" s="556" t="str">
        <f t="shared" si="63"/>
        <v/>
      </c>
      <c r="U241" s="556" t="str">
        <f t="shared" si="64"/>
        <v/>
      </c>
      <c r="W241" s="556" t="str">
        <f t="shared" si="65"/>
        <v/>
      </c>
      <c r="Y241" s="556" t="str">
        <f t="shared" si="66"/>
        <v/>
      </c>
      <c r="AA241" s="556" t="str">
        <f t="shared" si="67"/>
        <v/>
      </c>
      <c r="AC241" s="556" t="str">
        <f t="shared" si="68"/>
        <v/>
      </c>
      <c r="AE241" s="556" t="str">
        <f t="shared" si="69"/>
        <v/>
      </c>
      <c r="AG241" s="556" t="str">
        <f t="shared" si="70"/>
        <v/>
      </c>
      <c r="AI241" s="556" t="str">
        <f t="shared" si="71"/>
        <v/>
      </c>
      <c r="AK241" s="556" t="str">
        <f t="shared" si="72"/>
        <v/>
      </c>
      <c r="AM241" s="556" t="str">
        <f t="shared" si="73"/>
        <v/>
      </c>
      <c r="AO241" s="556" t="str">
        <f t="shared" si="74"/>
        <v/>
      </c>
      <c r="AQ241" s="556" t="str">
        <f t="shared" si="75"/>
        <v/>
      </c>
    </row>
    <row r="242" spans="5:43">
      <c r="E242" s="556" t="str">
        <f t="shared" si="57"/>
        <v/>
      </c>
      <c r="G242" s="556" t="str">
        <f t="shared" si="57"/>
        <v/>
      </c>
      <c r="I242" s="556" t="str">
        <f t="shared" si="58"/>
        <v/>
      </c>
      <c r="K242" s="556" t="str">
        <f t="shared" si="59"/>
        <v/>
      </c>
      <c r="M242" s="556" t="str">
        <f t="shared" si="60"/>
        <v/>
      </c>
      <c r="O242" s="556" t="str">
        <f t="shared" si="61"/>
        <v/>
      </c>
      <c r="Q242" s="556" t="str">
        <f t="shared" si="62"/>
        <v/>
      </c>
      <c r="S242" s="556" t="str">
        <f t="shared" si="63"/>
        <v/>
      </c>
      <c r="U242" s="556" t="str">
        <f t="shared" si="64"/>
        <v/>
      </c>
      <c r="W242" s="556" t="str">
        <f t="shared" si="65"/>
        <v/>
      </c>
      <c r="Y242" s="556" t="str">
        <f t="shared" si="66"/>
        <v/>
      </c>
      <c r="AA242" s="556" t="str">
        <f t="shared" si="67"/>
        <v/>
      </c>
      <c r="AC242" s="556" t="str">
        <f t="shared" si="68"/>
        <v/>
      </c>
      <c r="AE242" s="556" t="str">
        <f t="shared" si="69"/>
        <v/>
      </c>
      <c r="AG242" s="556" t="str">
        <f t="shared" si="70"/>
        <v/>
      </c>
      <c r="AI242" s="556" t="str">
        <f t="shared" si="71"/>
        <v/>
      </c>
      <c r="AK242" s="556" t="str">
        <f t="shared" si="72"/>
        <v/>
      </c>
      <c r="AM242" s="556" t="str">
        <f t="shared" si="73"/>
        <v/>
      </c>
      <c r="AO242" s="556" t="str">
        <f t="shared" si="74"/>
        <v/>
      </c>
      <c r="AQ242" s="556" t="str">
        <f t="shared" si="75"/>
        <v/>
      </c>
    </row>
    <row r="243" spans="5:43">
      <c r="E243" s="556" t="str">
        <f t="shared" si="57"/>
        <v/>
      </c>
      <c r="G243" s="556" t="str">
        <f t="shared" si="57"/>
        <v/>
      </c>
      <c r="I243" s="556" t="str">
        <f t="shared" si="58"/>
        <v/>
      </c>
      <c r="K243" s="556" t="str">
        <f t="shared" si="59"/>
        <v/>
      </c>
      <c r="M243" s="556" t="str">
        <f t="shared" si="60"/>
        <v/>
      </c>
      <c r="O243" s="556" t="str">
        <f t="shared" si="61"/>
        <v/>
      </c>
      <c r="Q243" s="556" t="str">
        <f t="shared" si="62"/>
        <v/>
      </c>
      <c r="S243" s="556" t="str">
        <f t="shared" si="63"/>
        <v/>
      </c>
      <c r="U243" s="556" t="str">
        <f t="shared" si="64"/>
        <v/>
      </c>
      <c r="W243" s="556" t="str">
        <f t="shared" si="65"/>
        <v/>
      </c>
      <c r="Y243" s="556" t="str">
        <f t="shared" si="66"/>
        <v/>
      </c>
      <c r="AA243" s="556" t="str">
        <f t="shared" si="67"/>
        <v/>
      </c>
      <c r="AC243" s="556" t="str">
        <f t="shared" si="68"/>
        <v/>
      </c>
      <c r="AE243" s="556" t="str">
        <f t="shared" si="69"/>
        <v/>
      </c>
      <c r="AG243" s="556" t="str">
        <f t="shared" si="70"/>
        <v/>
      </c>
      <c r="AI243" s="556" t="str">
        <f t="shared" si="71"/>
        <v/>
      </c>
      <c r="AK243" s="556" t="str">
        <f t="shared" si="72"/>
        <v/>
      </c>
      <c r="AM243" s="556" t="str">
        <f t="shared" si="73"/>
        <v/>
      </c>
      <c r="AO243" s="556" t="str">
        <f t="shared" si="74"/>
        <v/>
      </c>
      <c r="AQ243" s="556" t="str">
        <f t="shared" si="75"/>
        <v/>
      </c>
    </row>
    <row r="244" spans="5:43">
      <c r="E244" s="556" t="str">
        <f t="shared" si="57"/>
        <v/>
      </c>
      <c r="G244" s="556" t="str">
        <f t="shared" si="57"/>
        <v/>
      </c>
      <c r="I244" s="556" t="str">
        <f t="shared" si="58"/>
        <v/>
      </c>
      <c r="K244" s="556" t="str">
        <f t="shared" si="59"/>
        <v/>
      </c>
      <c r="M244" s="556" t="str">
        <f t="shared" si="60"/>
        <v/>
      </c>
      <c r="O244" s="556" t="str">
        <f t="shared" si="61"/>
        <v/>
      </c>
      <c r="Q244" s="556" t="str">
        <f t="shared" si="62"/>
        <v/>
      </c>
      <c r="S244" s="556" t="str">
        <f t="shared" si="63"/>
        <v/>
      </c>
      <c r="U244" s="556" t="str">
        <f t="shared" si="64"/>
        <v/>
      </c>
      <c r="W244" s="556" t="str">
        <f t="shared" si="65"/>
        <v/>
      </c>
      <c r="Y244" s="556" t="str">
        <f t="shared" si="66"/>
        <v/>
      </c>
      <c r="AA244" s="556" t="str">
        <f t="shared" si="67"/>
        <v/>
      </c>
      <c r="AC244" s="556" t="str">
        <f t="shared" si="68"/>
        <v/>
      </c>
      <c r="AE244" s="556" t="str">
        <f t="shared" si="69"/>
        <v/>
      </c>
      <c r="AG244" s="556" t="str">
        <f t="shared" si="70"/>
        <v/>
      </c>
      <c r="AI244" s="556" t="str">
        <f t="shared" si="71"/>
        <v/>
      </c>
      <c r="AK244" s="556" t="str">
        <f t="shared" si="72"/>
        <v/>
      </c>
      <c r="AM244" s="556" t="str">
        <f t="shared" si="73"/>
        <v/>
      </c>
      <c r="AO244" s="556" t="str">
        <f t="shared" si="74"/>
        <v/>
      </c>
      <c r="AQ244" s="556" t="str">
        <f t="shared" si="75"/>
        <v/>
      </c>
    </row>
    <row r="245" spans="5:43">
      <c r="E245" s="556" t="str">
        <f t="shared" si="57"/>
        <v/>
      </c>
      <c r="G245" s="556" t="str">
        <f t="shared" si="57"/>
        <v/>
      </c>
      <c r="I245" s="556" t="str">
        <f t="shared" si="58"/>
        <v/>
      </c>
      <c r="K245" s="556" t="str">
        <f t="shared" si="59"/>
        <v/>
      </c>
      <c r="M245" s="556" t="str">
        <f t="shared" si="60"/>
        <v/>
      </c>
      <c r="O245" s="556" t="str">
        <f t="shared" si="61"/>
        <v/>
      </c>
      <c r="Q245" s="556" t="str">
        <f t="shared" si="62"/>
        <v/>
      </c>
      <c r="S245" s="556" t="str">
        <f t="shared" si="63"/>
        <v/>
      </c>
      <c r="U245" s="556" t="str">
        <f t="shared" si="64"/>
        <v/>
      </c>
      <c r="W245" s="556" t="str">
        <f t="shared" si="65"/>
        <v/>
      </c>
      <c r="Y245" s="556" t="str">
        <f t="shared" si="66"/>
        <v/>
      </c>
      <c r="AA245" s="556" t="str">
        <f t="shared" si="67"/>
        <v/>
      </c>
      <c r="AC245" s="556" t="str">
        <f t="shared" si="68"/>
        <v/>
      </c>
      <c r="AE245" s="556" t="str">
        <f t="shared" si="69"/>
        <v/>
      </c>
      <c r="AG245" s="556" t="str">
        <f t="shared" si="70"/>
        <v/>
      </c>
      <c r="AI245" s="556" t="str">
        <f t="shared" si="71"/>
        <v/>
      </c>
      <c r="AK245" s="556" t="str">
        <f t="shared" si="72"/>
        <v/>
      </c>
      <c r="AM245" s="556" t="str">
        <f t="shared" si="73"/>
        <v/>
      </c>
      <c r="AO245" s="556" t="str">
        <f t="shared" si="74"/>
        <v/>
      </c>
      <c r="AQ245" s="556" t="str">
        <f t="shared" si="75"/>
        <v/>
      </c>
    </row>
    <row r="246" spans="5:43">
      <c r="E246" s="556" t="str">
        <f t="shared" si="57"/>
        <v/>
      </c>
      <c r="G246" s="556" t="str">
        <f t="shared" si="57"/>
        <v/>
      </c>
      <c r="I246" s="556" t="str">
        <f t="shared" si="58"/>
        <v/>
      </c>
      <c r="K246" s="556" t="str">
        <f t="shared" si="59"/>
        <v/>
      </c>
      <c r="M246" s="556" t="str">
        <f t="shared" si="60"/>
        <v/>
      </c>
      <c r="O246" s="556" t="str">
        <f t="shared" si="61"/>
        <v/>
      </c>
      <c r="Q246" s="556" t="str">
        <f t="shared" si="62"/>
        <v/>
      </c>
      <c r="S246" s="556" t="str">
        <f t="shared" si="63"/>
        <v/>
      </c>
      <c r="U246" s="556" t="str">
        <f t="shared" si="64"/>
        <v/>
      </c>
      <c r="W246" s="556" t="str">
        <f t="shared" si="65"/>
        <v/>
      </c>
      <c r="Y246" s="556" t="str">
        <f t="shared" si="66"/>
        <v/>
      </c>
      <c r="AA246" s="556" t="str">
        <f t="shared" si="67"/>
        <v/>
      </c>
      <c r="AC246" s="556" t="str">
        <f t="shared" si="68"/>
        <v/>
      </c>
      <c r="AE246" s="556" t="str">
        <f t="shared" si="69"/>
        <v/>
      </c>
      <c r="AG246" s="556" t="str">
        <f t="shared" si="70"/>
        <v/>
      </c>
      <c r="AI246" s="556" t="str">
        <f t="shared" si="71"/>
        <v/>
      </c>
      <c r="AK246" s="556" t="str">
        <f t="shared" si="72"/>
        <v/>
      </c>
      <c r="AM246" s="556" t="str">
        <f t="shared" si="73"/>
        <v/>
      </c>
      <c r="AO246" s="556" t="str">
        <f t="shared" si="74"/>
        <v/>
      </c>
      <c r="AQ246" s="556" t="str">
        <f t="shared" si="75"/>
        <v/>
      </c>
    </row>
    <row r="247" spans="5:43">
      <c r="E247" s="556" t="str">
        <f t="shared" si="57"/>
        <v/>
      </c>
      <c r="G247" s="556" t="str">
        <f t="shared" si="57"/>
        <v/>
      </c>
      <c r="I247" s="556" t="str">
        <f t="shared" si="58"/>
        <v/>
      </c>
      <c r="K247" s="556" t="str">
        <f t="shared" si="59"/>
        <v/>
      </c>
      <c r="M247" s="556" t="str">
        <f t="shared" si="60"/>
        <v/>
      </c>
      <c r="O247" s="556" t="str">
        <f t="shared" si="61"/>
        <v/>
      </c>
      <c r="Q247" s="556" t="str">
        <f t="shared" si="62"/>
        <v/>
      </c>
      <c r="S247" s="556" t="str">
        <f t="shared" si="63"/>
        <v/>
      </c>
      <c r="U247" s="556" t="str">
        <f t="shared" si="64"/>
        <v/>
      </c>
      <c r="W247" s="556" t="str">
        <f t="shared" si="65"/>
        <v/>
      </c>
      <c r="Y247" s="556" t="str">
        <f t="shared" si="66"/>
        <v/>
      </c>
      <c r="AA247" s="556" t="str">
        <f t="shared" si="67"/>
        <v/>
      </c>
      <c r="AC247" s="556" t="str">
        <f t="shared" si="68"/>
        <v/>
      </c>
      <c r="AE247" s="556" t="str">
        <f t="shared" si="69"/>
        <v/>
      </c>
      <c r="AG247" s="556" t="str">
        <f t="shared" si="70"/>
        <v/>
      </c>
      <c r="AI247" s="556" t="str">
        <f t="shared" si="71"/>
        <v/>
      </c>
      <c r="AK247" s="556" t="str">
        <f t="shared" si="72"/>
        <v/>
      </c>
      <c r="AM247" s="556" t="str">
        <f t="shared" si="73"/>
        <v/>
      </c>
      <c r="AO247" s="556" t="str">
        <f t="shared" si="74"/>
        <v/>
      </c>
      <c r="AQ247" s="556" t="str">
        <f t="shared" si="75"/>
        <v/>
      </c>
    </row>
    <row r="248" spans="5:43">
      <c r="E248" s="556" t="str">
        <f t="shared" si="57"/>
        <v/>
      </c>
      <c r="G248" s="556" t="str">
        <f t="shared" si="57"/>
        <v/>
      </c>
      <c r="I248" s="556" t="str">
        <f t="shared" si="58"/>
        <v/>
      </c>
      <c r="K248" s="556" t="str">
        <f t="shared" si="59"/>
        <v/>
      </c>
      <c r="M248" s="556" t="str">
        <f t="shared" si="60"/>
        <v/>
      </c>
      <c r="O248" s="556" t="str">
        <f t="shared" si="61"/>
        <v/>
      </c>
      <c r="Q248" s="556" t="str">
        <f t="shared" si="62"/>
        <v/>
      </c>
      <c r="S248" s="556" t="str">
        <f t="shared" si="63"/>
        <v/>
      </c>
      <c r="U248" s="556" t="str">
        <f t="shared" si="64"/>
        <v/>
      </c>
      <c r="W248" s="556" t="str">
        <f t="shared" si="65"/>
        <v/>
      </c>
      <c r="Y248" s="556" t="str">
        <f t="shared" si="66"/>
        <v/>
      </c>
      <c r="AA248" s="556" t="str">
        <f t="shared" si="67"/>
        <v/>
      </c>
      <c r="AC248" s="556" t="str">
        <f t="shared" si="68"/>
        <v/>
      </c>
      <c r="AE248" s="556" t="str">
        <f t="shared" si="69"/>
        <v/>
      </c>
      <c r="AG248" s="556" t="str">
        <f t="shared" si="70"/>
        <v/>
      </c>
      <c r="AI248" s="556" t="str">
        <f t="shared" si="71"/>
        <v/>
      </c>
      <c r="AK248" s="556" t="str">
        <f t="shared" si="72"/>
        <v/>
      </c>
      <c r="AM248" s="556" t="str">
        <f t="shared" si="73"/>
        <v/>
      </c>
      <c r="AO248" s="556" t="str">
        <f t="shared" si="74"/>
        <v/>
      </c>
      <c r="AQ248" s="556" t="str">
        <f t="shared" si="75"/>
        <v/>
      </c>
    </row>
    <row r="249" spans="5:43">
      <c r="E249" s="556" t="str">
        <f t="shared" si="57"/>
        <v/>
      </c>
      <c r="G249" s="556" t="str">
        <f t="shared" si="57"/>
        <v/>
      </c>
      <c r="I249" s="556" t="str">
        <f t="shared" si="58"/>
        <v/>
      </c>
      <c r="K249" s="556" t="str">
        <f t="shared" si="59"/>
        <v/>
      </c>
      <c r="M249" s="556" t="str">
        <f t="shared" si="60"/>
        <v/>
      </c>
      <c r="O249" s="556" t="str">
        <f t="shared" si="61"/>
        <v/>
      </c>
      <c r="Q249" s="556" t="str">
        <f t="shared" si="62"/>
        <v/>
      </c>
      <c r="S249" s="556" t="str">
        <f t="shared" si="63"/>
        <v/>
      </c>
      <c r="U249" s="556" t="str">
        <f t="shared" si="64"/>
        <v/>
      </c>
      <c r="W249" s="556" t="str">
        <f t="shared" si="65"/>
        <v/>
      </c>
      <c r="Y249" s="556" t="str">
        <f t="shared" si="66"/>
        <v/>
      </c>
      <c r="AA249" s="556" t="str">
        <f t="shared" si="67"/>
        <v/>
      </c>
      <c r="AC249" s="556" t="str">
        <f t="shared" si="68"/>
        <v/>
      </c>
      <c r="AE249" s="556" t="str">
        <f t="shared" si="69"/>
        <v/>
      </c>
      <c r="AG249" s="556" t="str">
        <f t="shared" si="70"/>
        <v/>
      </c>
      <c r="AI249" s="556" t="str">
        <f t="shared" si="71"/>
        <v/>
      </c>
      <c r="AK249" s="556" t="str">
        <f t="shared" si="72"/>
        <v/>
      </c>
      <c r="AM249" s="556" t="str">
        <f t="shared" si="73"/>
        <v/>
      </c>
      <c r="AO249" s="556" t="str">
        <f t="shared" si="74"/>
        <v/>
      </c>
      <c r="AQ249" s="556" t="str">
        <f t="shared" si="75"/>
        <v/>
      </c>
    </row>
    <row r="250" spans="5:43">
      <c r="E250" s="556" t="str">
        <f t="shared" si="57"/>
        <v/>
      </c>
      <c r="G250" s="556" t="str">
        <f t="shared" si="57"/>
        <v/>
      </c>
      <c r="I250" s="556" t="str">
        <f t="shared" si="58"/>
        <v/>
      </c>
      <c r="K250" s="556" t="str">
        <f t="shared" si="59"/>
        <v/>
      </c>
      <c r="M250" s="556" t="str">
        <f t="shared" si="60"/>
        <v/>
      </c>
      <c r="O250" s="556" t="str">
        <f t="shared" si="61"/>
        <v/>
      </c>
      <c r="Q250" s="556" t="str">
        <f t="shared" si="62"/>
        <v/>
      </c>
      <c r="S250" s="556" t="str">
        <f t="shared" si="63"/>
        <v/>
      </c>
      <c r="U250" s="556" t="str">
        <f t="shared" si="64"/>
        <v/>
      </c>
      <c r="W250" s="556" t="str">
        <f t="shared" si="65"/>
        <v/>
      </c>
      <c r="Y250" s="556" t="str">
        <f t="shared" si="66"/>
        <v/>
      </c>
      <c r="AA250" s="556" t="str">
        <f t="shared" si="67"/>
        <v/>
      </c>
      <c r="AC250" s="556" t="str">
        <f t="shared" si="68"/>
        <v/>
      </c>
      <c r="AE250" s="556" t="str">
        <f t="shared" si="69"/>
        <v/>
      </c>
      <c r="AG250" s="556" t="str">
        <f t="shared" si="70"/>
        <v/>
      </c>
      <c r="AI250" s="556" t="str">
        <f t="shared" si="71"/>
        <v/>
      </c>
      <c r="AK250" s="556" t="str">
        <f t="shared" si="72"/>
        <v/>
      </c>
      <c r="AM250" s="556" t="str">
        <f t="shared" si="73"/>
        <v/>
      </c>
      <c r="AO250" s="556" t="str">
        <f t="shared" si="74"/>
        <v/>
      </c>
      <c r="AQ250" s="556" t="str">
        <f t="shared" si="75"/>
        <v/>
      </c>
    </row>
    <row r="251" spans="5:43">
      <c r="E251" s="556" t="str">
        <f t="shared" si="57"/>
        <v/>
      </c>
      <c r="G251" s="556" t="str">
        <f t="shared" si="57"/>
        <v/>
      </c>
      <c r="I251" s="556" t="str">
        <f t="shared" si="58"/>
        <v/>
      </c>
      <c r="K251" s="556" t="str">
        <f t="shared" si="59"/>
        <v/>
      </c>
      <c r="M251" s="556" t="str">
        <f t="shared" si="60"/>
        <v/>
      </c>
      <c r="O251" s="556" t="str">
        <f t="shared" si="61"/>
        <v/>
      </c>
      <c r="Q251" s="556" t="str">
        <f t="shared" si="62"/>
        <v/>
      </c>
      <c r="S251" s="556" t="str">
        <f t="shared" si="63"/>
        <v/>
      </c>
      <c r="U251" s="556" t="str">
        <f t="shared" si="64"/>
        <v/>
      </c>
      <c r="W251" s="556" t="str">
        <f t="shared" si="65"/>
        <v/>
      </c>
      <c r="Y251" s="556" t="str">
        <f t="shared" si="66"/>
        <v/>
      </c>
      <c r="AA251" s="556" t="str">
        <f t="shared" si="67"/>
        <v/>
      </c>
      <c r="AC251" s="556" t="str">
        <f t="shared" si="68"/>
        <v/>
      </c>
      <c r="AE251" s="556" t="str">
        <f t="shared" si="69"/>
        <v/>
      </c>
      <c r="AG251" s="556" t="str">
        <f t="shared" si="70"/>
        <v/>
      </c>
      <c r="AI251" s="556" t="str">
        <f t="shared" si="71"/>
        <v/>
      </c>
      <c r="AK251" s="556" t="str">
        <f t="shared" si="72"/>
        <v/>
      </c>
      <c r="AM251" s="556" t="str">
        <f t="shared" si="73"/>
        <v/>
      </c>
      <c r="AO251" s="556" t="str">
        <f t="shared" si="74"/>
        <v/>
      </c>
      <c r="AQ251" s="556" t="str">
        <f t="shared" si="75"/>
        <v/>
      </c>
    </row>
    <row r="252" spans="5:43">
      <c r="E252" s="556" t="str">
        <f t="shared" si="57"/>
        <v/>
      </c>
      <c r="G252" s="556" t="str">
        <f t="shared" si="57"/>
        <v/>
      </c>
      <c r="I252" s="556" t="str">
        <f t="shared" si="58"/>
        <v/>
      </c>
      <c r="K252" s="556" t="str">
        <f t="shared" si="59"/>
        <v/>
      </c>
      <c r="M252" s="556" t="str">
        <f t="shared" si="60"/>
        <v/>
      </c>
      <c r="O252" s="556" t="str">
        <f t="shared" si="61"/>
        <v/>
      </c>
      <c r="Q252" s="556" t="str">
        <f t="shared" si="62"/>
        <v/>
      </c>
      <c r="S252" s="556" t="str">
        <f t="shared" si="63"/>
        <v/>
      </c>
      <c r="U252" s="556" t="str">
        <f t="shared" si="64"/>
        <v/>
      </c>
      <c r="W252" s="556" t="str">
        <f t="shared" si="65"/>
        <v/>
      </c>
      <c r="Y252" s="556" t="str">
        <f t="shared" si="66"/>
        <v/>
      </c>
      <c r="AA252" s="556" t="str">
        <f t="shared" si="67"/>
        <v/>
      </c>
      <c r="AC252" s="556" t="str">
        <f t="shared" si="68"/>
        <v/>
      </c>
      <c r="AE252" s="556" t="str">
        <f t="shared" si="69"/>
        <v/>
      </c>
      <c r="AG252" s="556" t="str">
        <f t="shared" si="70"/>
        <v/>
      </c>
      <c r="AI252" s="556" t="str">
        <f t="shared" si="71"/>
        <v/>
      </c>
      <c r="AK252" s="556" t="str">
        <f t="shared" si="72"/>
        <v/>
      </c>
      <c r="AM252" s="556" t="str">
        <f t="shared" si="73"/>
        <v/>
      </c>
      <c r="AO252" s="556" t="str">
        <f t="shared" si="74"/>
        <v/>
      </c>
      <c r="AQ252" s="556" t="str">
        <f t="shared" si="75"/>
        <v/>
      </c>
    </row>
    <row r="253" spans="5:43">
      <c r="E253" s="556" t="str">
        <f t="shared" si="57"/>
        <v/>
      </c>
      <c r="G253" s="556" t="str">
        <f t="shared" si="57"/>
        <v/>
      </c>
      <c r="I253" s="556" t="str">
        <f t="shared" si="58"/>
        <v/>
      </c>
      <c r="K253" s="556" t="str">
        <f t="shared" si="59"/>
        <v/>
      </c>
      <c r="M253" s="556" t="str">
        <f t="shared" si="60"/>
        <v/>
      </c>
      <c r="O253" s="556" t="str">
        <f t="shared" si="61"/>
        <v/>
      </c>
      <c r="Q253" s="556" t="str">
        <f t="shared" si="62"/>
        <v/>
      </c>
      <c r="S253" s="556" t="str">
        <f t="shared" si="63"/>
        <v/>
      </c>
      <c r="U253" s="556" t="str">
        <f t="shared" si="64"/>
        <v/>
      </c>
      <c r="W253" s="556" t="str">
        <f t="shared" si="65"/>
        <v/>
      </c>
      <c r="Y253" s="556" t="str">
        <f t="shared" si="66"/>
        <v/>
      </c>
      <c r="AA253" s="556" t="str">
        <f t="shared" si="67"/>
        <v/>
      </c>
      <c r="AC253" s="556" t="str">
        <f t="shared" si="68"/>
        <v/>
      </c>
      <c r="AE253" s="556" t="str">
        <f t="shared" si="69"/>
        <v/>
      </c>
      <c r="AG253" s="556" t="str">
        <f t="shared" si="70"/>
        <v/>
      </c>
      <c r="AI253" s="556" t="str">
        <f t="shared" si="71"/>
        <v/>
      </c>
      <c r="AK253" s="556" t="str">
        <f t="shared" si="72"/>
        <v/>
      </c>
      <c r="AM253" s="556" t="str">
        <f t="shared" si="73"/>
        <v/>
      </c>
      <c r="AO253" s="556" t="str">
        <f t="shared" si="74"/>
        <v/>
      </c>
      <c r="AQ253" s="556" t="str">
        <f t="shared" si="75"/>
        <v/>
      </c>
    </row>
    <row r="254" spans="5:43">
      <c r="E254" s="556" t="str">
        <f t="shared" si="57"/>
        <v/>
      </c>
      <c r="G254" s="556" t="str">
        <f t="shared" si="57"/>
        <v/>
      </c>
      <c r="I254" s="556" t="str">
        <f t="shared" si="58"/>
        <v/>
      </c>
      <c r="K254" s="556" t="str">
        <f t="shared" si="59"/>
        <v/>
      </c>
      <c r="M254" s="556" t="str">
        <f t="shared" si="60"/>
        <v/>
      </c>
      <c r="O254" s="556" t="str">
        <f t="shared" si="61"/>
        <v/>
      </c>
      <c r="Q254" s="556" t="str">
        <f t="shared" si="62"/>
        <v/>
      </c>
      <c r="S254" s="556" t="str">
        <f t="shared" si="63"/>
        <v/>
      </c>
      <c r="U254" s="556" t="str">
        <f t="shared" si="64"/>
        <v/>
      </c>
      <c r="W254" s="556" t="str">
        <f t="shared" si="65"/>
        <v/>
      </c>
      <c r="Y254" s="556" t="str">
        <f t="shared" si="66"/>
        <v/>
      </c>
      <c r="AA254" s="556" t="str">
        <f t="shared" si="67"/>
        <v/>
      </c>
      <c r="AC254" s="556" t="str">
        <f t="shared" si="68"/>
        <v/>
      </c>
      <c r="AE254" s="556" t="str">
        <f t="shared" si="69"/>
        <v/>
      </c>
      <c r="AG254" s="556" t="str">
        <f t="shared" si="70"/>
        <v/>
      </c>
      <c r="AI254" s="556" t="str">
        <f t="shared" si="71"/>
        <v/>
      </c>
      <c r="AK254" s="556" t="str">
        <f t="shared" si="72"/>
        <v/>
      </c>
      <c r="AM254" s="556" t="str">
        <f t="shared" si="73"/>
        <v/>
      </c>
      <c r="AO254" s="556" t="str">
        <f t="shared" si="74"/>
        <v/>
      </c>
      <c r="AQ254" s="556" t="str">
        <f t="shared" si="75"/>
        <v/>
      </c>
    </row>
    <row r="255" spans="5:43">
      <c r="E255" s="556" t="str">
        <f t="shared" si="57"/>
        <v/>
      </c>
      <c r="G255" s="556" t="str">
        <f t="shared" si="57"/>
        <v/>
      </c>
      <c r="I255" s="556" t="str">
        <f t="shared" si="58"/>
        <v/>
      </c>
      <c r="K255" s="556" t="str">
        <f t="shared" si="59"/>
        <v/>
      </c>
      <c r="M255" s="556" t="str">
        <f t="shared" si="60"/>
        <v/>
      </c>
      <c r="O255" s="556" t="str">
        <f t="shared" si="61"/>
        <v/>
      </c>
      <c r="Q255" s="556" t="str">
        <f t="shared" si="62"/>
        <v/>
      </c>
      <c r="S255" s="556" t="str">
        <f t="shared" si="63"/>
        <v/>
      </c>
      <c r="U255" s="556" t="str">
        <f t="shared" si="64"/>
        <v/>
      </c>
      <c r="W255" s="556" t="str">
        <f t="shared" si="65"/>
        <v/>
      </c>
      <c r="Y255" s="556" t="str">
        <f t="shared" si="66"/>
        <v/>
      </c>
      <c r="AA255" s="556" t="str">
        <f t="shared" si="67"/>
        <v/>
      </c>
      <c r="AC255" s="556" t="str">
        <f t="shared" si="68"/>
        <v/>
      </c>
      <c r="AE255" s="556" t="str">
        <f t="shared" si="69"/>
        <v/>
      </c>
      <c r="AG255" s="556" t="str">
        <f t="shared" si="70"/>
        <v/>
      </c>
      <c r="AI255" s="556" t="str">
        <f t="shared" si="71"/>
        <v/>
      </c>
      <c r="AK255" s="556" t="str">
        <f t="shared" si="72"/>
        <v/>
      </c>
      <c r="AM255" s="556" t="str">
        <f t="shared" si="73"/>
        <v/>
      </c>
      <c r="AO255" s="556" t="str">
        <f t="shared" si="74"/>
        <v/>
      </c>
      <c r="AQ255" s="556" t="str">
        <f t="shared" si="75"/>
        <v/>
      </c>
    </row>
    <row r="256" spans="5:43">
      <c r="E256" s="556" t="str">
        <f t="shared" si="57"/>
        <v/>
      </c>
      <c r="G256" s="556" t="str">
        <f t="shared" si="57"/>
        <v/>
      </c>
      <c r="I256" s="556" t="str">
        <f t="shared" si="58"/>
        <v/>
      </c>
      <c r="K256" s="556" t="str">
        <f t="shared" si="59"/>
        <v/>
      </c>
      <c r="M256" s="556" t="str">
        <f t="shared" si="60"/>
        <v/>
      </c>
      <c r="O256" s="556" t="str">
        <f t="shared" si="61"/>
        <v/>
      </c>
      <c r="Q256" s="556" t="str">
        <f t="shared" si="62"/>
        <v/>
      </c>
      <c r="S256" s="556" t="str">
        <f t="shared" si="63"/>
        <v/>
      </c>
      <c r="U256" s="556" t="str">
        <f t="shared" si="64"/>
        <v/>
      </c>
      <c r="W256" s="556" t="str">
        <f t="shared" si="65"/>
        <v/>
      </c>
      <c r="Y256" s="556" t="str">
        <f t="shared" si="66"/>
        <v/>
      </c>
      <c r="AA256" s="556" t="str">
        <f t="shared" si="67"/>
        <v/>
      </c>
      <c r="AC256" s="556" t="str">
        <f t="shared" si="68"/>
        <v/>
      </c>
      <c r="AE256" s="556" t="str">
        <f t="shared" si="69"/>
        <v/>
      </c>
      <c r="AG256" s="556" t="str">
        <f t="shared" si="70"/>
        <v/>
      </c>
      <c r="AI256" s="556" t="str">
        <f t="shared" si="71"/>
        <v/>
      </c>
      <c r="AK256" s="556" t="str">
        <f t="shared" si="72"/>
        <v/>
      </c>
      <c r="AM256" s="556" t="str">
        <f t="shared" si="73"/>
        <v/>
      </c>
      <c r="AO256" s="556" t="str">
        <f t="shared" si="74"/>
        <v/>
      </c>
      <c r="AQ256" s="556" t="str">
        <f t="shared" si="75"/>
        <v/>
      </c>
    </row>
    <row r="257" spans="5:43">
      <c r="E257" s="556" t="str">
        <f t="shared" si="57"/>
        <v/>
      </c>
      <c r="G257" s="556" t="str">
        <f t="shared" si="57"/>
        <v/>
      </c>
      <c r="I257" s="556" t="str">
        <f t="shared" si="58"/>
        <v/>
      </c>
      <c r="K257" s="556" t="str">
        <f t="shared" si="59"/>
        <v/>
      </c>
      <c r="M257" s="556" t="str">
        <f t="shared" si="60"/>
        <v/>
      </c>
      <c r="O257" s="556" t="str">
        <f t="shared" si="61"/>
        <v/>
      </c>
      <c r="Q257" s="556" t="str">
        <f t="shared" si="62"/>
        <v/>
      </c>
      <c r="S257" s="556" t="str">
        <f t="shared" si="63"/>
        <v/>
      </c>
      <c r="U257" s="556" t="str">
        <f t="shared" si="64"/>
        <v/>
      </c>
      <c r="W257" s="556" t="str">
        <f t="shared" si="65"/>
        <v/>
      </c>
      <c r="Y257" s="556" t="str">
        <f t="shared" si="66"/>
        <v/>
      </c>
      <c r="AA257" s="556" t="str">
        <f t="shared" si="67"/>
        <v/>
      </c>
      <c r="AC257" s="556" t="str">
        <f t="shared" si="68"/>
        <v/>
      </c>
      <c r="AE257" s="556" t="str">
        <f t="shared" si="69"/>
        <v/>
      </c>
      <c r="AG257" s="556" t="str">
        <f t="shared" si="70"/>
        <v/>
      </c>
      <c r="AI257" s="556" t="str">
        <f t="shared" si="71"/>
        <v/>
      </c>
      <c r="AK257" s="556" t="str">
        <f t="shared" si="72"/>
        <v/>
      </c>
      <c r="AM257" s="556" t="str">
        <f t="shared" si="73"/>
        <v/>
      </c>
      <c r="AO257" s="556" t="str">
        <f t="shared" si="74"/>
        <v/>
      </c>
      <c r="AQ257" s="556" t="str">
        <f t="shared" si="75"/>
        <v/>
      </c>
    </row>
    <row r="258" spans="5:43">
      <c r="E258" s="556" t="str">
        <f t="shared" si="57"/>
        <v/>
      </c>
      <c r="G258" s="556" t="str">
        <f t="shared" si="57"/>
        <v/>
      </c>
      <c r="I258" s="556" t="str">
        <f t="shared" si="58"/>
        <v/>
      </c>
      <c r="K258" s="556" t="str">
        <f t="shared" si="59"/>
        <v/>
      </c>
      <c r="M258" s="556" t="str">
        <f t="shared" si="60"/>
        <v/>
      </c>
      <c r="O258" s="556" t="str">
        <f t="shared" si="61"/>
        <v/>
      </c>
      <c r="Q258" s="556" t="str">
        <f t="shared" si="62"/>
        <v/>
      </c>
      <c r="S258" s="556" t="str">
        <f t="shared" si="63"/>
        <v/>
      </c>
      <c r="U258" s="556" t="str">
        <f t="shared" si="64"/>
        <v/>
      </c>
      <c r="W258" s="556" t="str">
        <f t="shared" si="65"/>
        <v/>
      </c>
      <c r="Y258" s="556" t="str">
        <f t="shared" si="66"/>
        <v/>
      </c>
      <c r="AA258" s="556" t="str">
        <f t="shared" si="67"/>
        <v/>
      </c>
      <c r="AC258" s="556" t="str">
        <f t="shared" si="68"/>
        <v/>
      </c>
      <c r="AE258" s="556" t="str">
        <f t="shared" si="69"/>
        <v/>
      </c>
      <c r="AG258" s="556" t="str">
        <f t="shared" si="70"/>
        <v/>
      </c>
      <c r="AI258" s="556" t="str">
        <f t="shared" si="71"/>
        <v/>
      </c>
      <c r="AK258" s="556" t="str">
        <f t="shared" si="72"/>
        <v/>
      </c>
      <c r="AM258" s="556" t="str">
        <f t="shared" si="73"/>
        <v/>
      </c>
      <c r="AO258" s="556" t="str">
        <f t="shared" si="74"/>
        <v/>
      </c>
      <c r="AQ258" s="556" t="str">
        <f t="shared" si="75"/>
        <v/>
      </c>
    </row>
    <row r="259" spans="5:43">
      <c r="E259" s="556" t="str">
        <f t="shared" si="57"/>
        <v/>
      </c>
      <c r="G259" s="556" t="str">
        <f t="shared" si="57"/>
        <v/>
      </c>
      <c r="I259" s="556" t="str">
        <f t="shared" si="58"/>
        <v/>
      </c>
      <c r="K259" s="556" t="str">
        <f t="shared" si="59"/>
        <v/>
      </c>
      <c r="M259" s="556" t="str">
        <f t="shared" si="60"/>
        <v/>
      </c>
      <c r="O259" s="556" t="str">
        <f t="shared" si="61"/>
        <v/>
      </c>
      <c r="Q259" s="556" t="str">
        <f t="shared" si="62"/>
        <v/>
      </c>
      <c r="S259" s="556" t="str">
        <f t="shared" si="63"/>
        <v/>
      </c>
      <c r="U259" s="556" t="str">
        <f t="shared" si="64"/>
        <v/>
      </c>
      <c r="W259" s="556" t="str">
        <f t="shared" si="65"/>
        <v/>
      </c>
      <c r="Y259" s="556" t="str">
        <f t="shared" si="66"/>
        <v/>
      </c>
      <c r="AA259" s="556" t="str">
        <f t="shared" si="67"/>
        <v/>
      </c>
      <c r="AC259" s="556" t="str">
        <f t="shared" si="68"/>
        <v/>
      </c>
      <c r="AE259" s="556" t="str">
        <f t="shared" si="69"/>
        <v/>
      </c>
      <c r="AG259" s="556" t="str">
        <f t="shared" si="70"/>
        <v/>
      </c>
      <c r="AI259" s="556" t="str">
        <f t="shared" si="71"/>
        <v/>
      </c>
      <c r="AK259" s="556" t="str">
        <f t="shared" si="72"/>
        <v/>
      </c>
      <c r="AM259" s="556" t="str">
        <f t="shared" si="73"/>
        <v/>
      </c>
      <c r="AO259" s="556" t="str">
        <f t="shared" si="74"/>
        <v/>
      </c>
      <c r="AQ259" s="556" t="str">
        <f t="shared" si="75"/>
        <v/>
      </c>
    </row>
    <row r="260" spans="5:43">
      <c r="E260" s="556" t="str">
        <f t="shared" si="57"/>
        <v/>
      </c>
      <c r="G260" s="556" t="str">
        <f t="shared" si="57"/>
        <v/>
      </c>
      <c r="I260" s="556" t="str">
        <f t="shared" si="58"/>
        <v/>
      </c>
      <c r="K260" s="556" t="str">
        <f t="shared" si="59"/>
        <v/>
      </c>
      <c r="M260" s="556" t="str">
        <f t="shared" si="60"/>
        <v/>
      </c>
      <c r="O260" s="556" t="str">
        <f t="shared" si="61"/>
        <v/>
      </c>
      <c r="Q260" s="556" t="str">
        <f t="shared" si="62"/>
        <v/>
      </c>
      <c r="S260" s="556" t="str">
        <f t="shared" si="63"/>
        <v/>
      </c>
      <c r="U260" s="556" t="str">
        <f t="shared" si="64"/>
        <v/>
      </c>
      <c r="W260" s="556" t="str">
        <f t="shared" si="65"/>
        <v/>
      </c>
      <c r="Y260" s="556" t="str">
        <f t="shared" si="66"/>
        <v/>
      </c>
      <c r="AA260" s="556" t="str">
        <f t="shared" si="67"/>
        <v/>
      </c>
      <c r="AC260" s="556" t="str">
        <f t="shared" si="68"/>
        <v/>
      </c>
      <c r="AE260" s="556" t="str">
        <f t="shared" si="69"/>
        <v/>
      </c>
      <c r="AG260" s="556" t="str">
        <f t="shared" si="70"/>
        <v/>
      </c>
      <c r="AI260" s="556" t="str">
        <f t="shared" si="71"/>
        <v/>
      </c>
      <c r="AK260" s="556" t="str">
        <f t="shared" si="72"/>
        <v/>
      </c>
      <c r="AM260" s="556" t="str">
        <f t="shared" si="73"/>
        <v/>
      </c>
      <c r="AO260" s="556" t="str">
        <f t="shared" si="74"/>
        <v/>
      </c>
      <c r="AQ260" s="556" t="str">
        <f t="shared" si="75"/>
        <v/>
      </c>
    </row>
    <row r="261" spans="5:43">
      <c r="E261" s="556" t="str">
        <f t="shared" si="57"/>
        <v/>
      </c>
      <c r="G261" s="556" t="str">
        <f t="shared" si="57"/>
        <v/>
      </c>
      <c r="I261" s="556" t="str">
        <f t="shared" si="58"/>
        <v/>
      </c>
      <c r="K261" s="556" t="str">
        <f t="shared" si="59"/>
        <v/>
      </c>
      <c r="M261" s="556" t="str">
        <f t="shared" si="60"/>
        <v/>
      </c>
      <c r="O261" s="556" t="str">
        <f t="shared" si="61"/>
        <v/>
      </c>
      <c r="Q261" s="556" t="str">
        <f t="shared" si="62"/>
        <v/>
      </c>
      <c r="S261" s="556" t="str">
        <f t="shared" si="63"/>
        <v/>
      </c>
      <c r="U261" s="556" t="str">
        <f t="shared" si="64"/>
        <v/>
      </c>
      <c r="W261" s="556" t="str">
        <f t="shared" si="65"/>
        <v/>
      </c>
      <c r="Y261" s="556" t="str">
        <f t="shared" si="66"/>
        <v/>
      </c>
      <c r="AA261" s="556" t="str">
        <f t="shared" si="67"/>
        <v/>
      </c>
      <c r="AC261" s="556" t="str">
        <f t="shared" si="68"/>
        <v/>
      </c>
      <c r="AE261" s="556" t="str">
        <f t="shared" si="69"/>
        <v/>
      </c>
      <c r="AG261" s="556" t="str">
        <f t="shared" si="70"/>
        <v/>
      </c>
      <c r="AI261" s="556" t="str">
        <f t="shared" si="71"/>
        <v/>
      </c>
      <c r="AK261" s="556" t="str">
        <f t="shared" si="72"/>
        <v/>
      </c>
      <c r="AM261" s="556" t="str">
        <f t="shared" si="73"/>
        <v/>
      </c>
      <c r="AO261" s="556" t="str">
        <f t="shared" si="74"/>
        <v/>
      </c>
      <c r="AQ261" s="556" t="str">
        <f t="shared" si="75"/>
        <v/>
      </c>
    </row>
    <row r="262" spans="5:43">
      <c r="E262" s="556" t="str">
        <f t="shared" si="57"/>
        <v/>
      </c>
      <c r="G262" s="556" t="str">
        <f t="shared" si="57"/>
        <v/>
      </c>
      <c r="I262" s="556" t="str">
        <f t="shared" si="58"/>
        <v/>
      </c>
      <c r="K262" s="556" t="str">
        <f t="shared" si="59"/>
        <v/>
      </c>
      <c r="M262" s="556" t="str">
        <f t="shared" si="60"/>
        <v/>
      </c>
      <c r="O262" s="556" t="str">
        <f t="shared" si="61"/>
        <v/>
      </c>
      <c r="Q262" s="556" t="str">
        <f t="shared" si="62"/>
        <v/>
      </c>
      <c r="S262" s="556" t="str">
        <f t="shared" si="63"/>
        <v/>
      </c>
      <c r="U262" s="556" t="str">
        <f t="shared" si="64"/>
        <v/>
      </c>
      <c r="W262" s="556" t="str">
        <f t="shared" si="65"/>
        <v/>
      </c>
      <c r="Y262" s="556" t="str">
        <f t="shared" si="66"/>
        <v/>
      </c>
      <c r="AA262" s="556" t="str">
        <f t="shared" si="67"/>
        <v/>
      </c>
      <c r="AC262" s="556" t="str">
        <f t="shared" si="68"/>
        <v/>
      </c>
      <c r="AE262" s="556" t="str">
        <f t="shared" si="69"/>
        <v/>
      </c>
      <c r="AG262" s="556" t="str">
        <f t="shared" si="70"/>
        <v/>
      </c>
      <c r="AI262" s="556" t="str">
        <f t="shared" si="71"/>
        <v/>
      </c>
      <c r="AK262" s="556" t="str">
        <f t="shared" si="72"/>
        <v/>
      </c>
      <c r="AM262" s="556" t="str">
        <f t="shared" si="73"/>
        <v/>
      </c>
      <c r="AO262" s="556" t="str">
        <f t="shared" si="74"/>
        <v/>
      </c>
      <c r="AQ262" s="556" t="str">
        <f t="shared" si="75"/>
        <v/>
      </c>
    </row>
    <row r="263" spans="5:43">
      <c r="E263" s="556" t="str">
        <f t="shared" si="57"/>
        <v/>
      </c>
      <c r="G263" s="556" t="str">
        <f t="shared" si="57"/>
        <v/>
      </c>
      <c r="I263" s="556" t="str">
        <f t="shared" si="58"/>
        <v/>
      </c>
      <c r="K263" s="556" t="str">
        <f t="shared" si="59"/>
        <v/>
      </c>
      <c r="M263" s="556" t="str">
        <f t="shared" si="60"/>
        <v/>
      </c>
      <c r="O263" s="556" t="str">
        <f t="shared" si="61"/>
        <v/>
      </c>
      <c r="Q263" s="556" t="str">
        <f t="shared" si="62"/>
        <v/>
      </c>
      <c r="S263" s="556" t="str">
        <f t="shared" si="63"/>
        <v/>
      </c>
      <c r="U263" s="556" t="str">
        <f t="shared" si="64"/>
        <v/>
      </c>
      <c r="W263" s="556" t="str">
        <f t="shared" si="65"/>
        <v/>
      </c>
      <c r="Y263" s="556" t="str">
        <f t="shared" si="66"/>
        <v/>
      </c>
      <c r="AA263" s="556" t="str">
        <f t="shared" si="67"/>
        <v/>
      </c>
      <c r="AC263" s="556" t="str">
        <f t="shared" si="68"/>
        <v/>
      </c>
      <c r="AE263" s="556" t="str">
        <f t="shared" si="69"/>
        <v/>
      </c>
      <c r="AG263" s="556" t="str">
        <f t="shared" si="70"/>
        <v/>
      </c>
      <c r="AI263" s="556" t="str">
        <f t="shared" si="71"/>
        <v/>
      </c>
      <c r="AK263" s="556" t="str">
        <f t="shared" si="72"/>
        <v/>
      </c>
      <c r="AM263" s="556" t="str">
        <f t="shared" si="73"/>
        <v/>
      </c>
      <c r="AO263" s="556" t="str">
        <f t="shared" si="74"/>
        <v/>
      </c>
      <c r="AQ263" s="556" t="str">
        <f t="shared" si="75"/>
        <v/>
      </c>
    </row>
    <row r="264" spans="5:43">
      <c r="E264" s="556" t="str">
        <f t="shared" si="57"/>
        <v/>
      </c>
      <c r="G264" s="556" t="str">
        <f t="shared" si="57"/>
        <v/>
      </c>
      <c r="I264" s="556" t="str">
        <f t="shared" si="58"/>
        <v/>
      </c>
      <c r="K264" s="556" t="str">
        <f t="shared" si="59"/>
        <v/>
      </c>
      <c r="M264" s="556" t="str">
        <f t="shared" si="60"/>
        <v/>
      </c>
      <c r="O264" s="556" t="str">
        <f t="shared" si="61"/>
        <v/>
      </c>
      <c r="Q264" s="556" t="str">
        <f t="shared" si="62"/>
        <v/>
      </c>
      <c r="S264" s="556" t="str">
        <f t="shared" si="63"/>
        <v/>
      </c>
      <c r="U264" s="556" t="str">
        <f t="shared" si="64"/>
        <v/>
      </c>
      <c r="W264" s="556" t="str">
        <f t="shared" si="65"/>
        <v/>
      </c>
      <c r="Y264" s="556" t="str">
        <f t="shared" si="66"/>
        <v/>
      </c>
      <c r="AA264" s="556" t="str">
        <f t="shared" si="67"/>
        <v/>
      </c>
      <c r="AC264" s="556" t="str">
        <f t="shared" si="68"/>
        <v/>
      </c>
      <c r="AE264" s="556" t="str">
        <f t="shared" si="69"/>
        <v/>
      </c>
      <c r="AG264" s="556" t="str">
        <f t="shared" si="70"/>
        <v/>
      </c>
      <c r="AI264" s="556" t="str">
        <f t="shared" si="71"/>
        <v/>
      </c>
      <c r="AK264" s="556" t="str">
        <f t="shared" si="72"/>
        <v/>
      </c>
      <c r="AM264" s="556" t="str">
        <f t="shared" si="73"/>
        <v/>
      </c>
      <c r="AO264" s="556" t="str">
        <f t="shared" si="74"/>
        <v/>
      </c>
      <c r="AQ264" s="556" t="str">
        <f t="shared" si="75"/>
        <v/>
      </c>
    </row>
    <row r="265" spans="5:43">
      <c r="E265" s="556" t="str">
        <f t="shared" si="57"/>
        <v/>
      </c>
      <c r="G265" s="556" t="str">
        <f t="shared" si="57"/>
        <v/>
      </c>
      <c r="I265" s="556" t="str">
        <f t="shared" si="58"/>
        <v/>
      </c>
      <c r="K265" s="556" t="str">
        <f t="shared" si="59"/>
        <v/>
      </c>
      <c r="M265" s="556" t="str">
        <f t="shared" si="60"/>
        <v/>
      </c>
      <c r="O265" s="556" t="str">
        <f t="shared" si="61"/>
        <v/>
      </c>
      <c r="Q265" s="556" t="str">
        <f t="shared" si="62"/>
        <v/>
      </c>
      <c r="S265" s="556" t="str">
        <f t="shared" si="63"/>
        <v/>
      </c>
      <c r="U265" s="556" t="str">
        <f t="shared" si="64"/>
        <v/>
      </c>
      <c r="W265" s="556" t="str">
        <f t="shared" si="65"/>
        <v/>
      </c>
      <c r="Y265" s="556" t="str">
        <f t="shared" si="66"/>
        <v/>
      </c>
      <c r="AA265" s="556" t="str">
        <f t="shared" si="67"/>
        <v/>
      </c>
      <c r="AC265" s="556" t="str">
        <f t="shared" si="68"/>
        <v/>
      </c>
      <c r="AE265" s="556" t="str">
        <f t="shared" si="69"/>
        <v/>
      </c>
      <c r="AG265" s="556" t="str">
        <f t="shared" si="70"/>
        <v/>
      </c>
      <c r="AI265" s="556" t="str">
        <f t="shared" si="71"/>
        <v/>
      </c>
      <c r="AK265" s="556" t="str">
        <f t="shared" si="72"/>
        <v/>
      </c>
      <c r="AM265" s="556" t="str">
        <f t="shared" si="73"/>
        <v/>
      </c>
      <c r="AO265" s="556" t="str">
        <f t="shared" si="74"/>
        <v/>
      </c>
      <c r="AQ265" s="556" t="str">
        <f t="shared" si="75"/>
        <v/>
      </c>
    </row>
    <row r="266" spans="5:43">
      <c r="E266" s="556" t="str">
        <f t="shared" si="57"/>
        <v/>
      </c>
      <c r="G266" s="556" t="str">
        <f t="shared" si="57"/>
        <v/>
      </c>
      <c r="I266" s="556" t="str">
        <f t="shared" si="58"/>
        <v/>
      </c>
      <c r="K266" s="556" t="str">
        <f t="shared" si="59"/>
        <v/>
      </c>
      <c r="M266" s="556" t="str">
        <f t="shared" si="60"/>
        <v/>
      </c>
      <c r="O266" s="556" t="str">
        <f t="shared" si="61"/>
        <v/>
      </c>
      <c r="Q266" s="556" t="str">
        <f t="shared" si="62"/>
        <v/>
      </c>
      <c r="S266" s="556" t="str">
        <f t="shared" si="63"/>
        <v/>
      </c>
      <c r="U266" s="556" t="str">
        <f t="shared" si="64"/>
        <v/>
      </c>
      <c r="W266" s="556" t="str">
        <f t="shared" si="65"/>
        <v/>
      </c>
      <c r="Y266" s="556" t="str">
        <f t="shared" si="66"/>
        <v/>
      </c>
      <c r="AA266" s="556" t="str">
        <f t="shared" si="67"/>
        <v/>
      </c>
      <c r="AC266" s="556" t="str">
        <f t="shared" si="68"/>
        <v/>
      </c>
      <c r="AE266" s="556" t="str">
        <f t="shared" si="69"/>
        <v/>
      </c>
      <c r="AG266" s="556" t="str">
        <f t="shared" si="70"/>
        <v/>
      </c>
      <c r="AI266" s="556" t="str">
        <f t="shared" si="71"/>
        <v/>
      </c>
      <c r="AK266" s="556" t="str">
        <f t="shared" si="72"/>
        <v/>
      </c>
      <c r="AM266" s="556" t="str">
        <f t="shared" si="73"/>
        <v/>
      </c>
      <c r="AO266" s="556" t="str">
        <f t="shared" si="74"/>
        <v/>
      </c>
      <c r="AQ266" s="556" t="str">
        <f t="shared" si="75"/>
        <v/>
      </c>
    </row>
    <row r="267" spans="5:43">
      <c r="E267" s="556" t="str">
        <f t="shared" si="57"/>
        <v/>
      </c>
      <c r="G267" s="556" t="str">
        <f t="shared" si="57"/>
        <v/>
      </c>
      <c r="I267" s="556" t="str">
        <f t="shared" si="58"/>
        <v/>
      </c>
      <c r="K267" s="556" t="str">
        <f t="shared" si="59"/>
        <v/>
      </c>
      <c r="M267" s="556" t="str">
        <f t="shared" si="60"/>
        <v/>
      </c>
      <c r="O267" s="556" t="str">
        <f t="shared" si="61"/>
        <v/>
      </c>
      <c r="Q267" s="556" t="str">
        <f t="shared" si="62"/>
        <v/>
      </c>
      <c r="S267" s="556" t="str">
        <f t="shared" si="63"/>
        <v/>
      </c>
      <c r="U267" s="556" t="str">
        <f t="shared" si="64"/>
        <v/>
      </c>
      <c r="W267" s="556" t="str">
        <f t="shared" si="65"/>
        <v/>
      </c>
      <c r="Y267" s="556" t="str">
        <f t="shared" si="66"/>
        <v/>
      </c>
      <c r="AA267" s="556" t="str">
        <f t="shared" si="67"/>
        <v/>
      </c>
      <c r="AC267" s="556" t="str">
        <f t="shared" si="68"/>
        <v/>
      </c>
      <c r="AE267" s="556" t="str">
        <f t="shared" si="69"/>
        <v/>
      </c>
      <c r="AG267" s="556" t="str">
        <f t="shared" si="70"/>
        <v/>
      </c>
      <c r="AI267" s="556" t="str">
        <f t="shared" si="71"/>
        <v/>
      </c>
      <c r="AK267" s="556" t="str">
        <f t="shared" si="72"/>
        <v/>
      </c>
      <c r="AM267" s="556" t="str">
        <f t="shared" si="73"/>
        <v/>
      </c>
      <c r="AO267" s="556" t="str">
        <f t="shared" si="74"/>
        <v/>
      </c>
      <c r="AQ267" s="556" t="str">
        <f t="shared" si="75"/>
        <v/>
      </c>
    </row>
    <row r="268" spans="5:43">
      <c r="E268" s="556" t="str">
        <f t="shared" si="57"/>
        <v/>
      </c>
      <c r="G268" s="556" t="str">
        <f t="shared" si="57"/>
        <v/>
      </c>
      <c r="I268" s="556" t="str">
        <f t="shared" si="58"/>
        <v/>
      </c>
      <c r="K268" s="556" t="str">
        <f t="shared" si="59"/>
        <v/>
      </c>
      <c r="M268" s="556" t="str">
        <f t="shared" si="60"/>
        <v/>
      </c>
      <c r="O268" s="556" t="str">
        <f t="shared" si="61"/>
        <v/>
      </c>
      <c r="Q268" s="556" t="str">
        <f t="shared" si="62"/>
        <v/>
      </c>
      <c r="S268" s="556" t="str">
        <f t="shared" si="63"/>
        <v/>
      </c>
      <c r="U268" s="556" t="str">
        <f t="shared" si="64"/>
        <v/>
      </c>
      <c r="W268" s="556" t="str">
        <f t="shared" si="65"/>
        <v/>
      </c>
      <c r="Y268" s="556" t="str">
        <f t="shared" si="66"/>
        <v/>
      </c>
      <c r="AA268" s="556" t="str">
        <f t="shared" si="67"/>
        <v/>
      </c>
      <c r="AC268" s="556" t="str">
        <f t="shared" si="68"/>
        <v/>
      </c>
      <c r="AE268" s="556" t="str">
        <f t="shared" si="69"/>
        <v/>
      </c>
      <c r="AG268" s="556" t="str">
        <f t="shared" si="70"/>
        <v/>
      </c>
      <c r="AI268" s="556" t="str">
        <f t="shared" si="71"/>
        <v/>
      </c>
      <c r="AK268" s="556" t="str">
        <f t="shared" si="72"/>
        <v/>
      </c>
      <c r="AM268" s="556" t="str">
        <f t="shared" si="73"/>
        <v/>
      </c>
      <c r="AO268" s="556" t="str">
        <f t="shared" si="74"/>
        <v/>
      </c>
      <c r="AQ268" s="556" t="str">
        <f t="shared" si="75"/>
        <v/>
      </c>
    </row>
    <row r="269" spans="5:43">
      <c r="E269" s="556" t="str">
        <f t="shared" ref="E269:G300" si="76">IF(OR($B269=0,D269=0),"",D269/$B269)</f>
        <v/>
      </c>
      <c r="G269" s="556" t="str">
        <f t="shared" si="76"/>
        <v/>
      </c>
      <c r="I269" s="556" t="str">
        <f t="shared" ref="I269:I300" si="77">IF(OR($B269=0,H269=0),"",H269/$B269)</f>
        <v/>
      </c>
      <c r="K269" s="556" t="str">
        <f t="shared" ref="K269:K300" si="78">IF(OR($B269=0,J269=0),"",J269/$B269)</f>
        <v/>
      </c>
      <c r="M269" s="556" t="str">
        <f t="shared" ref="M269:M300" si="79">IF(OR($B269=0,L269=0),"",L269/$B269)</f>
        <v/>
      </c>
      <c r="O269" s="556" t="str">
        <f t="shared" ref="O269:O300" si="80">IF(OR($B269=0,N269=0),"",N269/$B269)</f>
        <v/>
      </c>
      <c r="Q269" s="556" t="str">
        <f t="shared" ref="Q269:Q300" si="81">IF(OR($B269=0,P269=0),"",P269/$B269)</f>
        <v/>
      </c>
      <c r="S269" s="556" t="str">
        <f t="shared" ref="S269:S300" si="82">IF(OR($B269=0,R269=0),"",R269/$B269)</f>
        <v/>
      </c>
      <c r="U269" s="556" t="str">
        <f t="shared" ref="U269:U300" si="83">IF(OR($B269=0,T269=0),"",T269/$B269)</f>
        <v/>
      </c>
      <c r="W269" s="556" t="str">
        <f t="shared" ref="W269:W300" si="84">IF(OR($B269=0,V269=0),"",V269/$B269)</f>
        <v/>
      </c>
      <c r="Y269" s="556" t="str">
        <f t="shared" ref="Y269:Y300" si="85">IF(OR($B269=0,X269=0),"",X269/$B269)</f>
        <v/>
      </c>
      <c r="AA269" s="556" t="str">
        <f t="shared" ref="AA269:AA300" si="86">IF(OR($B269=0,Z269=0),"",Z269/$B269)</f>
        <v/>
      </c>
      <c r="AC269" s="556" t="str">
        <f t="shared" ref="AC269:AC300" si="87">IF(OR($B269=0,AB269=0),"",AB269/$B269)</f>
        <v/>
      </c>
      <c r="AE269" s="556" t="str">
        <f t="shared" ref="AE269:AE300" si="88">IF(OR($B269=0,AD269=0),"",AD269/$B269)</f>
        <v/>
      </c>
      <c r="AG269" s="556" t="str">
        <f t="shared" ref="AG269:AG300" si="89">IF(OR($B269=0,AF269=0),"",AF269/$B269)</f>
        <v/>
      </c>
      <c r="AI269" s="556" t="str">
        <f t="shared" ref="AI269:AI300" si="90">IF(OR($B269=0,AH269=0),"",AH269/$B269)</f>
        <v/>
      </c>
      <c r="AK269" s="556" t="str">
        <f t="shared" ref="AK269:AK300" si="91">IF(OR($B269=0,AJ269=0),"",AJ269/$B269)</f>
        <v/>
      </c>
      <c r="AM269" s="556" t="str">
        <f t="shared" ref="AM269:AM300" si="92">IF(OR($B269=0,AL269=0),"",AL269/$B269)</f>
        <v/>
      </c>
      <c r="AO269" s="556" t="str">
        <f t="shared" ref="AO269:AO300" si="93">IF(OR($B269=0,AN269=0),"",AN269/$B269)</f>
        <v/>
      </c>
      <c r="AQ269" s="556" t="str">
        <f t="shared" ref="AQ269:AQ300" si="94">IF(OR($B269=0,AP269=0),"",AP269/$B269)</f>
        <v/>
      </c>
    </row>
    <row r="270" spans="5:43">
      <c r="E270" s="556" t="str">
        <f t="shared" si="76"/>
        <v/>
      </c>
      <c r="G270" s="556" t="str">
        <f t="shared" si="76"/>
        <v/>
      </c>
      <c r="I270" s="556" t="str">
        <f t="shared" si="77"/>
        <v/>
      </c>
      <c r="K270" s="556" t="str">
        <f t="shared" si="78"/>
        <v/>
      </c>
      <c r="M270" s="556" t="str">
        <f t="shared" si="79"/>
        <v/>
      </c>
      <c r="O270" s="556" t="str">
        <f t="shared" si="80"/>
        <v/>
      </c>
      <c r="Q270" s="556" t="str">
        <f t="shared" si="81"/>
        <v/>
      </c>
      <c r="S270" s="556" t="str">
        <f t="shared" si="82"/>
        <v/>
      </c>
      <c r="U270" s="556" t="str">
        <f t="shared" si="83"/>
        <v/>
      </c>
      <c r="W270" s="556" t="str">
        <f t="shared" si="84"/>
        <v/>
      </c>
      <c r="Y270" s="556" t="str">
        <f t="shared" si="85"/>
        <v/>
      </c>
      <c r="AA270" s="556" t="str">
        <f t="shared" si="86"/>
        <v/>
      </c>
      <c r="AC270" s="556" t="str">
        <f t="shared" si="87"/>
        <v/>
      </c>
      <c r="AE270" s="556" t="str">
        <f t="shared" si="88"/>
        <v/>
      </c>
      <c r="AG270" s="556" t="str">
        <f t="shared" si="89"/>
        <v/>
      </c>
      <c r="AI270" s="556" t="str">
        <f t="shared" si="90"/>
        <v/>
      </c>
      <c r="AK270" s="556" t="str">
        <f t="shared" si="91"/>
        <v/>
      </c>
      <c r="AM270" s="556" t="str">
        <f t="shared" si="92"/>
        <v/>
      </c>
      <c r="AO270" s="556" t="str">
        <f t="shared" si="93"/>
        <v/>
      </c>
      <c r="AQ270" s="556" t="str">
        <f t="shared" si="94"/>
        <v/>
      </c>
    </row>
    <row r="271" spans="5:43">
      <c r="E271" s="556" t="str">
        <f t="shared" si="76"/>
        <v/>
      </c>
      <c r="G271" s="556" t="str">
        <f t="shared" si="76"/>
        <v/>
      </c>
      <c r="I271" s="556" t="str">
        <f t="shared" si="77"/>
        <v/>
      </c>
      <c r="K271" s="556" t="str">
        <f t="shared" si="78"/>
        <v/>
      </c>
      <c r="M271" s="556" t="str">
        <f t="shared" si="79"/>
        <v/>
      </c>
      <c r="O271" s="556" t="str">
        <f t="shared" si="80"/>
        <v/>
      </c>
      <c r="Q271" s="556" t="str">
        <f t="shared" si="81"/>
        <v/>
      </c>
      <c r="S271" s="556" t="str">
        <f t="shared" si="82"/>
        <v/>
      </c>
      <c r="U271" s="556" t="str">
        <f t="shared" si="83"/>
        <v/>
      </c>
      <c r="W271" s="556" t="str">
        <f t="shared" si="84"/>
        <v/>
      </c>
      <c r="Y271" s="556" t="str">
        <f t="shared" si="85"/>
        <v/>
      </c>
      <c r="AA271" s="556" t="str">
        <f t="shared" si="86"/>
        <v/>
      </c>
      <c r="AC271" s="556" t="str">
        <f t="shared" si="87"/>
        <v/>
      </c>
      <c r="AE271" s="556" t="str">
        <f t="shared" si="88"/>
        <v/>
      </c>
      <c r="AG271" s="556" t="str">
        <f t="shared" si="89"/>
        <v/>
      </c>
      <c r="AI271" s="556" t="str">
        <f t="shared" si="90"/>
        <v/>
      </c>
      <c r="AK271" s="556" t="str">
        <f t="shared" si="91"/>
        <v/>
      </c>
      <c r="AM271" s="556" t="str">
        <f t="shared" si="92"/>
        <v/>
      </c>
      <c r="AO271" s="556" t="str">
        <f t="shared" si="93"/>
        <v/>
      </c>
      <c r="AQ271" s="556" t="str">
        <f t="shared" si="94"/>
        <v/>
      </c>
    </row>
    <row r="272" spans="5:43">
      <c r="E272" s="556" t="str">
        <f t="shared" si="76"/>
        <v/>
      </c>
      <c r="G272" s="556" t="str">
        <f t="shared" si="76"/>
        <v/>
      </c>
      <c r="I272" s="556" t="str">
        <f t="shared" si="77"/>
        <v/>
      </c>
      <c r="K272" s="556" t="str">
        <f t="shared" si="78"/>
        <v/>
      </c>
      <c r="M272" s="556" t="str">
        <f t="shared" si="79"/>
        <v/>
      </c>
      <c r="O272" s="556" t="str">
        <f t="shared" si="80"/>
        <v/>
      </c>
      <c r="Q272" s="556" t="str">
        <f t="shared" si="81"/>
        <v/>
      </c>
      <c r="S272" s="556" t="str">
        <f t="shared" si="82"/>
        <v/>
      </c>
      <c r="U272" s="556" t="str">
        <f t="shared" si="83"/>
        <v/>
      </c>
      <c r="W272" s="556" t="str">
        <f t="shared" si="84"/>
        <v/>
      </c>
      <c r="Y272" s="556" t="str">
        <f t="shared" si="85"/>
        <v/>
      </c>
      <c r="AA272" s="556" t="str">
        <f t="shared" si="86"/>
        <v/>
      </c>
      <c r="AC272" s="556" t="str">
        <f t="shared" si="87"/>
        <v/>
      </c>
      <c r="AE272" s="556" t="str">
        <f t="shared" si="88"/>
        <v/>
      </c>
      <c r="AG272" s="556" t="str">
        <f t="shared" si="89"/>
        <v/>
      </c>
      <c r="AI272" s="556" t="str">
        <f t="shared" si="90"/>
        <v/>
      </c>
      <c r="AK272" s="556" t="str">
        <f t="shared" si="91"/>
        <v/>
      </c>
      <c r="AM272" s="556" t="str">
        <f t="shared" si="92"/>
        <v/>
      </c>
      <c r="AO272" s="556" t="str">
        <f t="shared" si="93"/>
        <v/>
      </c>
      <c r="AQ272" s="556" t="str">
        <f t="shared" si="94"/>
        <v/>
      </c>
    </row>
    <row r="273" spans="5:43">
      <c r="E273" s="556" t="str">
        <f t="shared" si="76"/>
        <v/>
      </c>
      <c r="G273" s="556" t="str">
        <f t="shared" si="76"/>
        <v/>
      </c>
      <c r="I273" s="556" t="str">
        <f t="shared" si="77"/>
        <v/>
      </c>
      <c r="K273" s="556" t="str">
        <f t="shared" si="78"/>
        <v/>
      </c>
      <c r="M273" s="556" t="str">
        <f t="shared" si="79"/>
        <v/>
      </c>
      <c r="O273" s="556" t="str">
        <f t="shared" si="80"/>
        <v/>
      </c>
      <c r="Q273" s="556" t="str">
        <f t="shared" si="81"/>
        <v/>
      </c>
      <c r="S273" s="556" t="str">
        <f t="shared" si="82"/>
        <v/>
      </c>
      <c r="U273" s="556" t="str">
        <f t="shared" si="83"/>
        <v/>
      </c>
      <c r="W273" s="556" t="str">
        <f t="shared" si="84"/>
        <v/>
      </c>
      <c r="Y273" s="556" t="str">
        <f t="shared" si="85"/>
        <v/>
      </c>
      <c r="AA273" s="556" t="str">
        <f t="shared" si="86"/>
        <v/>
      </c>
      <c r="AC273" s="556" t="str">
        <f t="shared" si="87"/>
        <v/>
      </c>
      <c r="AE273" s="556" t="str">
        <f t="shared" si="88"/>
        <v/>
      </c>
      <c r="AG273" s="556" t="str">
        <f t="shared" si="89"/>
        <v/>
      </c>
      <c r="AI273" s="556" t="str">
        <f t="shared" si="90"/>
        <v/>
      </c>
      <c r="AK273" s="556" t="str">
        <f t="shared" si="91"/>
        <v/>
      </c>
      <c r="AM273" s="556" t="str">
        <f t="shared" si="92"/>
        <v/>
      </c>
      <c r="AO273" s="556" t="str">
        <f t="shared" si="93"/>
        <v/>
      </c>
      <c r="AQ273" s="556" t="str">
        <f t="shared" si="94"/>
        <v/>
      </c>
    </row>
    <row r="274" spans="5:43">
      <c r="E274" s="556" t="str">
        <f t="shared" si="76"/>
        <v/>
      </c>
      <c r="G274" s="556" t="str">
        <f t="shared" si="76"/>
        <v/>
      </c>
      <c r="I274" s="556" t="str">
        <f t="shared" si="77"/>
        <v/>
      </c>
      <c r="K274" s="556" t="str">
        <f t="shared" si="78"/>
        <v/>
      </c>
      <c r="M274" s="556" t="str">
        <f t="shared" si="79"/>
        <v/>
      </c>
      <c r="O274" s="556" t="str">
        <f t="shared" si="80"/>
        <v/>
      </c>
      <c r="Q274" s="556" t="str">
        <f t="shared" si="81"/>
        <v/>
      </c>
      <c r="S274" s="556" t="str">
        <f t="shared" si="82"/>
        <v/>
      </c>
      <c r="U274" s="556" t="str">
        <f t="shared" si="83"/>
        <v/>
      </c>
      <c r="W274" s="556" t="str">
        <f t="shared" si="84"/>
        <v/>
      </c>
      <c r="Y274" s="556" t="str">
        <f t="shared" si="85"/>
        <v/>
      </c>
      <c r="AA274" s="556" t="str">
        <f t="shared" si="86"/>
        <v/>
      </c>
      <c r="AC274" s="556" t="str">
        <f t="shared" si="87"/>
        <v/>
      </c>
      <c r="AE274" s="556" t="str">
        <f t="shared" si="88"/>
        <v/>
      </c>
      <c r="AG274" s="556" t="str">
        <f t="shared" si="89"/>
        <v/>
      </c>
      <c r="AI274" s="556" t="str">
        <f t="shared" si="90"/>
        <v/>
      </c>
      <c r="AK274" s="556" t="str">
        <f t="shared" si="91"/>
        <v/>
      </c>
      <c r="AM274" s="556" t="str">
        <f t="shared" si="92"/>
        <v/>
      </c>
      <c r="AO274" s="556" t="str">
        <f t="shared" si="93"/>
        <v/>
      </c>
      <c r="AQ274" s="556" t="str">
        <f t="shared" si="94"/>
        <v/>
      </c>
    </row>
    <row r="275" spans="5:43">
      <c r="E275" s="556" t="str">
        <f t="shared" si="76"/>
        <v/>
      </c>
      <c r="G275" s="556" t="str">
        <f t="shared" si="76"/>
        <v/>
      </c>
      <c r="I275" s="556" t="str">
        <f t="shared" si="77"/>
        <v/>
      </c>
      <c r="K275" s="556" t="str">
        <f t="shared" si="78"/>
        <v/>
      </c>
      <c r="M275" s="556" t="str">
        <f t="shared" si="79"/>
        <v/>
      </c>
      <c r="O275" s="556" t="str">
        <f t="shared" si="80"/>
        <v/>
      </c>
      <c r="Q275" s="556" t="str">
        <f t="shared" si="81"/>
        <v/>
      </c>
      <c r="S275" s="556" t="str">
        <f t="shared" si="82"/>
        <v/>
      </c>
      <c r="U275" s="556" t="str">
        <f t="shared" si="83"/>
        <v/>
      </c>
      <c r="W275" s="556" t="str">
        <f t="shared" si="84"/>
        <v/>
      </c>
      <c r="Y275" s="556" t="str">
        <f t="shared" si="85"/>
        <v/>
      </c>
      <c r="AA275" s="556" t="str">
        <f t="shared" si="86"/>
        <v/>
      </c>
      <c r="AC275" s="556" t="str">
        <f t="shared" si="87"/>
        <v/>
      </c>
      <c r="AE275" s="556" t="str">
        <f t="shared" si="88"/>
        <v/>
      </c>
      <c r="AG275" s="556" t="str">
        <f t="shared" si="89"/>
        <v/>
      </c>
      <c r="AI275" s="556" t="str">
        <f t="shared" si="90"/>
        <v/>
      </c>
      <c r="AK275" s="556" t="str">
        <f t="shared" si="91"/>
        <v/>
      </c>
      <c r="AM275" s="556" t="str">
        <f t="shared" si="92"/>
        <v/>
      </c>
      <c r="AO275" s="556" t="str">
        <f t="shared" si="93"/>
        <v/>
      </c>
      <c r="AQ275" s="556" t="str">
        <f t="shared" si="94"/>
        <v/>
      </c>
    </row>
    <row r="276" spans="5:43">
      <c r="E276" s="556" t="str">
        <f t="shared" si="76"/>
        <v/>
      </c>
      <c r="G276" s="556" t="str">
        <f t="shared" si="76"/>
        <v/>
      </c>
      <c r="I276" s="556" t="str">
        <f t="shared" si="77"/>
        <v/>
      </c>
      <c r="K276" s="556" t="str">
        <f t="shared" si="78"/>
        <v/>
      </c>
      <c r="M276" s="556" t="str">
        <f t="shared" si="79"/>
        <v/>
      </c>
      <c r="O276" s="556" t="str">
        <f t="shared" si="80"/>
        <v/>
      </c>
      <c r="Q276" s="556" t="str">
        <f t="shared" si="81"/>
        <v/>
      </c>
      <c r="S276" s="556" t="str">
        <f t="shared" si="82"/>
        <v/>
      </c>
      <c r="U276" s="556" t="str">
        <f t="shared" si="83"/>
        <v/>
      </c>
      <c r="W276" s="556" t="str">
        <f t="shared" si="84"/>
        <v/>
      </c>
      <c r="Y276" s="556" t="str">
        <f t="shared" si="85"/>
        <v/>
      </c>
      <c r="AA276" s="556" t="str">
        <f t="shared" si="86"/>
        <v/>
      </c>
      <c r="AC276" s="556" t="str">
        <f t="shared" si="87"/>
        <v/>
      </c>
      <c r="AE276" s="556" t="str">
        <f t="shared" si="88"/>
        <v/>
      </c>
      <c r="AG276" s="556" t="str">
        <f t="shared" si="89"/>
        <v/>
      </c>
      <c r="AI276" s="556" t="str">
        <f t="shared" si="90"/>
        <v/>
      </c>
      <c r="AK276" s="556" t="str">
        <f t="shared" si="91"/>
        <v/>
      </c>
      <c r="AM276" s="556" t="str">
        <f t="shared" si="92"/>
        <v/>
      </c>
      <c r="AO276" s="556" t="str">
        <f t="shared" si="93"/>
        <v/>
      </c>
      <c r="AQ276" s="556" t="str">
        <f t="shared" si="94"/>
        <v/>
      </c>
    </row>
    <row r="277" spans="5:43">
      <c r="E277" s="556" t="str">
        <f t="shared" si="76"/>
        <v/>
      </c>
      <c r="G277" s="556" t="str">
        <f t="shared" si="76"/>
        <v/>
      </c>
      <c r="I277" s="556" t="str">
        <f t="shared" si="77"/>
        <v/>
      </c>
      <c r="K277" s="556" t="str">
        <f t="shared" si="78"/>
        <v/>
      </c>
      <c r="M277" s="556" t="str">
        <f t="shared" si="79"/>
        <v/>
      </c>
      <c r="O277" s="556" t="str">
        <f t="shared" si="80"/>
        <v/>
      </c>
      <c r="Q277" s="556" t="str">
        <f t="shared" si="81"/>
        <v/>
      </c>
      <c r="S277" s="556" t="str">
        <f t="shared" si="82"/>
        <v/>
      </c>
      <c r="U277" s="556" t="str">
        <f t="shared" si="83"/>
        <v/>
      </c>
      <c r="W277" s="556" t="str">
        <f t="shared" si="84"/>
        <v/>
      </c>
      <c r="Y277" s="556" t="str">
        <f t="shared" si="85"/>
        <v/>
      </c>
      <c r="AA277" s="556" t="str">
        <f t="shared" si="86"/>
        <v/>
      </c>
      <c r="AC277" s="556" t="str">
        <f t="shared" si="87"/>
        <v/>
      </c>
      <c r="AE277" s="556" t="str">
        <f t="shared" si="88"/>
        <v/>
      </c>
      <c r="AG277" s="556" t="str">
        <f t="shared" si="89"/>
        <v/>
      </c>
      <c r="AI277" s="556" t="str">
        <f t="shared" si="90"/>
        <v/>
      </c>
      <c r="AK277" s="556" t="str">
        <f t="shared" si="91"/>
        <v/>
      </c>
      <c r="AM277" s="556" t="str">
        <f t="shared" si="92"/>
        <v/>
      </c>
      <c r="AO277" s="556" t="str">
        <f t="shared" si="93"/>
        <v/>
      </c>
      <c r="AQ277" s="556" t="str">
        <f t="shared" si="94"/>
        <v/>
      </c>
    </row>
    <row r="278" spans="5:43">
      <c r="E278" s="556" t="str">
        <f t="shared" si="76"/>
        <v/>
      </c>
      <c r="G278" s="556" t="str">
        <f t="shared" si="76"/>
        <v/>
      </c>
      <c r="I278" s="556" t="str">
        <f t="shared" si="77"/>
        <v/>
      </c>
      <c r="K278" s="556" t="str">
        <f t="shared" si="78"/>
        <v/>
      </c>
      <c r="M278" s="556" t="str">
        <f t="shared" si="79"/>
        <v/>
      </c>
      <c r="O278" s="556" t="str">
        <f t="shared" si="80"/>
        <v/>
      </c>
      <c r="Q278" s="556" t="str">
        <f t="shared" si="81"/>
        <v/>
      </c>
      <c r="S278" s="556" t="str">
        <f t="shared" si="82"/>
        <v/>
      </c>
      <c r="U278" s="556" t="str">
        <f t="shared" si="83"/>
        <v/>
      </c>
      <c r="W278" s="556" t="str">
        <f t="shared" si="84"/>
        <v/>
      </c>
      <c r="Y278" s="556" t="str">
        <f t="shared" si="85"/>
        <v/>
      </c>
      <c r="AA278" s="556" t="str">
        <f t="shared" si="86"/>
        <v/>
      </c>
      <c r="AC278" s="556" t="str">
        <f t="shared" si="87"/>
        <v/>
      </c>
      <c r="AE278" s="556" t="str">
        <f t="shared" si="88"/>
        <v/>
      </c>
      <c r="AG278" s="556" t="str">
        <f t="shared" si="89"/>
        <v/>
      </c>
      <c r="AI278" s="556" t="str">
        <f t="shared" si="90"/>
        <v/>
      </c>
      <c r="AK278" s="556" t="str">
        <f t="shared" si="91"/>
        <v/>
      </c>
      <c r="AM278" s="556" t="str">
        <f t="shared" si="92"/>
        <v/>
      </c>
      <c r="AO278" s="556" t="str">
        <f t="shared" si="93"/>
        <v/>
      </c>
      <c r="AQ278" s="556" t="str">
        <f t="shared" si="94"/>
        <v/>
      </c>
    </row>
    <row r="279" spans="5:43">
      <c r="E279" s="556" t="str">
        <f t="shared" si="76"/>
        <v/>
      </c>
      <c r="G279" s="556" t="str">
        <f t="shared" si="76"/>
        <v/>
      </c>
      <c r="I279" s="556" t="str">
        <f t="shared" si="77"/>
        <v/>
      </c>
      <c r="K279" s="556" t="str">
        <f t="shared" si="78"/>
        <v/>
      </c>
      <c r="M279" s="556" t="str">
        <f t="shared" si="79"/>
        <v/>
      </c>
      <c r="O279" s="556" t="str">
        <f t="shared" si="80"/>
        <v/>
      </c>
      <c r="Q279" s="556" t="str">
        <f t="shared" si="81"/>
        <v/>
      </c>
      <c r="S279" s="556" t="str">
        <f t="shared" si="82"/>
        <v/>
      </c>
      <c r="U279" s="556" t="str">
        <f t="shared" si="83"/>
        <v/>
      </c>
      <c r="W279" s="556" t="str">
        <f t="shared" si="84"/>
        <v/>
      </c>
      <c r="Y279" s="556" t="str">
        <f t="shared" si="85"/>
        <v/>
      </c>
      <c r="AA279" s="556" t="str">
        <f t="shared" si="86"/>
        <v/>
      </c>
      <c r="AC279" s="556" t="str">
        <f t="shared" si="87"/>
        <v/>
      </c>
      <c r="AE279" s="556" t="str">
        <f t="shared" si="88"/>
        <v/>
      </c>
      <c r="AG279" s="556" t="str">
        <f t="shared" si="89"/>
        <v/>
      </c>
      <c r="AI279" s="556" t="str">
        <f t="shared" si="90"/>
        <v/>
      </c>
      <c r="AK279" s="556" t="str">
        <f t="shared" si="91"/>
        <v/>
      </c>
      <c r="AM279" s="556" t="str">
        <f t="shared" si="92"/>
        <v/>
      </c>
      <c r="AO279" s="556" t="str">
        <f t="shared" si="93"/>
        <v/>
      </c>
      <c r="AQ279" s="556" t="str">
        <f t="shared" si="94"/>
        <v/>
      </c>
    </row>
    <row r="280" spans="5:43">
      <c r="E280" s="556" t="str">
        <f t="shared" si="76"/>
        <v/>
      </c>
      <c r="G280" s="556" t="str">
        <f t="shared" si="76"/>
        <v/>
      </c>
      <c r="I280" s="556" t="str">
        <f t="shared" si="77"/>
        <v/>
      </c>
      <c r="K280" s="556" t="str">
        <f t="shared" si="78"/>
        <v/>
      </c>
      <c r="M280" s="556" t="str">
        <f t="shared" si="79"/>
        <v/>
      </c>
      <c r="O280" s="556" t="str">
        <f t="shared" si="80"/>
        <v/>
      </c>
      <c r="Q280" s="556" t="str">
        <f t="shared" si="81"/>
        <v/>
      </c>
      <c r="S280" s="556" t="str">
        <f t="shared" si="82"/>
        <v/>
      </c>
      <c r="U280" s="556" t="str">
        <f t="shared" si="83"/>
        <v/>
      </c>
      <c r="W280" s="556" t="str">
        <f t="shared" si="84"/>
        <v/>
      </c>
      <c r="Y280" s="556" t="str">
        <f t="shared" si="85"/>
        <v/>
      </c>
      <c r="AA280" s="556" t="str">
        <f t="shared" si="86"/>
        <v/>
      </c>
      <c r="AC280" s="556" t="str">
        <f t="shared" si="87"/>
        <v/>
      </c>
      <c r="AE280" s="556" t="str">
        <f t="shared" si="88"/>
        <v/>
      </c>
      <c r="AG280" s="556" t="str">
        <f t="shared" si="89"/>
        <v/>
      </c>
      <c r="AI280" s="556" t="str">
        <f t="shared" si="90"/>
        <v/>
      </c>
      <c r="AK280" s="556" t="str">
        <f t="shared" si="91"/>
        <v/>
      </c>
      <c r="AM280" s="556" t="str">
        <f t="shared" si="92"/>
        <v/>
      </c>
      <c r="AO280" s="556" t="str">
        <f t="shared" si="93"/>
        <v/>
      </c>
      <c r="AQ280" s="556" t="str">
        <f t="shared" si="94"/>
        <v/>
      </c>
    </row>
    <row r="281" spans="5:43">
      <c r="E281" s="556" t="str">
        <f t="shared" si="76"/>
        <v/>
      </c>
      <c r="G281" s="556" t="str">
        <f t="shared" si="76"/>
        <v/>
      </c>
      <c r="I281" s="556" t="str">
        <f t="shared" si="77"/>
        <v/>
      </c>
      <c r="K281" s="556" t="str">
        <f t="shared" si="78"/>
        <v/>
      </c>
      <c r="M281" s="556" t="str">
        <f t="shared" si="79"/>
        <v/>
      </c>
      <c r="O281" s="556" t="str">
        <f t="shared" si="80"/>
        <v/>
      </c>
      <c r="Q281" s="556" t="str">
        <f t="shared" si="81"/>
        <v/>
      </c>
      <c r="S281" s="556" t="str">
        <f t="shared" si="82"/>
        <v/>
      </c>
      <c r="U281" s="556" t="str">
        <f t="shared" si="83"/>
        <v/>
      </c>
      <c r="W281" s="556" t="str">
        <f t="shared" si="84"/>
        <v/>
      </c>
      <c r="Y281" s="556" t="str">
        <f t="shared" si="85"/>
        <v/>
      </c>
      <c r="AA281" s="556" t="str">
        <f t="shared" si="86"/>
        <v/>
      </c>
      <c r="AC281" s="556" t="str">
        <f t="shared" si="87"/>
        <v/>
      </c>
      <c r="AE281" s="556" t="str">
        <f t="shared" si="88"/>
        <v/>
      </c>
      <c r="AG281" s="556" t="str">
        <f t="shared" si="89"/>
        <v/>
      </c>
      <c r="AI281" s="556" t="str">
        <f t="shared" si="90"/>
        <v/>
      </c>
      <c r="AK281" s="556" t="str">
        <f t="shared" si="91"/>
        <v/>
      </c>
      <c r="AM281" s="556" t="str">
        <f t="shared" si="92"/>
        <v/>
      </c>
      <c r="AO281" s="556" t="str">
        <f t="shared" si="93"/>
        <v/>
      </c>
      <c r="AQ281" s="556" t="str">
        <f t="shared" si="94"/>
        <v/>
      </c>
    </row>
    <row r="282" spans="5:43">
      <c r="E282" s="556" t="str">
        <f t="shared" si="76"/>
        <v/>
      </c>
      <c r="G282" s="556" t="str">
        <f t="shared" si="76"/>
        <v/>
      </c>
      <c r="I282" s="556" t="str">
        <f t="shared" si="77"/>
        <v/>
      </c>
      <c r="K282" s="556" t="str">
        <f t="shared" si="78"/>
        <v/>
      </c>
      <c r="M282" s="556" t="str">
        <f t="shared" si="79"/>
        <v/>
      </c>
      <c r="O282" s="556" t="str">
        <f t="shared" si="80"/>
        <v/>
      </c>
      <c r="Q282" s="556" t="str">
        <f t="shared" si="81"/>
        <v/>
      </c>
      <c r="S282" s="556" t="str">
        <f t="shared" si="82"/>
        <v/>
      </c>
      <c r="U282" s="556" t="str">
        <f t="shared" si="83"/>
        <v/>
      </c>
      <c r="W282" s="556" t="str">
        <f t="shared" si="84"/>
        <v/>
      </c>
      <c r="Y282" s="556" t="str">
        <f t="shared" si="85"/>
        <v/>
      </c>
      <c r="AA282" s="556" t="str">
        <f t="shared" si="86"/>
        <v/>
      </c>
      <c r="AC282" s="556" t="str">
        <f t="shared" si="87"/>
        <v/>
      </c>
      <c r="AE282" s="556" t="str">
        <f t="shared" si="88"/>
        <v/>
      </c>
      <c r="AG282" s="556" t="str">
        <f t="shared" si="89"/>
        <v/>
      </c>
      <c r="AI282" s="556" t="str">
        <f t="shared" si="90"/>
        <v/>
      </c>
      <c r="AK282" s="556" t="str">
        <f t="shared" si="91"/>
        <v/>
      </c>
      <c r="AM282" s="556" t="str">
        <f t="shared" si="92"/>
        <v/>
      </c>
      <c r="AO282" s="556" t="str">
        <f t="shared" si="93"/>
        <v/>
      </c>
      <c r="AQ282" s="556" t="str">
        <f t="shared" si="94"/>
        <v/>
      </c>
    </row>
    <row r="283" spans="5:43">
      <c r="E283" s="556" t="str">
        <f t="shared" si="76"/>
        <v/>
      </c>
      <c r="G283" s="556" t="str">
        <f t="shared" si="76"/>
        <v/>
      </c>
      <c r="I283" s="556" t="str">
        <f t="shared" si="77"/>
        <v/>
      </c>
      <c r="K283" s="556" t="str">
        <f t="shared" si="78"/>
        <v/>
      </c>
      <c r="M283" s="556" t="str">
        <f t="shared" si="79"/>
        <v/>
      </c>
      <c r="O283" s="556" t="str">
        <f t="shared" si="80"/>
        <v/>
      </c>
      <c r="Q283" s="556" t="str">
        <f t="shared" si="81"/>
        <v/>
      </c>
      <c r="S283" s="556" t="str">
        <f t="shared" si="82"/>
        <v/>
      </c>
      <c r="U283" s="556" t="str">
        <f t="shared" si="83"/>
        <v/>
      </c>
      <c r="W283" s="556" t="str">
        <f t="shared" si="84"/>
        <v/>
      </c>
      <c r="Y283" s="556" t="str">
        <f t="shared" si="85"/>
        <v/>
      </c>
      <c r="AA283" s="556" t="str">
        <f t="shared" si="86"/>
        <v/>
      </c>
      <c r="AC283" s="556" t="str">
        <f t="shared" si="87"/>
        <v/>
      </c>
      <c r="AE283" s="556" t="str">
        <f t="shared" si="88"/>
        <v/>
      </c>
      <c r="AG283" s="556" t="str">
        <f t="shared" si="89"/>
        <v/>
      </c>
      <c r="AI283" s="556" t="str">
        <f t="shared" si="90"/>
        <v/>
      </c>
      <c r="AK283" s="556" t="str">
        <f t="shared" si="91"/>
        <v/>
      </c>
      <c r="AM283" s="556" t="str">
        <f t="shared" si="92"/>
        <v/>
      </c>
      <c r="AO283" s="556" t="str">
        <f t="shared" si="93"/>
        <v/>
      </c>
      <c r="AQ283" s="556" t="str">
        <f t="shared" si="94"/>
        <v/>
      </c>
    </row>
    <row r="284" spans="5:43">
      <c r="E284" s="556" t="str">
        <f t="shared" si="76"/>
        <v/>
      </c>
      <c r="G284" s="556" t="str">
        <f t="shared" si="76"/>
        <v/>
      </c>
      <c r="I284" s="556" t="str">
        <f t="shared" si="77"/>
        <v/>
      </c>
      <c r="K284" s="556" t="str">
        <f t="shared" si="78"/>
        <v/>
      </c>
      <c r="M284" s="556" t="str">
        <f t="shared" si="79"/>
        <v/>
      </c>
      <c r="O284" s="556" t="str">
        <f t="shared" si="80"/>
        <v/>
      </c>
      <c r="Q284" s="556" t="str">
        <f t="shared" si="81"/>
        <v/>
      </c>
      <c r="S284" s="556" t="str">
        <f t="shared" si="82"/>
        <v/>
      </c>
      <c r="U284" s="556" t="str">
        <f t="shared" si="83"/>
        <v/>
      </c>
      <c r="W284" s="556" t="str">
        <f t="shared" si="84"/>
        <v/>
      </c>
      <c r="Y284" s="556" t="str">
        <f t="shared" si="85"/>
        <v/>
      </c>
      <c r="AA284" s="556" t="str">
        <f t="shared" si="86"/>
        <v/>
      </c>
      <c r="AC284" s="556" t="str">
        <f t="shared" si="87"/>
        <v/>
      </c>
      <c r="AE284" s="556" t="str">
        <f t="shared" si="88"/>
        <v/>
      </c>
      <c r="AG284" s="556" t="str">
        <f t="shared" si="89"/>
        <v/>
      </c>
      <c r="AI284" s="556" t="str">
        <f t="shared" si="90"/>
        <v/>
      </c>
      <c r="AK284" s="556" t="str">
        <f t="shared" si="91"/>
        <v/>
      </c>
      <c r="AM284" s="556" t="str">
        <f t="shared" si="92"/>
        <v/>
      </c>
      <c r="AO284" s="556" t="str">
        <f t="shared" si="93"/>
        <v/>
      </c>
      <c r="AQ284" s="556" t="str">
        <f t="shared" si="94"/>
        <v/>
      </c>
    </row>
    <row r="285" spans="5:43">
      <c r="E285" s="556" t="str">
        <f t="shared" si="76"/>
        <v/>
      </c>
      <c r="G285" s="556" t="str">
        <f t="shared" si="76"/>
        <v/>
      </c>
      <c r="I285" s="556" t="str">
        <f t="shared" si="77"/>
        <v/>
      </c>
      <c r="K285" s="556" t="str">
        <f t="shared" si="78"/>
        <v/>
      </c>
      <c r="M285" s="556" t="str">
        <f t="shared" si="79"/>
        <v/>
      </c>
      <c r="O285" s="556" t="str">
        <f t="shared" si="80"/>
        <v/>
      </c>
      <c r="Q285" s="556" t="str">
        <f t="shared" si="81"/>
        <v/>
      </c>
      <c r="S285" s="556" t="str">
        <f t="shared" si="82"/>
        <v/>
      </c>
      <c r="U285" s="556" t="str">
        <f t="shared" si="83"/>
        <v/>
      </c>
      <c r="W285" s="556" t="str">
        <f t="shared" si="84"/>
        <v/>
      </c>
      <c r="Y285" s="556" t="str">
        <f t="shared" si="85"/>
        <v/>
      </c>
      <c r="AA285" s="556" t="str">
        <f t="shared" si="86"/>
        <v/>
      </c>
      <c r="AC285" s="556" t="str">
        <f t="shared" si="87"/>
        <v/>
      </c>
      <c r="AE285" s="556" t="str">
        <f t="shared" si="88"/>
        <v/>
      </c>
      <c r="AG285" s="556" t="str">
        <f t="shared" si="89"/>
        <v/>
      </c>
      <c r="AI285" s="556" t="str">
        <f t="shared" si="90"/>
        <v/>
      </c>
      <c r="AK285" s="556" t="str">
        <f t="shared" si="91"/>
        <v/>
      </c>
      <c r="AM285" s="556" t="str">
        <f t="shared" si="92"/>
        <v/>
      </c>
      <c r="AO285" s="556" t="str">
        <f t="shared" si="93"/>
        <v/>
      </c>
      <c r="AQ285" s="556" t="str">
        <f t="shared" si="94"/>
        <v/>
      </c>
    </row>
    <row r="286" spans="5:43">
      <c r="E286" s="556" t="str">
        <f t="shared" si="76"/>
        <v/>
      </c>
      <c r="G286" s="556" t="str">
        <f t="shared" si="76"/>
        <v/>
      </c>
      <c r="I286" s="556" t="str">
        <f t="shared" si="77"/>
        <v/>
      </c>
      <c r="K286" s="556" t="str">
        <f t="shared" si="78"/>
        <v/>
      </c>
      <c r="M286" s="556" t="str">
        <f t="shared" si="79"/>
        <v/>
      </c>
      <c r="O286" s="556" t="str">
        <f t="shared" si="80"/>
        <v/>
      </c>
      <c r="Q286" s="556" t="str">
        <f t="shared" si="81"/>
        <v/>
      </c>
      <c r="S286" s="556" t="str">
        <f t="shared" si="82"/>
        <v/>
      </c>
      <c r="U286" s="556" t="str">
        <f t="shared" si="83"/>
        <v/>
      </c>
      <c r="W286" s="556" t="str">
        <f t="shared" si="84"/>
        <v/>
      </c>
      <c r="Y286" s="556" t="str">
        <f t="shared" si="85"/>
        <v/>
      </c>
      <c r="AA286" s="556" t="str">
        <f t="shared" si="86"/>
        <v/>
      </c>
      <c r="AC286" s="556" t="str">
        <f t="shared" si="87"/>
        <v/>
      </c>
      <c r="AE286" s="556" t="str">
        <f t="shared" si="88"/>
        <v/>
      </c>
      <c r="AG286" s="556" t="str">
        <f t="shared" si="89"/>
        <v/>
      </c>
      <c r="AI286" s="556" t="str">
        <f t="shared" si="90"/>
        <v/>
      </c>
      <c r="AK286" s="556" t="str">
        <f t="shared" si="91"/>
        <v/>
      </c>
      <c r="AM286" s="556" t="str">
        <f t="shared" si="92"/>
        <v/>
      </c>
      <c r="AO286" s="556" t="str">
        <f t="shared" si="93"/>
        <v/>
      </c>
      <c r="AQ286" s="556" t="str">
        <f t="shared" si="94"/>
        <v/>
      </c>
    </row>
    <row r="287" spans="5:43">
      <c r="E287" s="556" t="str">
        <f t="shared" si="76"/>
        <v/>
      </c>
      <c r="G287" s="556" t="str">
        <f t="shared" si="76"/>
        <v/>
      </c>
      <c r="I287" s="556" t="str">
        <f t="shared" si="77"/>
        <v/>
      </c>
      <c r="K287" s="556" t="str">
        <f t="shared" si="78"/>
        <v/>
      </c>
      <c r="M287" s="556" t="str">
        <f t="shared" si="79"/>
        <v/>
      </c>
      <c r="O287" s="556" t="str">
        <f t="shared" si="80"/>
        <v/>
      </c>
      <c r="Q287" s="556" t="str">
        <f t="shared" si="81"/>
        <v/>
      </c>
      <c r="S287" s="556" t="str">
        <f t="shared" si="82"/>
        <v/>
      </c>
      <c r="U287" s="556" t="str">
        <f t="shared" si="83"/>
        <v/>
      </c>
      <c r="W287" s="556" t="str">
        <f t="shared" si="84"/>
        <v/>
      </c>
      <c r="Y287" s="556" t="str">
        <f t="shared" si="85"/>
        <v/>
      </c>
      <c r="AA287" s="556" t="str">
        <f t="shared" si="86"/>
        <v/>
      </c>
      <c r="AC287" s="556" t="str">
        <f t="shared" si="87"/>
        <v/>
      </c>
      <c r="AE287" s="556" t="str">
        <f t="shared" si="88"/>
        <v/>
      </c>
      <c r="AG287" s="556" t="str">
        <f t="shared" si="89"/>
        <v/>
      </c>
      <c r="AI287" s="556" t="str">
        <f t="shared" si="90"/>
        <v/>
      </c>
      <c r="AK287" s="556" t="str">
        <f t="shared" si="91"/>
        <v/>
      </c>
      <c r="AM287" s="556" t="str">
        <f t="shared" si="92"/>
        <v/>
      </c>
      <c r="AO287" s="556" t="str">
        <f t="shared" si="93"/>
        <v/>
      </c>
      <c r="AQ287" s="556" t="str">
        <f t="shared" si="94"/>
        <v/>
      </c>
    </row>
    <row r="288" spans="5:43">
      <c r="E288" s="556" t="str">
        <f t="shared" si="76"/>
        <v/>
      </c>
      <c r="G288" s="556" t="str">
        <f t="shared" si="76"/>
        <v/>
      </c>
      <c r="I288" s="556" t="str">
        <f t="shared" si="77"/>
        <v/>
      </c>
      <c r="K288" s="556" t="str">
        <f t="shared" si="78"/>
        <v/>
      </c>
      <c r="M288" s="556" t="str">
        <f t="shared" si="79"/>
        <v/>
      </c>
      <c r="O288" s="556" t="str">
        <f t="shared" si="80"/>
        <v/>
      </c>
      <c r="Q288" s="556" t="str">
        <f t="shared" si="81"/>
        <v/>
      </c>
      <c r="S288" s="556" t="str">
        <f t="shared" si="82"/>
        <v/>
      </c>
      <c r="U288" s="556" t="str">
        <f t="shared" si="83"/>
        <v/>
      </c>
      <c r="W288" s="556" t="str">
        <f t="shared" si="84"/>
        <v/>
      </c>
      <c r="Y288" s="556" t="str">
        <f t="shared" si="85"/>
        <v/>
      </c>
      <c r="AA288" s="556" t="str">
        <f t="shared" si="86"/>
        <v/>
      </c>
      <c r="AC288" s="556" t="str">
        <f t="shared" si="87"/>
        <v/>
      </c>
      <c r="AE288" s="556" t="str">
        <f t="shared" si="88"/>
        <v/>
      </c>
      <c r="AG288" s="556" t="str">
        <f t="shared" si="89"/>
        <v/>
      </c>
      <c r="AI288" s="556" t="str">
        <f t="shared" si="90"/>
        <v/>
      </c>
      <c r="AK288" s="556" t="str">
        <f t="shared" si="91"/>
        <v/>
      </c>
      <c r="AM288" s="556" t="str">
        <f t="shared" si="92"/>
        <v/>
      </c>
      <c r="AO288" s="556" t="str">
        <f t="shared" si="93"/>
        <v/>
      </c>
      <c r="AQ288" s="556" t="str">
        <f t="shared" si="94"/>
        <v/>
      </c>
    </row>
    <row r="289" spans="5:43">
      <c r="E289" s="556" t="str">
        <f t="shared" si="76"/>
        <v/>
      </c>
      <c r="G289" s="556" t="str">
        <f t="shared" si="76"/>
        <v/>
      </c>
      <c r="I289" s="556" t="str">
        <f t="shared" si="77"/>
        <v/>
      </c>
      <c r="K289" s="556" t="str">
        <f t="shared" si="78"/>
        <v/>
      </c>
      <c r="M289" s="556" t="str">
        <f t="shared" si="79"/>
        <v/>
      </c>
      <c r="O289" s="556" t="str">
        <f t="shared" si="80"/>
        <v/>
      </c>
      <c r="Q289" s="556" t="str">
        <f t="shared" si="81"/>
        <v/>
      </c>
      <c r="S289" s="556" t="str">
        <f t="shared" si="82"/>
        <v/>
      </c>
      <c r="U289" s="556" t="str">
        <f t="shared" si="83"/>
        <v/>
      </c>
      <c r="W289" s="556" t="str">
        <f t="shared" si="84"/>
        <v/>
      </c>
      <c r="Y289" s="556" t="str">
        <f t="shared" si="85"/>
        <v/>
      </c>
      <c r="AA289" s="556" t="str">
        <f t="shared" si="86"/>
        <v/>
      </c>
      <c r="AC289" s="556" t="str">
        <f t="shared" si="87"/>
        <v/>
      </c>
      <c r="AE289" s="556" t="str">
        <f t="shared" si="88"/>
        <v/>
      </c>
      <c r="AG289" s="556" t="str">
        <f t="shared" si="89"/>
        <v/>
      </c>
      <c r="AI289" s="556" t="str">
        <f t="shared" si="90"/>
        <v/>
      </c>
      <c r="AK289" s="556" t="str">
        <f t="shared" si="91"/>
        <v/>
      </c>
      <c r="AM289" s="556" t="str">
        <f t="shared" si="92"/>
        <v/>
      </c>
      <c r="AO289" s="556" t="str">
        <f t="shared" si="93"/>
        <v/>
      </c>
      <c r="AQ289" s="556" t="str">
        <f t="shared" si="94"/>
        <v/>
      </c>
    </row>
    <row r="290" spans="5:43">
      <c r="E290" s="556" t="str">
        <f t="shared" si="76"/>
        <v/>
      </c>
      <c r="G290" s="556" t="str">
        <f t="shared" si="76"/>
        <v/>
      </c>
      <c r="I290" s="556" t="str">
        <f t="shared" si="77"/>
        <v/>
      </c>
      <c r="K290" s="556" t="str">
        <f t="shared" si="78"/>
        <v/>
      </c>
      <c r="M290" s="556" t="str">
        <f t="shared" si="79"/>
        <v/>
      </c>
      <c r="O290" s="556" t="str">
        <f t="shared" si="80"/>
        <v/>
      </c>
      <c r="Q290" s="556" t="str">
        <f t="shared" si="81"/>
        <v/>
      </c>
      <c r="S290" s="556" t="str">
        <f t="shared" si="82"/>
        <v/>
      </c>
      <c r="U290" s="556" t="str">
        <f t="shared" si="83"/>
        <v/>
      </c>
      <c r="W290" s="556" t="str">
        <f t="shared" si="84"/>
        <v/>
      </c>
      <c r="Y290" s="556" t="str">
        <f t="shared" si="85"/>
        <v/>
      </c>
      <c r="AA290" s="556" t="str">
        <f t="shared" si="86"/>
        <v/>
      </c>
      <c r="AC290" s="556" t="str">
        <f t="shared" si="87"/>
        <v/>
      </c>
      <c r="AE290" s="556" t="str">
        <f t="shared" si="88"/>
        <v/>
      </c>
      <c r="AG290" s="556" t="str">
        <f t="shared" si="89"/>
        <v/>
      </c>
      <c r="AI290" s="556" t="str">
        <f t="shared" si="90"/>
        <v/>
      </c>
      <c r="AK290" s="556" t="str">
        <f t="shared" si="91"/>
        <v/>
      </c>
      <c r="AM290" s="556" t="str">
        <f t="shared" si="92"/>
        <v/>
      </c>
      <c r="AO290" s="556" t="str">
        <f t="shared" si="93"/>
        <v/>
      </c>
      <c r="AQ290" s="556" t="str">
        <f t="shared" si="94"/>
        <v/>
      </c>
    </row>
    <row r="291" spans="5:43">
      <c r="E291" s="556" t="str">
        <f t="shared" si="76"/>
        <v/>
      </c>
      <c r="G291" s="556" t="str">
        <f t="shared" si="76"/>
        <v/>
      </c>
      <c r="I291" s="556" t="str">
        <f t="shared" si="77"/>
        <v/>
      </c>
      <c r="K291" s="556" t="str">
        <f t="shared" si="78"/>
        <v/>
      </c>
      <c r="M291" s="556" t="str">
        <f t="shared" si="79"/>
        <v/>
      </c>
      <c r="O291" s="556" t="str">
        <f t="shared" si="80"/>
        <v/>
      </c>
      <c r="Q291" s="556" t="str">
        <f t="shared" si="81"/>
        <v/>
      </c>
      <c r="S291" s="556" t="str">
        <f t="shared" si="82"/>
        <v/>
      </c>
      <c r="U291" s="556" t="str">
        <f t="shared" si="83"/>
        <v/>
      </c>
      <c r="W291" s="556" t="str">
        <f t="shared" si="84"/>
        <v/>
      </c>
      <c r="Y291" s="556" t="str">
        <f t="shared" si="85"/>
        <v/>
      </c>
      <c r="AA291" s="556" t="str">
        <f t="shared" si="86"/>
        <v/>
      </c>
      <c r="AC291" s="556" t="str">
        <f t="shared" si="87"/>
        <v/>
      </c>
      <c r="AE291" s="556" t="str">
        <f t="shared" si="88"/>
        <v/>
      </c>
      <c r="AG291" s="556" t="str">
        <f t="shared" si="89"/>
        <v/>
      </c>
      <c r="AI291" s="556" t="str">
        <f t="shared" si="90"/>
        <v/>
      </c>
      <c r="AK291" s="556" t="str">
        <f t="shared" si="91"/>
        <v/>
      </c>
      <c r="AM291" s="556" t="str">
        <f t="shared" si="92"/>
        <v/>
      </c>
      <c r="AO291" s="556" t="str">
        <f t="shared" si="93"/>
        <v/>
      </c>
      <c r="AQ291" s="556" t="str">
        <f t="shared" si="94"/>
        <v/>
      </c>
    </row>
    <row r="292" spans="5:43">
      <c r="E292" s="556" t="str">
        <f t="shared" si="76"/>
        <v/>
      </c>
      <c r="G292" s="556" t="str">
        <f t="shared" si="76"/>
        <v/>
      </c>
      <c r="I292" s="556" t="str">
        <f t="shared" si="77"/>
        <v/>
      </c>
      <c r="K292" s="556" t="str">
        <f t="shared" si="78"/>
        <v/>
      </c>
      <c r="M292" s="556" t="str">
        <f t="shared" si="79"/>
        <v/>
      </c>
      <c r="O292" s="556" t="str">
        <f t="shared" si="80"/>
        <v/>
      </c>
      <c r="Q292" s="556" t="str">
        <f t="shared" si="81"/>
        <v/>
      </c>
      <c r="S292" s="556" t="str">
        <f t="shared" si="82"/>
        <v/>
      </c>
      <c r="U292" s="556" t="str">
        <f t="shared" si="83"/>
        <v/>
      </c>
      <c r="W292" s="556" t="str">
        <f t="shared" si="84"/>
        <v/>
      </c>
      <c r="Y292" s="556" t="str">
        <f t="shared" si="85"/>
        <v/>
      </c>
      <c r="AA292" s="556" t="str">
        <f t="shared" si="86"/>
        <v/>
      </c>
      <c r="AC292" s="556" t="str">
        <f t="shared" si="87"/>
        <v/>
      </c>
      <c r="AE292" s="556" t="str">
        <f t="shared" si="88"/>
        <v/>
      </c>
      <c r="AG292" s="556" t="str">
        <f t="shared" si="89"/>
        <v/>
      </c>
      <c r="AI292" s="556" t="str">
        <f t="shared" si="90"/>
        <v/>
      </c>
      <c r="AK292" s="556" t="str">
        <f t="shared" si="91"/>
        <v/>
      </c>
      <c r="AM292" s="556" t="str">
        <f t="shared" si="92"/>
        <v/>
      </c>
      <c r="AO292" s="556" t="str">
        <f t="shared" si="93"/>
        <v/>
      </c>
      <c r="AQ292" s="556" t="str">
        <f t="shared" si="94"/>
        <v/>
      </c>
    </row>
    <row r="293" spans="5:43">
      <c r="E293" s="556" t="str">
        <f t="shared" si="76"/>
        <v/>
      </c>
      <c r="G293" s="556" t="str">
        <f t="shared" si="76"/>
        <v/>
      </c>
      <c r="I293" s="556" t="str">
        <f t="shared" si="77"/>
        <v/>
      </c>
      <c r="K293" s="556" t="str">
        <f t="shared" si="78"/>
        <v/>
      </c>
      <c r="M293" s="556" t="str">
        <f t="shared" si="79"/>
        <v/>
      </c>
      <c r="O293" s="556" t="str">
        <f t="shared" si="80"/>
        <v/>
      </c>
      <c r="Q293" s="556" t="str">
        <f t="shared" si="81"/>
        <v/>
      </c>
      <c r="S293" s="556" t="str">
        <f t="shared" si="82"/>
        <v/>
      </c>
      <c r="U293" s="556" t="str">
        <f t="shared" si="83"/>
        <v/>
      </c>
      <c r="W293" s="556" t="str">
        <f t="shared" si="84"/>
        <v/>
      </c>
      <c r="Y293" s="556" t="str">
        <f t="shared" si="85"/>
        <v/>
      </c>
      <c r="AA293" s="556" t="str">
        <f t="shared" si="86"/>
        <v/>
      </c>
      <c r="AC293" s="556" t="str">
        <f t="shared" si="87"/>
        <v/>
      </c>
      <c r="AE293" s="556" t="str">
        <f t="shared" si="88"/>
        <v/>
      </c>
      <c r="AG293" s="556" t="str">
        <f t="shared" si="89"/>
        <v/>
      </c>
      <c r="AI293" s="556" t="str">
        <f t="shared" si="90"/>
        <v/>
      </c>
      <c r="AK293" s="556" t="str">
        <f t="shared" si="91"/>
        <v/>
      </c>
      <c r="AM293" s="556" t="str">
        <f t="shared" si="92"/>
        <v/>
      </c>
      <c r="AO293" s="556" t="str">
        <f t="shared" si="93"/>
        <v/>
      </c>
      <c r="AQ293" s="556" t="str">
        <f t="shared" si="94"/>
        <v/>
      </c>
    </row>
    <row r="294" spans="5:43">
      <c r="E294" s="556" t="str">
        <f t="shared" si="76"/>
        <v/>
      </c>
      <c r="G294" s="556" t="str">
        <f t="shared" si="76"/>
        <v/>
      </c>
      <c r="I294" s="556" t="str">
        <f t="shared" si="77"/>
        <v/>
      </c>
      <c r="K294" s="556" t="str">
        <f t="shared" si="78"/>
        <v/>
      </c>
      <c r="M294" s="556" t="str">
        <f t="shared" si="79"/>
        <v/>
      </c>
      <c r="O294" s="556" t="str">
        <f t="shared" si="80"/>
        <v/>
      </c>
      <c r="Q294" s="556" t="str">
        <f t="shared" si="81"/>
        <v/>
      </c>
      <c r="S294" s="556" t="str">
        <f t="shared" si="82"/>
        <v/>
      </c>
      <c r="U294" s="556" t="str">
        <f t="shared" si="83"/>
        <v/>
      </c>
      <c r="W294" s="556" t="str">
        <f t="shared" si="84"/>
        <v/>
      </c>
      <c r="Y294" s="556" t="str">
        <f t="shared" si="85"/>
        <v/>
      </c>
      <c r="AA294" s="556" t="str">
        <f t="shared" si="86"/>
        <v/>
      </c>
      <c r="AC294" s="556" t="str">
        <f t="shared" si="87"/>
        <v/>
      </c>
      <c r="AE294" s="556" t="str">
        <f t="shared" si="88"/>
        <v/>
      </c>
      <c r="AG294" s="556" t="str">
        <f t="shared" si="89"/>
        <v/>
      </c>
      <c r="AI294" s="556" t="str">
        <f t="shared" si="90"/>
        <v/>
      </c>
      <c r="AK294" s="556" t="str">
        <f t="shared" si="91"/>
        <v/>
      </c>
      <c r="AM294" s="556" t="str">
        <f t="shared" si="92"/>
        <v/>
      </c>
      <c r="AO294" s="556" t="str">
        <f t="shared" si="93"/>
        <v/>
      </c>
      <c r="AQ294" s="556" t="str">
        <f t="shared" si="94"/>
        <v/>
      </c>
    </row>
    <row r="295" spans="5:43">
      <c r="E295" s="556" t="str">
        <f t="shared" si="76"/>
        <v/>
      </c>
      <c r="G295" s="556" t="str">
        <f t="shared" si="76"/>
        <v/>
      </c>
      <c r="I295" s="556" t="str">
        <f t="shared" si="77"/>
        <v/>
      </c>
      <c r="K295" s="556" t="str">
        <f t="shared" si="78"/>
        <v/>
      </c>
      <c r="M295" s="556" t="str">
        <f t="shared" si="79"/>
        <v/>
      </c>
      <c r="O295" s="556" t="str">
        <f t="shared" si="80"/>
        <v/>
      </c>
      <c r="Q295" s="556" t="str">
        <f t="shared" si="81"/>
        <v/>
      </c>
      <c r="S295" s="556" t="str">
        <f t="shared" si="82"/>
        <v/>
      </c>
      <c r="U295" s="556" t="str">
        <f t="shared" si="83"/>
        <v/>
      </c>
      <c r="W295" s="556" t="str">
        <f t="shared" si="84"/>
        <v/>
      </c>
      <c r="Y295" s="556" t="str">
        <f t="shared" si="85"/>
        <v/>
      </c>
      <c r="AA295" s="556" t="str">
        <f t="shared" si="86"/>
        <v/>
      </c>
      <c r="AC295" s="556" t="str">
        <f t="shared" si="87"/>
        <v/>
      </c>
      <c r="AE295" s="556" t="str">
        <f t="shared" si="88"/>
        <v/>
      </c>
      <c r="AG295" s="556" t="str">
        <f t="shared" si="89"/>
        <v/>
      </c>
      <c r="AI295" s="556" t="str">
        <f t="shared" si="90"/>
        <v/>
      </c>
      <c r="AK295" s="556" t="str">
        <f t="shared" si="91"/>
        <v/>
      </c>
      <c r="AM295" s="556" t="str">
        <f t="shared" si="92"/>
        <v/>
      </c>
      <c r="AO295" s="556" t="str">
        <f t="shared" si="93"/>
        <v/>
      </c>
      <c r="AQ295" s="556" t="str">
        <f t="shared" si="94"/>
        <v/>
      </c>
    </row>
    <row r="296" spans="5:43">
      <c r="E296" s="556" t="str">
        <f t="shared" si="76"/>
        <v/>
      </c>
      <c r="G296" s="556" t="str">
        <f t="shared" si="76"/>
        <v/>
      </c>
      <c r="I296" s="556" t="str">
        <f t="shared" si="77"/>
        <v/>
      </c>
      <c r="K296" s="556" t="str">
        <f t="shared" si="78"/>
        <v/>
      </c>
      <c r="M296" s="556" t="str">
        <f t="shared" si="79"/>
        <v/>
      </c>
      <c r="O296" s="556" t="str">
        <f t="shared" si="80"/>
        <v/>
      </c>
      <c r="Q296" s="556" t="str">
        <f t="shared" si="81"/>
        <v/>
      </c>
      <c r="S296" s="556" t="str">
        <f t="shared" si="82"/>
        <v/>
      </c>
      <c r="U296" s="556" t="str">
        <f t="shared" si="83"/>
        <v/>
      </c>
      <c r="W296" s="556" t="str">
        <f t="shared" si="84"/>
        <v/>
      </c>
      <c r="Y296" s="556" t="str">
        <f t="shared" si="85"/>
        <v/>
      </c>
      <c r="AA296" s="556" t="str">
        <f t="shared" si="86"/>
        <v/>
      </c>
      <c r="AC296" s="556" t="str">
        <f t="shared" si="87"/>
        <v/>
      </c>
      <c r="AE296" s="556" t="str">
        <f t="shared" si="88"/>
        <v/>
      </c>
      <c r="AG296" s="556" t="str">
        <f t="shared" si="89"/>
        <v/>
      </c>
      <c r="AI296" s="556" t="str">
        <f t="shared" si="90"/>
        <v/>
      </c>
      <c r="AK296" s="556" t="str">
        <f t="shared" si="91"/>
        <v/>
      </c>
      <c r="AM296" s="556" t="str">
        <f t="shared" si="92"/>
        <v/>
      </c>
      <c r="AO296" s="556" t="str">
        <f t="shared" si="93"/>
        <v/>
      </c>
      <c r="AQ296" s="556" t="str">
        <f t="shared" si="94"/>
        <v/>
      </c>
    </row>
    <row r="297" spans="5:43">
      <c r="E297" s="556" t="str">
        <f t="shared" si="76"/>
        <v/>
      </c>
      <c r="G297" s="556" t="str">
        <f t="shared" si="76"/>
        <v/>
      </c>
      <c r="I297" s="556" t="str">
        <f t="shared" si="77"/>
        <v/>
      </c>
      <c r="K297" s="556" t="str">
        <f t="shared" si="78"/>
        <v/>
      </c>
      <c r="M297" s="556" t="str">
        <f t="shared" si="79"/>
        <v/>
      </c>
      <c r="O297" s="556" t="str">
        <f t="shared" si="80"/>
        <v/>
      </c>
      <c r="Q297" s="556" t="str">
        <f t="shared" si="81"/>
        <v/>
      </c>
      <c r="S297" s="556" t="str">
        <f t="shared" si="82"/>
        <v/>
      </c>
      <c r="U297" s="556" t="str">
        <f t="shared" si="83"/>
        <v/>
      </c>
      <c r="W297" s="556" t="str">
        <f t="shared" si="84"/>
        <v/>
      </c>
      <c r="Y297" s="556" t="str">
        <f t="shared" si="85"/>
        <v/>
      </c>
      <c r="AA297" s="556" t="str">
        <f t="shared" si="86"/>
        <v/>
      </c>
      <c r="AC297" s="556" t="str">
        <f t="shared" si="87"/>
        <v/>
      </c>
      <c r="AE297" s="556" t="str">
        <f t="shared" si="88"/>
        <v/>
      </c>
      <c r="AG297" s="556" t="str">
        <f t="shared" si="89"/>
        <v/>
      </c>
      <c r="AI297" s="556" t="str">
        <f t="shared" si="90"/>
        <v/>
      </c>
      <c r="AK297" s="556" t="str">
        <f t="shared" si="91"/>
        <v/>
      </c>
      <c r="AM297" s="556" t="str">
        <f t="shared" si="92"/>
        <v/>
      </c>
      <c r="AO297" s="556" t="str">
        <f t="shared" si="93"/>
        <v/>
      </c>
      <c r="AQ297" s="556" t="str">
        <f t="shared" si="94"/>
        <v/>
      </c>
    </row>
    <row r="298" spans="5:43">
      <c r="E298" s="556" t="str">
        <f t="shared" si="76"/>
        <v/>
      </c>
      <c r="G298" s="556" t="str">
        <f t="shared" si="76"/>
        <v/>
      </c>
      <c r="I298" s="556" t="str">
        <f t="shared" si="77"/>
        <v/>
      </c>
      <c r="K298" s="556" t="str">
        <f t="shared" si="78"/>
        <v/>
      </c>
      <c r="M298" s="556" t="str">
        <f t="shared" si="79"/>
        <v/>
      </c>
      <c r="O298" s="556" t="str">
        <f t="shared" si="80"/>
        <v/>
      </c>
      <c r="Q298" s="556" t="str">
        <f t="shared" si="81"/>
        <v/>
      </c>
      <c r="S298" s="556" t="str">
        <f t="shared" si="82"/>
        <v/>
      </c>
      <c r="U298" s="556" t="str">
        <f t="shared" si="83"/>
        <v/>
      </c>
      <c r="W298" s="556" t="str">
        <f t="shared" si="84"/>
        <v/>
      </c>
      <c r="Y298" s="556" t="str">
        <f t="shared" si="85"/>
        <v/>
      </c>
      <c r="AA298" s="556" t="str">
        <f t="shared" si="86"/>
        <v/>
      </c>
      <c r="AC298" s="556" t="str">
        <f t="shared" si="87"/>
        <v/>
      </c>
      <c r="AE298" s="556" t="str">
        <f t="shared" si="88"/>
        <v/>
      </c>
      <c r="AG298" s="556" t="str">
        <f t="shared" si="89"/>
        <v/>
      </c>
      <c r="AI298" s="556" t="str">
        <f t="shared" si="90"/>
        <v/>
      </c>
      <c r="AK298" s="556" t="str">
        <f t="shared" si="91"/>
        <v/>
      </c>
      <c r="AM298" s="556" t="str">
        <f t="shared" si="92"/>
        <v/>
      </c>
      <c r="AO298" s="556" t="str">
        <f t="shared" si="93"/>
        <v/>
      </c>
      <c r="AQ298" s="556" t="str">
        <f t="shared" si="94"/>
        <v/>
      </c>
    </row>
    <row r="299" spans="5:43">
      <c r="E299" s="556" t="str">
        <f t="shared" si="76"/>
        <v/>
      </c>
      <c r="G299" s="556" t="str">
        <f t="shared" si="76"/>
        <v/>
      </c>
      <c r="I299" s="556" t="str">
        <f t="shared" si="77"/>
        <v/>
      </c>
      <c r="K299" s="556" t="str">
        <f t="shared" si="78"/>
        <v/>
      </c>
      <c r="M299" s="556" t="str">
        <f t="shared" si="79"/>
        <v/>
      </c>
      <c r="O299" s="556" t="str">
        <f t="shared" si="80"/>
        <v/>
      </c>
      <c r="Q299" s="556" t="str">
        <f t="shared" si="81"/>
        <v/>
      </c>
      <c r="S299" s="556" t="str">
        <f t="shared" si="82"/>
        <v/>
      </c>
      <c r="U299" s="556" t="str">
        <f t="shared" si="83"/>
        <v/>
      </c>
      <c r="W299" s="556" t="str">
        <f t="shared" si="84"/>
        <v/>
      </c>
      <c r="Y299" s="556" t="str">
        <f t="shared" si="85"/>
        <v/>
      </c>
      <c r="AA299" s="556" t="str">
        <f t="shared" si="86"/>
        <v/>
      </c>
      <c r="AC299" s="556" t="str">
        <f t="shared" si="87"/>
        <v/>
      </c>
      <c r="AE299" s="556" t="str">
        <f t="shared" si="88"/>
        <v/>
      </c>
      <c r="AG299" s="556" t="str">
        <f t="shared" si="89"/>
        <v/>
      </c>
      <c r="AI299" s="556" t="str">
        <f t="shared" si="90"/>
        <v/>
      </c>
      <c r="AK299" s="556" t="str">
        <f t="shared" si="91"/>
        <v/>
      </c>
      <c r="AM299" s="556" t="str">
        <f t="shared" si="92"/>
        <v/>
      </c>
      <c r="AO299" s="556" t="str">
        <f t="shared" si="93"/>
        <v/>
      </c>
      <c r="AQ299" s="556" t="str">
        <f t="shared" si="94"/>
        <v/>
      </c>
    </row>
    <row r="300" spans="5:43">
      <c r="E300" s="556" t="str">
        <f t="shared" si="76"/>
        <v/>
      </c>
      <c r="G300" s="556" t="str">
        <f t="shared" si="76"/>
        <v/>
      </c>
      <c r="I300" s="556" t="str">
        <f t="shared" si="77"/>
        <v/>
      </c>
      <c r="K300" s="556" t="str">
        <f t="shared" si="78"/>
        <v/>
      </c>
      <c r="M300" s="556" t="str">
        <f t="shared" si="79"/>
        <v/>
      </c>
      <c r="O300" s="556" t="str">
        <f t="shared" si="80"/>
        <v/>
      </c>
      <c r="Q300" s="556" t="str">
        <f t="shared" si="81"/>
        <v/>
      </c>
      <c r="S300" s="556" t="str">
        <f t="shared" si="82"/>
        <v/>
      </c>
      <c r="U300" s="556" t="str">
        <f t="shared" si="83"/>
        <v/>
      </c>
      <c r="W300" s="556" t="str">
        <f t="shared" si="84"/>
        <v/>
      </c>
      <c r="Y300" s="556" t="str">
        <f t="shared" si="85"/>
        <v/>
      </c>
      <c r="AA300" s="556" t="str">
        <f t="shared" si="86"/>
        <v/>
      </c>
      <c r="AC300" s="556" t="str">
        <f t="shared" si="87"/>
        <v/>
      </c>
      <c r="AE300" s="556" t="str">
        <f t="shared" si="88"/>
        <v/>
      </c>
      <c r="AG300" s="556" t="str">
        <f t="shared" si="89"/>
        <v/>
      </c>
      <c r="AI300" s="556" t="str">
        <f t="shared" si="90"/>
        <v/>
      </c>
      <c r="AK300" s="556" t="str">
        <f t="shared" si="91"/>
        <v/>
      </c>
      <c r="AM300" s="556" t="str">
        <f t="shared" si="92"/>
        <v/>
      </c>
      <c r="AO300" s="556" t="str">
        <f t="shared" si="93"/>
        <v/>
      </c>
      <c r="AQ300" s="556" t="str">
        <f t="shared" si="94"/>
        <v/>
      </c>
    </row>
  </sheetData>
  <mergeCells count="1">
    <mergeCell ref="A3:A6"/>
  </mergeCells>
  <conditionalFormatting sqref="E12:E300">
    <cfRule type="expression" dxfId="1" priority="2">
      <formula>AND(LEN(E12)&gt;0,OR(E12&lt;E$2,E12&gt;E$3))</formula>
    </cfRule>
  </conditionalFormatting>
  <conditionalFormatting sqref="AQ12:AQ300 AO12:AO300 AM12:AM300 AK12:AK300 AI12:AI300 AG12:AG300 AE12:AE300 AC12:AC300 AA12:AA300 Y12:Y300 W12:W300 U12:U300 S12:S300 Q12:Q300 O12:O300 M12:M300 K12:K300 I12:I300 G12:G300">
    <cfRule type="expression" dxfId="0" priority="1">
      <formula>AND(LEN(G12)&gt;0,OR(G12&lt;G$2,G12&gt;G$3))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tabSelected="1" topLeftCell="A4" zoomScaleNormal="100" workbookViewId="0">
      <selection activeCell="G19" sqref="G19"/>
    </sheetView>
  </sheetViews>
  <sheetFormatPr defaultRowHeight="14.4"/>
  <cols>
    <col min="1" max="1" width="5.5546875" style="265" customWidth="1"/>
    <col min="2" max="2" width="23.6640625" style="265" customWidth="1"/>
    <col min="3" max="3" width="11.44140625" style="265" bestFit="1" customWidth="1"/>
    <col min="4" max="4" width="10.77734375" style="265" bestFit="1" customWidth="1"/>
    <col min="5" max="5" width="12.77734375" style="265" customWidth="1"/>
    <col min="6" max="6" width="6.109375" style="265" customWidth="1"/>
    <col min="7" max="7" width="55.88671875" style="265" customWidth="1"/>
    <col min="8" max="8" width="17.44140625" style="265" customWidth="1"/>
    <col min="9" max="9" width="27" style="265" customWidth="1"/>
    <col min="10" max="10" width="20.5546875" style="265" customWidth="1"/>
    <col min="11" max="223" width="8.88671875" style="265"/>
    <col min="224" max="224" width="35" style="265" customWidth="1"/>
    <col min="225" max="225" width="14.33203125" style="265" customWidth="1"/>
    <col min="226" max="226" width="13" style="265" customWidth="1"/>
    <col min="227" max="227" width="12.44140625" style="265" customWidth="1"/>
    <col min="228" max="228" width="16.5546875" style="265" customWidth="1"/>
    <col min="229" max="232" width="8.88671875" style="265"/>
    <col min="233" max="233" width="31.5546875" style="265" customWidth="1"/>
    <col min="234" max="234" width="14.33203125" style="265" customWidth="1"/>
    <col min="235" max="235" width="12.88671875" style="265" customWidth="1"/>
    <col min="236" max="236" width="12.44140625" style="265" customWidth="1"/>
    <col min="237" max="237" width="4.44140625" style="265" customWidth="1"/>
    <col min="238" max="238" width="18.33203125" style="265" customWidth="1"/>
    <col min="239" max="239" width="20.5546875" style="265" customWidth="1"/>
    <col min="240" max="240" width="14.88671875" style="265" customWidth="1"/>
    <col min="241" max="241" width="10.6640625" style="265" customWidth="1"/>
    <col min="242" max="242" width="17.5546875" style="265" customWidth="1"/>
    <col min="243" max="243" width="8.88671875" style="265"/>
    <col min="244" max="244" width="10.33203125" style="265" customWidth="1"/>
    <col min="245" max="245" width="14.6640625" style="265" customWidth="1"/>
    <col min="246" max="479" width="8.88671875" style="265"/>
    <col min="480" max="480" width="35" style="265" customWidth="1"/>
    <col min="481" max="481" width="14.33203125" style="265" customWidth="1"/>
    <col min="482" max="482" width="13" style="265" customWidth="1"/>
    <col min="483" max="483" width="12.44140625" style="265" customWidth="1"/>
    <col min="484" max="484" width="16.5546875" style="265" customWidth="1"/>
    <col min="485" max="488" width="8.88671875" style="265"/>
    <col min="489" max="489" width="31.5546875" style="265" customWidth="1"/>
    <col min="490" max="490" width="14.33203125" style="265" customWidth="1"/>
    <col min="491" max="491" width="12.88671875" style="265" customWidth="1"/>
    <col min="492" max="492" width="12.44140625" style="265" customWidth="1"/>
    <col min="493" max="493" width="4.44140625" style="265" customWidth="1"/>
    <col min="494" max="494" width="18.33203125" style="265" customWidth="1"/>
    <col min="495" max="495" width="20.5546875" style="265" customWidth="1"/>
    <col min="496" max="496" width="14.88671875" style="265" customWidth="1"/>
    <col min="497" max="497" width="10.6640625" style="265" customWidth="1"/>
    <col min="498" max="498" width="17.5546875" style="265" customWidth="1"/>
    <col min="499" max="499" width="8.88671875" style="265"/>
    <col min="500" max="500" width="10.33203125" style="265" customWidth="1"/>
    <col min="501" max="501" width="14.6640625" style="265" customWidth="1"/>
    <col min="502" max="735" width="8.88671875" style="265"/>
    <col min="736" max="736" width="35" style="265" customWidth="1"/>
    <col min="737" max="737" width="14.33203125" style="265" customWidth="1"/>
    <col min="738" max="738" width="13" style="265" customWidth="1"/>
    <col min="739" max="739" width="12.44140625" style="265" customWidth="1"/>
    <col min="740" max="740" width="16.5546875" style="265" customWidth="1"/>
    <col min="741" max="744" width="8.88671875" style="265"/>
    <col min="745" max="745" width="31.5546875" style="265" customWidth="1"/>
    <col min="746" max="746" width="14.33203125" style="265" customWidth="1"/>
    <col min="747" max="747" width="12.88671875" style="265" customWidth="1"/>
    <col min="748" max="748" width="12.44140625" style="265" customWidth="1"/>
    <col min="749" max="749" width="4.44140625" style="265" customWidth="1"/>
    <col min="750" max="750" width="18.33203125" style="265" customWidth="1"/>
    <col min="751" max="751" width="20.5546875" style="265" customWidth="1"/>
    <col min="752" max="752" width="14.88671875" style="265" customWidth="1"/>
    <col min="753" max="753" width="10.6640625" style="265" customWidth="1"/>
    <col min="754" max="754" width="17.5546875" style="265" customWidth="1"/>
    <col min="755" max="755" width="8.88671875" style="265"/>
    <col min="756" max="756" width="10.33203125" style="265" customWidth="1"/>
    <col min="757" max="757" width="14.6640625" style="265" customWidth="1"/>
    <col min="758" max="991" width="8.88671875" style="265"/>
    <col min="992" max="992" width="35" style="265" customWidth="1"/>
    <col min="993" max="993" width="14.33203125" style="265" customWidth="1"/>
    <col min="994" max="994" width="13" style="265" customWidth="1"/>
    <col min="995" max="995" width="12.44140625" style="265" customWidth="1"/>
    <col min="996" max="996" width="16.5546875" style="265" customWidth="1"/>
    <col min="997" max="1000" width="8.88671875" style="265"/>
    <col min="1001" max="1001" width="31.5546875" style="265" customWidth="1"/>
    <col min="1002" max="1002" width="14.33203125" style="265" customWidth="1"/>
    <col min="1003" max="1003" width="12.88671875" style="265" customWidth="1"/>
    <col min="1004" max="1004" width="12.44140625" style="265" customWidth="1"/>
    <col min="1005" max="1005" width="4.44140625" style="265" customWidth="1"/>
    <col min="1006" max="1006" width="18.33203125" style="265" customWidth="1"/>
    <col min="1007" max="1007" width="20.5546875" style="265" customWidth="1"/>
    <col min="1008" max="1008" width="14.88671875" style="265" customWidth="1"/>
    <col min="1009" max="1009" width="10.6640625" style="265" customWidth="1"/>
    <col min="1010" max="1010" width="17.5546875" style="265" customWidth="1"/>
    <col min="1011" max="1011" width="8.88671875" style="265"/>
    <col min="1012" max="1012" width="10.33203125" style="265" customWidth="1"/>
    <col min="1013" max="1013" width="14.6640625" style="265" customWidth="1"/>
    <col min="1014" max="1247" width="8.88671875" style="265"/>
    <col min="1248" max="1248" width="35" style="265" customWidth="1"/>
    <col min="1249" max="1249" width="14.33203125" style="265" customWidth="1"/>
    <col min="1250" max="1250" width="13" style="265" customWidth="1"/>
    <col min="1251" max="1251" width="12.44140625" style="265" customWidth="1"/>
    <col min="1252" max="1252" width="16.5546875" style="265" customWidth="1"/>
    <col min="1253" max="1256" width="8.88671875" style="265"/>
    <col min="1257" max="1257" width="31.5546875" style="265" customWidth="1"/>
    <col min="1258" max="1258" width="14.33203125" style="265" customWidth="1"/>
    <col min="1259" max="1259" width="12.88671875" style="265" customWidth="1"/>
    <col min="1260" max="1260" width="12.44140625" style="265" customWidth="1"/>
    <col min="1261" max="1261" width="4.44140625" style="265" customWidth="1"/>
    <col min="1262" max="1262" width="18.33203125" style="265" customWidth="1"/>
    <col min="1263" max="1263" width="20.5546875" style="265" customWidth="1"/>
    <col min="1264" max="1264" width="14.88671875" style="265" customWidth="1"/>
    <col min="1265" max="1265" width="10.6640625" style="265" customWidth="1"/>
    <col min="1266" max="1266" width="17.5546875" style="265" customWidth="1"/>
    <col min="1267" max="1267" width="8.88671875" style="265"/>
    <col min="1268" max="1268" width="10.33203125" style="265" customWidth="1"/>
    <col min="1269" max="1269" width="14.6640625" style="265" customWidth="1"/>
    <col min="1270" max="1503" width="8.88671875" style="265"/>
    <col min="1504" max="1504" width="35" style="265" customWidth="1"/>
    <col min="1505" max="1505" width="14.33203125" style="265" customWidth="1"/>
    <col min="1506" max="1506" width="13" style="265" customWidth="1"/>
    <col min="1507" max="1507" width="12.44140625" style="265" customWidth="1"/>
    <col min="1508" max="1508" width="16.5546875" style="265" customWidth="1"/>
    <col min="1509" max="1512" width="8.88671875" style="265"/>
    <col min="1513" max="1513" width="31.5546875" style="265" customWidth="1"/>
    <col min="1514" max="1514" width="14.33203125" style="265" customWidth="1"/>
    <col min="1515" max="1515" width="12.88671875" style="265" customWidth="1"/>
    <col min="1516" max="1516" width="12.44140625" style="265" customWidth="1"/>
    <col min="1517" max="1517" width="4.44140625" style="265" customWidth="1"/>
    <col min="1518" max="1518" width="18.33203125" style="265" customWidth="1"/>
    <col min="1519" max="1519" width="20.5546875" style="265" customWidth="1"/>
    <col min="1520" max="1520" width="14.88671875" style="265" customWidth="1"/>
    <col min="1521" max="1521" width="10.6640625" style="265" customWidth="1"/>
    <col min="1522" max="1522" width="17.5546875" style="265" customWidth="1"/>
    <col min="1523" max="1523" width="8.88671875" style="265"/>
    <col min="1524" max="1524" width="10.33203125" style="265" customWidth="1"/>
    <col min="1525" max="1525" width="14.6640625" style="265" customWidth="1"/>
    <col min="1526" max="1759" width="8.88671875" style="265"/>
    <col min="1760" max="1760" width="35" style="265" customWidth="1"/>
    <col min="1761" max="1761" width="14.33203125" style="265" customWidth="1"/>
    <col min="1762" max="1762" width="13" style="265" customWidth="1"/>
    <col min="1763" max="1763" width="12.44140625" style="265" customWidth="1"/>
    <col min="1764" max="1764" width="16.5546875" style="265" customWidth="1"/>
    <col min="1765" max="1768" width="8.88671875" style="265"/>
    <col min="1769" max="1769" width="31.5546875" style="265" customWidth="1"/>
    <col min="1770" max="1770" width="14.33203125" style="265" customWidth="1"/>
    <col min="1771" max="1771" width="12.88671875" style="265" customWidth="1"/>
    <col min="1772" max="1772" width="12.44140625" style="265" customWidth="1"/>
    <col min="1773" max="1773" width="4.44140625" style="265" customWidth="1"/>
    <col min="1774" max="1774" width="18.33203125" style="265" customWidth="1"/>
    <col min="1775" max="1775" width="20.5546875" style="265" customWidth="1"/>
    <col min="1776" max="1776" width="14.88671875" style="265" customWidth="1"/>
    <col min="1777" max="1777" width="10.6640625" style="265" customWidth="1"/>
    <col min="1778" max="1778" width="17.5546875" style="265" customWidth="1"/>
    <col min="1779" max="1779" width="8.88671875" style="265"/>
    <col min="1780" max="1780" width="10.33203125" style="265" customWidth="1"/>
    <col min="1781" max="1781" width="14.6640625" style="265" customWidth="1"/>
    <col min="1782" max="2015" width="8.88671875" style="265"/>
    <col min="2016" max="2016" width="35" style="265" customWidth="1"/>
    <col min="2017" max="2017" width="14.33203125" style="265" customWidth="1"/>
    <col min="2018" max="2018" width="13" style="265" customWidth="1"/>
    <col min="2019" max="2019" width="12.44140625" style="265" customWidth="1"/>
    <col min="2020" max="2020" width="16.5546875" style="265" customWidth="1"/>
    <col min="2021" max="2024" width="8.88671875" style="265"/>
    <col min="2025" max="2025" width="31.5546875" style="265" customWidth="1"/>
    <col min="2026" max="2026" width="14.33203125" style="265" customWidth="1"/>
    <col min="2027" max="2027" width="12.88671875" style="265" customWidth="1"/>
    <col min="2028" max="2028" width="12.44140625" style="265" customWidth="1"/>
    <col min="2029" max="2029" width="4.44140625" style="265" customWidth="1"/>
    <col min="2030" max="2030" width="18.33203125" style="265" customWidth="1"/>
    <col min="2031" max="2031" width="20.5546875" style="265" customWidth="1"/>
    <col min="2032" max="2032" width="14.88671875" style="265" customWidth="1"/>
    <col min="2033" max="2033" width="10.6640625" style="265" customWidth="1"/>
    <col min="2034" max="2034" width="17.5546875" style="265" customWidth="1"/>
    <col min="2035" max="2035" width="8.88671875" style="265"/>
    <col min="2036" max="2036" width="10.33203125" style="265" customWidth="1"/>
    <col min="2037" max="2037" width="14.6640625" style="265" customWidth="1"/>
    <col min="2038" max="2271" width="8.88671875" style="265"/>
    <col min="2272" max="2272" width="35" style="265" customWidth="1"/>
    <col min="2273" max="2273" width="14.33203125" style="265" customWidth="1"/>
    <col min="2274" max="2274" width="13" style="265" customWidth="1"/>
    <col min="2275" max="2275" width="12.44140625" style="265" customWidth="1"/>
    <col min="2276" max="2276" width="16.5546875" style="265" customWidth="1"/>
    <col min="2277" max="2280" width="8.88671875" style="265"/>
    <col min="2281" max="2281" width="31.5546875" style="265" customWidth="1"/>
    <col min="2282" max="2282" width="14.33203125" style="265" customWidth="1"/>
    <col min="2283" max="2283" width="12.88671875" style="265" customWidth="1"/>
    <col min="2284" max="2284" width="12.44140625" style="265" customWidth="1"/>
    <col min="2285" max="2285" width="4.44140625" style="265" customWidth="1"/>
    <col min="2286" max="2286" width="18.33203125" style="265" customWidth="1"/>
    <col min="2287" max="2287" width="20.5546875" style="265" customWidth="1"/>
    <col min="2288" max="2288" width="14.88671875" style="265" customWidth="1"/>
    <col min="2289" max="2289" width="10.6640625" style="265" customWidth="1"/>
    <col min="2290" max="2290" width="17.5546875" style="265" customWidth="1"/>
    <col min="2291" max="2291" width="8.88671875" style="265"/>
    <col min="2292" max="2292" width="10.33203125" style="265" customWidth="1"/>
    <col min="2293" max="2293" width="14.6640625" style="265" customWidth="1"/>
    <col min="2294" max="2527" width="8.88671875" style="265"/>
    <col min="2528" max="2528" width="35" style="265" customWidth="1"/>
    <col min="2529" max="2529" width="14.33203125" style="265" customWidth="1"/>
    <col min="2530" max="2530" width="13" style="265" customWidth="1"/>
    <col min="2531" max="2531" width="12.44140625" style="265" customWidth="1"/>
    <col min="2532" max="2532" width="16.5546875" style="265" customWidth="1"/>
    <col min="2533" max="2536" width="8.88671875" style="265"/>
    <col min="2537" max="2537" width="31.5546875" style="265" customWidth="1"/>
    <col min="2538" max="2538" width="14.33203125" style="265" customWidth="1"/>
    <col min="2539" max="2539" width="12.88671875" style="265" customWidth="1"/>
    <col min="2540" max="2540" width="12.44140625" style="265" customWidth="1"/>
    <col min="2541" max="2541" width="4.44140625" style="265" customWidth="1"/>
    <col min="2542" max="2542" width="18.33203125" style="265" customWidth="1"/>
    <col min="2543" max="2543" width="20.5546875" style="265" customWidth="1"/>
    <col min="2544" max="2544" width="14.88671875" style="265" customWidth="1"/>
    <col min="2545" max="2545" width="10.6640625" style="265" customWidth="1"/>
    <col min="2546" max="2546" width="17.5546875" style="265" customWidth="1"/>
    <col min="2547" max="2547" width="8.88671875" style="265"/>
    <col min="2548" max="2548" width="10.33203125" style="265" customWidth="1"/>
    <col min="2549" max="2549" width="14.6640625" style="265" customWidth="1"/>
    <col min="2550" max="2783" width="8.88671875" style="265"/>
    <col min="2784" max="2784" width="35" style="265" customWidth="1"/>
    <col min="2785" max="2785" width="14.33203125" style="265" customWidth="1"/>
    <col min="2786" max="2786" width="13" style="265" customWidth="1"/>
    <col min="2787" max="2787" width="12.44140625" style="265" customWidth="1"/>
    <col min="2788" max="2788" width="16.5546875" style="265" customWidth="1"/>
    <col min="2789" max="2792" width="8.88671875" style="265"/>
    <col min="2793" max="2793" width="31.5546875" style="265" customWidth="1"/>
    <col min="2794" max="2794" width="14.33203125" style="265" customWidth="1"/>
    <col min="2795" max="2795" width="12.88671875" style="265" customWidth="1"/>
    <col min="2796" max="2796" width="12.44140625" style="265" customWidth="1"/>
    <col min="2797" max="2797" width="4.44140625" style="265" customWidth="1"/>
    <col min="2798" max="2798" width="18.33203125" style="265" customWidth="1"/>
    <col min="2799" max="2799" width="20.5546875" style="265" customWidth="1"/>
    <col min="2800" max="2800" width="14.88671875" style="265" customWidth="1"/>
    <col min="2801" max="2801" width="10.6640625" style="265" customWidth="1"/>
    <col min="2802" max="2802" width="17.5546875" style="265" customWidth="1"/>
    <col min="2803" max="2803" width="8.88671875" style="265"/>
    <col min="2804" max="2804" width="10.33203125" style="265" customWidth="1"/>
    <col min="2805" max="2805" width="14.6640625" style="265" customWidth="1"/>
    <col min="2806" max="3039" width="8.88671875" style="265"/>
    <col min="3040" max="3040" width="35" style="265" customWidth="1"/>
    <col min="3041" max="3041" width="14.33203125" style="265" customWidth="1"/>
    <col min="3042" max="3042" width="13" style="265" customWidth="1"/>
    <col min="3043" max="3043" width="12.44140625" style="265" customWidth="1"/>
    <col min="3044" max="3044" width="16.5546875" style="265" customWidth="1"/>
    <col min="3045" max="3048" width="8.88671875" style="265"/>
    <col min="3049" max="3049" width="31.5546875" style="265" customWidth="1"/>
    <col min="3050" max="3050" width="14.33203125" style="265" customWidth="1"/>
    <col min="3051" max="3051" width="12.88671875" style="265" customWidth="1"/>
    <col min="3052" max="3052" width="12.44140625" style="265" customWidth="1"/>
    <col min="3053" max="3053" width="4.44140625" style="265" customWidth="1"/>
    <col min="3054" max="3054" width="18.33203125" style="265" customWidth="1"/>
    <col min="3055" max="3055" width="20.5546875" style="265" customWidth="1"/>
    <col min="3056" max="3056" width="14.88671875" style="265" customWidth="1"/>
    <col min="3057" max="3057" width="10.6640625" style="265" customWidth="1"/>
    <col min="3058" max="3058" width="17.5546875" style="265" customWidth="1"/>
    <col min="3059" max="3059" width="8.88671875" style="265"/>
    <col min="3060" max="3060" width="10.33203125" style="265" customWidth="1"/>
    <col min="3061" max="3061" width="14.6640625" style="265" customWidth="1"/>
    <col min="3062" max="3295" width="8.88671875" style="265"/>
    <col min="3296" max="3296" width="35" style="265" customWidth="1"/>
    <col min="3297" max="3297" width="14.33203125" style="265" customWidth="1"/>
    <col min="3298" max="3298" width="13" style="265" customWidth="1"/>
    <col min="3299" max="3299" width="12.44140625" style="265" customWidth="1"/>
    <col min="3300" max="3300" width="16.5546875" style="265" customWidth="1"/>
    <col min="3301" max="3304" width="8.88671875" style="265"/>
    <col min="3305" max="3305" width="31.5546875" style="265" customWidth="1"/>
    <col min="3306" max="3306" width="14.33203125" style="265" customWidth="1"/>
    <col min="3307" max="3307" width="12.88671875" style="265" customWidth="1"/>
    <col min="3308" max="3308" width="12.44140625" style="265" customWidth="1"/>
    <col min="3309" max="3309" width="4.44140625" style="265" customWidth="1"/>
    <col min="3310" max="3310" width="18.33203125" style="265" customWidth="1"/>
    <col min="3311" max="3311" width="20.5546875" style="265" customWidth="1"/>
    <col min="3312" max="3312" width="14.88671875" style="265" customWidth="1"/>
    <col min="3313" max="3313" width="10.6640625" style="265" customWidth="1"/>
    <col min="3314" max="3314" width="17.5546875" style="265" customWidth="1"/>
    <col min="3315" max="3315" width="8.88671875" style="265"/>
    <col min="3316" max="3316" width="10.33203125" style="265" customWidth="1"/>
    <col min="3317" max="3317" width="14.6640625" style="265" customWidth="1"/>
    <col min="3318" max="3551" width="8.88671875" style="265"/>
    <col min="3552" max="3552" width="35" style="265" customWidth="1"/>
    <col min="3553" max="3553" width="14.33203125" style="265" customWidth="1"/>
    <col min="3554" max="3554" width="13" style="265" customWidth="1"/>
    <col min="3555" max="3555" width="12.44140625" style="265" customWidth="1"/>
    <col min="3556" max="3556" width="16.5546875" style="265" customWidth="1"/>
    <col min="3557" max="3560" width="8.88671875" style="265"/>
    <col min="3561" max="3561" width="31.5546875" style="265" customWidth="1"/>
    <col min="3562" max="3562" width="14.33203125" style="265" customWidth="1"/>
    <col min="3563" max="3563" width="12.88671875" style="265" customWidth="1"/>
    <col min="3564" max="3564" width="12.44140625" style="265" customWidth="1"/>
    <col min="3565" max="3565" width="4.44140625" style="265" customWidth="1"/>
    <col min="3566" max="3566" width="18.33203125" style="265" customWidth="1"/>
    <col min="3567" max="3567" width="20.5546875" style="265" customWidth="1"/>
    <col min="3568" max="3568" width="14.88671875" style="265" customWidth="1"/>
    <col min="3569" max="3569" width="10.6640625" style="265" customWidth="1"/>
    <col min="3570" max="3570" width="17.5546875" style="265" customWidth="1"/>
    <col min="3571" max="3571" width="8.88671875" style="265"/>
    <col min="3572" max="3572" width="10.33203125" style="265" customWidth="1"/>
    <col min="3573" max="3573" width="14.6640625" style="265" customWidth="1"/>
    <col min="3574" max="3807" width="8.88671875" style="265"/>
    <col min="3808" max="3808" width="35" style="265" customWidth="1"/>
    <col min="3809" max="3809" width="14.33203125" style="265" customWidth="1"/>
    <col min="3810" max="3810" width="13" style="265" customWidth="1"/>
    <col min="3811" max="3811" width="12.44140625" style="265" customWidth="1"/>
    <col min="3812" max="3812" width="16.5546875" style="265" customWidth="1"/>
    <col min="3813" max="3816" width="8.88671875" style="265"/>
    <col min="3817" max="3817" width="31.5546875" style="265" customWidth="1"/>
    <col min="3818" max="3818" width="14.33203125" style="265" customWidth="1"/>
    <col min="3819" max="3819" width="12.88671875" style="265" customWidth="1"/>
    <col min="3820" max="3820" width="12.44140625" style="265" customWidth="1"/>
    <col min="3821" max="3821" width="4.44140625" style="265" customWidth="1"/>
    <col min="3822" max="3822" width="18.33203125" style="265" customWidth="1"/>
    <col min="3823" max="3823" width="20.5546875" style="265" customWidth="1"/>
    <col min="3824" max="3824" width="14.88671875" style="265" customWidth="1"/>
    <col min="3825" max="3825" width="10.6640625" style="265" customWidth="1"/>
    <col min="3826" max="3826" width="17.5546875" style="265" customWidth="1"/>
    <col min="3827" max="3827" width="8.88671875" style="265"/>
    <col min="3828" max="3828" width="10.33203125" style="265" customWidth="1"/>
    <col min="3829" max="3829" width="14.6640625" style="265" customWidth="1"/>
    <col min="3830" max="4063" width="8.88671875" style="265"/>
    <col min="4064" max="4064" width="35" style="265" customWidth="1"/>
    <col min="4065" max="4065" width="14.33203125" style="265" customWidth="1"/>
    <col min="4066" max="4066" width="13" style="265" customWidth="1"/>
    <col min="4067" max="4067" width="12.44140625" style="265" customWidth="1"/>
    <col min="4068" max="4068" width="16.5546875" style="265" customWidth="1"/>
    <col min="4069" max="4072" width="8.88671875" style="265"/>
    <col min="4073" max="4073" width="31.5546875" style="265" customWidth="1"/>
    <col min="4074" max="4074" width="14.33203125" style="265" customWidth="1"/>
    <col min="4075" max="4075" width="12.88671875" style="265" customWidth="1"/>
    <col min="4076" max="4076" width="12.44140625" style="265" customWidth="1"/>
    <col min="4077" max="4077" width="4.44140625" style="265" customWidth="1"/>
    <col min="4078" max="4078" width="18.33203125" style="265" customWidth="1"/>
    <col min="4079" max="4079" width="20.5546875" style="265" customWidth="1"/>
    <col min="4080" max="4080" width="14.88671875" style="265" customWidth="1"/>
    <col min="4081" max="4081" width="10.6640625" style="265" customWidth="1"/>
    <col min="4082" max="4082" width="17.5546875" style="265" customWidth="1"/>
    <col min="4083" max="4083" width="8.88671875" style="265"/>
    <col min="4084" max="4084" width="10.33203125" style="265" customWidth="1"/>
    <col min="4085" max="4085" width="14.6640625" style="265" customWidth="1"/>
    <col min="4086" max="4319" width="8.88671875" style="265"/>
    <col min="4320" max="4320" width="35" style="265" customWidth="1"/>
    <col min="4321" max="4321" width="14.33203125" style="265" customWidth="1"/>
    <col min="4322" max="4322" width="13" style="265" customWidth="1"/>
    <col min="4323" max="4323" width="12.44140625" style="265" customWidth="1"/>
    <col min="4324" max="4324" width="16.5546875" style="265" customWidth="1"/>
    <col min="4325" max="4328" width="8.88671875" style="265"/>
    <col min="4329" max="4329" width="31.5546875" style="265" customWidth="1"/>
    <col min="4330" max="4330" width="14.33203125" style="265" customWidth="1"/>
    <col min="4331" max="4331" width="12.88671875" style="265" customWidth="1"/>
    <col min="4332" max="4332" width="12.44140625" style="265" customWidth="1"/>
    <col min="4333" max="4333" width="4.44140625" style="265" customWidth="1"/>
    <col min="4334" max="4334" width="18.33203125" style="265" customWidth="1"/>
    <col min="4335" max="4335" width="20.5546875" style="265" customWidth="1"/>
    <col min="4336" max="4336" width="14.88671875" style="265" customWidth="1"/>
    <col min="4337" max="4337" width="10.6640625" style="265" customWidth="1"/>
    <col min="4338" max="4338" width="17.5546875" style="265" customWidth="1"/>
    <col min="4339" max="4339" width="8.88671875" style="265"/>
    <col min="4340" max="4340" width="10.33203125" style="265" customWidth="1"/>
    <col min="4341" max="4341" width="14.6640625" style="265" customWidth="1"/>
    <col min="4342" max="4575" width="8.88671875" style="265"/>
    <col min="4576" max="4576" width="35" style="265" customWidth="1"/>
    <col min="4577" max="4577" width="14.33203125" style="265" customWidth="1"/>
    <col min="4578" max="4578" width="13" style="265" customWidth="1"/>
    <col min="4579" max="4579" width="12.44140625" style="265" customWidth="1"/>
    <col min="4580" max="4580" width="16.5546875" style="265" customWidth="1"/>
    <col min="4581" max="4584" width="8.88671875" style="265"/>
    <col min="4585" max="4585" width="31.5546875" style="265" customWidth="1"/>
    <col min="4586" max="4586" width="14.33203125" style="265" customWidth="1"/>
    <col min="4587" max="4587" width="12.88671875" style="265" customWidth="1"/>
    <col min="4588" max="4588" width="12.44140625" style="265" customWidth="1"/>
    <col min="4589" max="4589" width="4.44140625" style="265" customWidth="1"/>
    <col min="4590" max="4590" width="18.33203125" style="265" customWidth="1"/>
    <col min="4591" max="4591" width="20.5546875" style="265" customWidth="1"/>
    <col min="4592" max="4592" width="14.88671875" style="265" customWidth="1"/>
    <col min="4593" max="4593" width="10.6640625" style="265" customWidth="1"/>
    <col min="4594" max="4594" width="17.5546875" style="265" customWidth="1"/>
    <col min="4595" max="4595" width="8.88671875" style="265"/>
    <col min="4596" max="4596" width="10.33203125" style="265" customWidth="1"/>
    <col min="4597" max="4597" width="14.6640625" style="265" customWidth="1"/>
    <col min="4598" max="4831" width="8.88671875" style="265"/>
    <col min="4832" max="4832" width="35" style="265" customWidth="1"/>
    <col min="4833" max="4833" width="14.33203125" style="265" customWidth="1"/>
    <col min="4834" max="4834" width="13" style="265" customWidth="1"/>
    <col min="4835" max="4835" width="12.44140625" style="265" customWidth="1"/>
    <col min="4836" max="4836" width="16.5546875" style="265" customWidth="1"/>
    <col min="4837" max="4840" width="8.88671875" style="265"/>
    <col min="4841" max="4841" width="31.5546875" style="265" customWidth="1"/>
    <col min="4842" max="4842" width="14.33203125" style="265" customWidth="1"/>
    <col min="4843" max="4843" width="12.88671875" style="265" customWidth="1"/>
    <col min="4844" max="4844" width="12.44140625" style="265" customWidth="1"/>
    <col min="4845" max="4845" width="4.44140625" style="265" customWidth="1"/>
    <col min="4846" max="4846" width="18.33203125" style="265" customWidth="1"/>
    <col min="4847" max="4847" width="20.5546875" style="265" customWidth="1"/>
    <col min="4848" max="4848" width="14.88671875" style="265" customWidth="1"/>
    <col min="4849" max="4849" width="10.6640625" style="265" customWidth="1"/>
    <col min="4850" max="4850" width="17.5546875" style="265" customWidth="1"/>
    <col min="4851" max="4851" width="8.88671875" style="265"/>
    <col min="4852" max="4852" width="10.33203125" style="265" customWidth="1"/>
    <col min="4853" max="4853" width="14.6640625" style="265" customWidth="1"/>
    <col min="4854" max="5087" width="8.88671875" style="265"/>
    <col min="5088" max="5088" width="35" style="265" customWidth="1"/>
    <col min="5089" max="5089" width="14.33203125" style="265" customWidth="1"/>
    <col min="5090" max="5090" width="13" style="265" customWidth="1"/>
    <col min="5091" max="5091" width="12.44140625" style="265" customWidth="1"/>
    <col min="5092" max="5092" width="16.5546875" style="265" customWidth="1"/>
    <col min="5093" max="5096" width="8.88671875" style="265"/>
    <col min="5097" max="5097" width="31.5546875" style="265" customWidth="1"/>
    <col min="5098" max="5098" width="14.33203125" style="265" customWidth="1"/>
    <col min="5099" max="5099" width="12.88671875" style="265" customWidth="1"/>
    <col min="5100" max="5100" width="12.44140625" style="265" customWidth="1"/>
    <col min="5101" max="5101" width="4.44140625" style="265" customWidth="1"/>
    <col min="5102" max="5102" width="18.33203125" style="265" customWidth="1"/>
    <col min="5103" max="5103" width="20.5546875" style="265" customWidth="1"/>
    <col min="5104" max="5104" width="14.88671875" style="265" customWidth="1"/>
    <col min="5105" max="5105" width="10.6640625" style="265" customWidth="1"/>
    <col min="5106" max="5106" width="17.5546875" style="265" customWidth="1"/>
    <col min="5107" max="5107" width="8.88671875" style="265"/>
    <col min="5108" max="5108" width="10.33203125" style="265" customWidth="1"/>
    <col min="5109" max="5109" width="14.6640625" style="265" customWidth="1"/>
    <col min="5110" max="5343" width="8.88671875" style="265"/>
    <col min="5344" max="5344" width="35" style="265" customWidth="1"/>
    <col min="5345" max="5345" width="14.33203125" style="265" customWidth="1"/>
    <col min="5346" max="5346" width="13" style="265" customWidth="1"/>
    <col min="5347" max="5347" width="12.44140625" style="265" customWidth="1"/>
    <col min="5348" max="5348" width="16.5546875" style="265" customWidth="1"/>
    <col min="5349" max="5352" width="8.88671875" style="265"/>
    <col min="5353" max="5353" width="31.5546875" style="265" customWidth="1"/>
    <col min="5354" max="5354" width="14.33203125" style="265" customWidth="1"/>
    <col min="5355" max="5355" width="12.88671875" style="265" customWidth="1"/>
    <col min="5356" max="5356" width="12.44140625" style="265" customWidth="1"/>
    <col min="5357" max="5357" width="4.44140625" style="265" customWidth="1"/>
    <col min="5358" max="5358" width="18.33203125" style="265" customWidth="1"/>
    <col min="5359" max="5359" width="20.5546875" style="265" customWidth="1"/>
    <col min="5360" max="5360" width="14.88671875" style="265" customWidth="1"/>
    <col min="5361" max="5361" width="10.6640625" style="265" customWidth="1"/>
    <col min="5362" max="5362" width="17.5546875" style="265" customWidth="1"/>
    <col min="5363" max="5363" width="8.88671875" style="265"/>
    <col min="5364" max="5364" width="10.33203125" style="265" customWidth="1"/>
    <col min="5365" max="5365" width="14.6640625" style="265" customWidth="1"/>
    <col min="5366" max="5599" width="8.88671875" style="265"/>
    <col min="5600" max="5600" width="35" style="265" customWidth="1"/>
    <col min="5601" max="5601" width="14.33203125" style="265" customWidth="1"/>
    <col min="5602" max="5602" width="13" style="265" customWidth="1"/>
    <col min="5603" max="5603" width="12.44140625" style="265" customWidth="1"/>
    <col min="5604" max="5604" width="16.5546875" style="265" customWidth="1"/>
    <col min="5605" max="5608" width="8.88671875" style="265"/>
    <col min="5609" max="5609" width="31.5546875" style="265" customWidth="1"/>
    <col min="5610" max="5610" width="14.33203125" style="265" customWidth="1"/>
    <col min="5611" max="5611" width="12.88671875" style="265" customWidth="1"/>
    <col min="5612" max="5612" width="12.44140625" style="265" customWidth="1"/>
    <col min="5613" max="5613" width="4.44140625" style="265" customWidth="1"/>
    <col min="5614" max="5614" width="18.33203125" style="265" customWidth="1"/>
    <col min="5615" max="5615" width="20.5546875" style="265" customWidth="1"/>
    <col min="5616" max="5616" width="14.88671875" style="265" customWidth="1"/>
    <col min="5617" max="5617" width="10.6640625" style="265" customWidth="1"/>
    <col min="5618" max="5618" width="17.5546875" style="265" customWidth="1"/>
    <col min="5619" max="5619" width="8.88671875" style="265"/>
    <col min="5620" max="5620" width="10.33203125" style="265" customWidth="1"/>
    <col min="5621" max="5621" width="14.6640625" style="265" customWidth="1"/>
    <col min="5622" max="5855" width="8.88671875" style="265"/>
    <col min="5856" max="5856" width="35" style="265" customWidth="1"/>
    <col min="5857" max="5857" width="14.33203125" style="265" customWidth="1"/>
    <col min="5858" max="5858" width="13" style="265" customWidth="1"/>
    <col min="5859" max="5859" width="12.44140625" style="265" customWidth="1"/>
    <col min="5860" max="5860" width="16.5546875" style="265" customWidth="1"/>
    <col min="5861" max="5864" width="8.88671875" style="265"/>
    <col min="5865" max="5865" width="31.5546875" style="265" customWidth="1"/>
    <col min="5866" max="5866" width="14.33203125" style="265" customWidth="1"/>
    <col min="5867" max="5867" width="12.88671875" style="265" customWidth="1"/>
    <col min="5868" max="5868" width="12.44140625" style="265" customWidth="1"/>
    <col min="5869" max="5869" width="4.44140625" style="265" customWidth="1"/>
    <col min="5870" max="5870" width="18.33203125" style="265" customWidth="1"/>
    <col min="5871" max="5871" width="20.5546875" style="265" customWidth="1"/>
    <col min="5872" max="5872" width="14.88671875" style="265" customWidth="1"/>
    <col min="5873" max="5873" width="10.6640625" style="265" customWidth="1"/>
    <col min="5874" max="5874" width="17.5546875" style="265" customWidth="1"/>
    <col min="5875" max="5875" width="8.88671875" style="265"/>
    <col min="5876" max="5876" width="10.33203125" style="265" customWidth="1"/>
    <col min="5877" max="5877" width="14.6640625" style="265" customWidth="1"/>
    <col min="5878" max="6111" width="8.88671875" style="265"/>
    <col min="6112" max="6112" width="35" style="265" customWidth="1"/>
    <col min="6113" max="6113" width="14.33203125" style="265" customWidth="1"/>
    <col min="6114" max="6114" width="13" style="265" customWidth="1"/>
    <col min="6115" max="6115" width="12.44140625" style="265" customWidth="1"/>
    <col min="6116" max="6116" width="16.5546875" style="265" customWidth="1"/>
    <col min="6117" max="6120" width="8.88671875" style="265"/>
    <col min="6121" max="6121" width="31.5546875" style="265" customWidth="1"/>
    <col min="6122" max="6122" width="14.33203125" style="265" customWidth="1"/>
    <col min="6123" max="6123" width="12.88671875" style="265" customWidth="1"/>
    <col min="6124" max="6124" width="12.44140625" style="265" customWidth="1"/>
    <col min="6125" max="6125" width="4.44140625" style="265" customWidth="1"/>
    <col min="6126" max="6126" width="18.33203125" style="265" customWidth="1"/>
    <col min="6127" max="6127" width="20.5546875" style="265" customWidth="1"/>
    <col min="6128" max="6128" width="14.88671875" style="265" customWidth="1"/>
    <col min="6129" max="6129" width="10.6640625" style="265" customWidth="1"/>
    <col min="6130" max="6130" width="17.5546875" style="265" customWidth="1"/>
    <col min="6131" max="6131" width="8.88671875" style="265"/>
    <col min="6132" max="6132" width="10.33203125" style="265" customWidth="1"/>
    <col min="6133" max="6133" width="14.6640625" style="265" customWidth="1"/>
    <col min="6134" max="6367" width="8.88671875" style="265"/>
    <col min="6368" max="6368" width="35" style="265" customWidth="1"/>
    <col min="6369" max="6369" width="14.33203125" style="265" customWidth="1"/>
    <col min="6370" max="6370" width="13" style="265" customWidth="1"/>
    <col min="6371" max="6371" width="12.44140625" style="265" customWidth="1"/>
    <col min="6372" max="6372" width="16.5546875" style="265" customWidth="1"/>
    <col min="6373" max="6376" width="8.88671875" style="265"/>
    <col min="6377" max="6377" width="31.5546875" style="265" customWidth="1"/>
    <col min="6378" max="6378" width="14.33203125" style="265" customWidth="1"/>
    <col min="6379" max="6379" width="12.88671875" style="265" customWidth="1"/>
    <col min="6380" max="6380" width="12.44140625" style="265" customWidth="1"/>
    <col min="6381" max="6381" width="4.44140625" style="265" customWidth="1"/>
    <col min="6382" max="6382" width="18.33203125" style="265" customWidth="1"/>
    <col min="6383" max="6383" width="20.5546875" style="265" customWidth="1"/>
    <col min="6384" max="6384" width="14.88671875" style="265" customWidth="1"/>
    <col min="6385" max="6385" width="10.6640625" style="265" customWidth="1"/>
    <col min="6386" max="6386" width="17.5546875" style="265" customWidth="1"/>
    <col min="6387" max="6387" width="8.88671875" style="265"/>
    <col min="6388" max="6388" width="10.33203125" style="265" customWidth="1"/>
    <col min="6389" max="6389" width="14.6640625" style="265" customWidth="1"/>
    <col min="6390" max="6623" width="8.88671875" style="265"/>
    <col min="6624" max="6624" width="35" style="265" customWidth="1"/>
    <col min="6625" max="6625" width="14.33203125" style="265" customWidth="1"/>
    <col min="6626" max="6626" width="13" style="265" customWidth="1"/>
    <col min="6627" max="6627" width="12.44140625" style="265" customWidth="1"/>
    <col min="6628" max="6628" width="16.5546875" style="265" customWidth="1"/>
    <col min="6629" max="6632" width="8.88671875" style="265"/>
    <col min="6633" max="6633" width="31.5546875" style="265" customWidth="1"/>
    <col min="6634" max="6634" width="14.33203125" style="265" customWidth="1"/>
    <col min="6635" max="6635" width="12.88671875" style="265" customWidth="1"/>
    <col min="6636" max="6636" width="12.44140625" style="265" customWidth="1"/>
    <col min="6637" max="6637" width="4.44140625" style="265" customWidth="1"/>
    <col min="6638" max="6638" width="18.33203125" style="265" customWidth="1"/>
    <col min="6639" max="6639" width="20.5546875" style="265" customWidth="1"/>
    <col min="6640" max="6640" width="14.88671875" style="265" customWidth="1"/>
    <col min="6641" max="6641" width="10.6640625" style="265" customWidth="1"/>
    <col min="6642" max="6642" width="17.5546875" style="265" customWidth="1"/>
    <col min="6643" max="6643" width="8.88671875" style="265"/>
    <col min="6644" max="6644" width="10.33203125" style="265" customWidth="1"/>
    <col min="6645" max="6645" width="14.6640625" style="265" customWidth="1"/>
    <col min="6646" max="6879" width="8.88671875" style="265"/>
    <col min="6880" max="6880" width="35" style="265" customWidth="1"/>
    <col min="6881" max="6881" width="14.33203125" style="265" customWidth="1"/>
    <col min="6882" max="6882" width="13" style="265" customWidth="1"/>
    <col min="6883" max="6883" width="12.44140625" style="265" customWidth="1"/>
    <col min="6884" max="6884" width="16.5546875" style="265" customWidth="1"/>
    <col min="6885" max="6888" width="8.88671875" style="265"/>
    <col min="6889" max="6889" width="31.5546875" style="265" customWidth="1"/>
    <col min="6890" max="6890" width="14.33203125" style="265" customWidth="1"/>
    <col min="6891" max="6891" width="12.88671875" style="265" customWidth="1"/>
    <col min="6892" max="6892" width="12.44140625" style="265" customWidth="1"/>
    <col min="6893" max="6893" width="4.44140625" style="265" customWidth="1"/>
    <col min="6894" max="6894" width="18.33203125" style="265" customWidth="1"/>
    <col min="6895" max="6895" width="20.5546875" style="265" customWidth="1"/>
    <col min="6896" max="6896" width="14.88671875" style="265" customWidth="1"/>
    <col min="6897" max="6897" width="10.6640625" style="265" customWidth="1"/>
    <col min="6898" max="6898" width="17.5546875" style="265" customWidth="1"/>
    <col min="6899" max="6899" width="8.88671875" style="265"/>
    <col min="6900" max="6900" width="10.33203125" style="265" customWidth="1"/>
    <col min="6901" max="6901" width="14.6640625" style="265" customWidth="1"/>
    <col min="6902" max="7135" width="8.88671875" style="265"/>
    <col min="7136" max="7136" width="35" style="265" customWidth="1"/>
    <col min="7137" max="7137" width="14.33203125" style="265" customWidth="1"/>
    <col min="7138" max="7138" width="13" style="265" customWidth="1"/>
    <col min="7139" max="7139" width="12.44140625" style="265" customWidth="1"/>
    <col min="7140" max="7140" width="16.5546875" style="265" customWidth="1"/>
    <col min="7141" max="7144" width="8.88671875" style="265"/>
    <col min="7145" max="7145" width="31.5546875" style="265" customWidth="1"/>
    <col min="7146" max="7146" width="14.33203125" style="265" customWidth="1"/>
    <col min="7147" max="7147" width="12.88671875" style="265" customWidth="1"/>
    <col min="7148" max="7148" width="12.44140625" style="265" customWidth="1"/>
    <col min="7149" max="7149" width="4.44140625" style="265" customWidth="1"/>
    <col min="7150" max="7150" width="18.33203125" style="265" customWidth="1"/>
    <col min="7151" max="7151" width="20.5546875" style="265" customWidth="1"/>
    <col min="7152" max="7152" width="14.88671875" style="265" customWidth="1"/>
    <col min="7153" max="7153" width="10.6640625" style="265" customWidth="1"/>
    <col min="7154" max="7154" width="17.5546875" style="265" customWidth="1"/>
    <col min="7155" max="7155" width="8.88671875" style="265"/>
    <col min="7156" max="7156" width="10.33203125" style="265" customWidth="1"/>
    <col min="7157" max="7157" width="14.6640625" style="265" customWidth="1"/>
    <col min="7158" max="7391" width="8.88671875" style="265"/>
    <col min="7392" max="7392" width="35" style="265" customWidth="1"/>
    <col min="7393" max="7393" width="14.33203125" style="265" customWidth="1"/>
    <col min="7394" max="7394" width="13" style="265" customWidth="1"/>
    <col min="7395" max="7395" width="12.44140625" style="265" customWidth="1"/>
    <col min="7396" max="7396" width="16.5546875" style="265" customWidth="1"/>
    <col min="7397" max="7400" width="8.88671875" style="265"/>
    <col min="7401" max="7401" width="31.5546875" style="265" customWidth="1"/>
    <col min="7402" max="7402" width="14.33203125" style="265" customWidth="1"/>
    <col min="7403" max="7403" width="12.88671875" style="265" customWidth="1"/>
    <col min="7404" max="7404" width="12.44140625" style="265" customWidth="1"/>
    <col min="7405" max="7405" width="4.44140625" style="265" customWidth="1"/>
    <col min="7406" max="7406" width="18.33203125" style="265" customWidth="1"/>
    <col min="7407" max="7407" width="20.5546875" style="265" customWidth="1"/>
    <col min="7408" max="7408" width="14.88671875" style="265" customWidth="1"/>
    <col min="7409" max="7409" width="10.6640625" style="265" customWidth="1"/>
    <col min="7410" max="7410" width="17.5546875" style="265" customWidth="1"/>
    <col min="7411" max="7411" width="8.88671875" style="265"/>
    <col min="7412" max="7412" width="10.33203125" style="265" customWidth="1"/>
    <col min="7413" max="7413" width="14.6640625" style="265" customWidth="1"/>
    <col min="7414" max="7647" width="8.88671875" style="265"/>
    <col min="7648" max="7648" width="35" style="265" customWidth="1"/>
    <col min="7649" max="7649" width="14.33203125" style="265" customWidth="1"/>
    <col min="7650" max="7650" width="13" style="265" customWidth="1"/>
    <col min="7651" max="7651" width="12.44140625" style="265" customWidth="1"/>
    <col min="7652" max="7652" width="16.5546875" style="265" customWidth="1"/>
    <col min="7653" max="7656" width="8.88671875" style="265"/>
    <col min="7657" max="7657" width="31.5546875" style="265" customWidth="1"/>
    <col min="7658" max="7658" width="14.33203125" style="265" customWidth="1"/>
    <col min="7659" max="7659" width="12.88671875" style="265" customWidth="1"/>
    <col min="7660" max="7660" width="12.44140625" style="265" customWidth="1"/>
    <col min="7661" max="7661" width="4.44140625" style="265" customWidth="1"/>
    <col min="7662" max="7662" width="18.33203125" style="265" customWidth="1"/>
    <col min="7663" max="7663" width="20.5546875" style="265" customWidth="1"/>
    <col min="7664" max="7664" width="14.88671875" style="265" customWidth="1"/>
    <col min="7665" max="7665" width="10.6640625" style="265" customWidth="1"/>
    <col min="7666" max="7666" width="17.5546875" style="265" customWidth="1"/>
    <col min="7667" max="7667" width="8.88671875" style="265"/>
    <col min="7668" max="7668" width="10.33203125" style="265" customWidth="1"/>
    <col min="7669" max="7669" width="14.6640625" style="265" customWidth="1"/>
    <col min="7670" max="7903" width="8.88671875" style="265"/>
    <col min="7904" max="7904" width="35" style="265" customWidth="1"/>
    <col min="7905" max="7905" width="14.33203125" style="265" customWidth="1"/>
    <col min="7906" max="7906" width="13" style="265" customWidth="1"/>
    <col min="7907" max="7907" width="12.44140625" style="265" customWidth="1"/>
    <col min="7908" max="7908" width="16.5546875" style="265" customWidth="1"/>
    <col min="7909" max="7912" width="8.88671875" style="265"/>
    <col min="7913" max="7913" width="31.5546875" style="265" customWidth="1"/>
    <col min="7914" max="7914" width="14.33203125" style="265" customWidth="1"/>
    <col min="7915" max="7915" width="12.88671875" style="265" customWidth="1"/>
    <col min="7916" max="7916" width="12.44140625" style="265" customWidth="1"/>
    <col min="7917" max="7917" width="4.44140625" style="265" customWidth="1"/>
    <col min="7918" max="7918" width="18.33203125" style="265" customWidth="1"/>
    <col min="7919" max="7919" width="20.5546875" style="265" customWidth="1"/>
    <col min="7920" max="7920" width="14.88671875" style="265" customWidth="1"/>
    <col min="7921" max="7921" width="10.6640625" style="265" customWidth="1"/>
    <col min="7922" max="7922" width="17.5546875" style="265" customWidth="1"/>
    <col min="7923" max="7923" width="8.88671875" style="265"/>
    <col min="7924" max="7924" width="10.33203125" style="265" customWidth="1"/>
    <col min="7925" max="7925" width="14.6640625" style="265" customWidth="1"/>
    <col min="7926" max="8159" width="8.88671875" style="265"/>
    <col min="8160" max="8160" width="35" style="265" customWidth="1"/>
    <col min="8161" max="8161" width="14.33203125" style="265" customWidth="1"/>
    <col min="8162" max="8162" width="13" style="265" customWidth="1"/>
    <col min="8163" max="8163" width="12.44140625" style="265" customWidth="1"/>
    <col min="8164" max="8164" width="16.5546875" style="265" customWidth="1"/>
    <col min="8165" max="8168" width="8.88671875" style="265"/>
    <col min="8169" max="8169" width="31.5546875" style="265" customWidth="1"/>
    <col min="8170" max="8170" width="14.33203125" style="265" customWidth="1"/>
    <col min="8171" max="8171" width="12.88671875" style="265" customWidth="1"/>
    <col min="8172" max="8172" width="12.44140625" style="265" customWidth="1"/>
    <col min="8173" max="8173" width="4.44140625" style="265" customWidth="1"/>
    <col min="8174" max="8174" width="18.33203125" style="265" customWidth="1"/>
    <col min="8175" max="8175" width="20.5546875" style="265" customWidth="1"/>
    <col min="8176" max="8176" width="14.88671875" style="265" customWidth="1"/>
    <col min="8177" max="8177" width="10.6640625" style="265" customWidth="1"/>
    <col min="8178" max="8178" width="17.5546875" style="265" customWidth="1"/>
    <col min="8179" max="8179" width="8.88671875" style="265"/>
    <col min="8180" max="8180" width="10.33203125" style="265" customWidth="1"/>
    <col min="8181" max="8181" width="14.6640625" style="265" customWidth="1"/>
    <col min="8182" max="8415" width="8.88671875" style="265"/>
    <col min="8416" max="8416" width="35" style="265" customWidth="1"/>
    <col min="8417" max="8417" width="14.33203125" style="265" customWidth="1"/>
    <col min="8418" max="8418" width="13" style="265" customWidth="1"/>
    <col min="8419" max="8419" width="12.44140625" style="265" customWidth="1"/>
    <col min="8420" max="8420" width="16.5546875" style="265" customWidth="1"/>
    <col min="8421" max="8424" width="8.88671875" style="265"/>
    <col min="8425" max="8425" width="31.5546875" style="265" customWidth="1"/>
    <col min="8426" max="8426" width="14.33203125" style="265" customWidth="1"/>
    <col min="8427" max="8427" width="12.88671875" style="265" customWidth="1"/>
    <col min="8428" max="8428" width="12.44140625" style="265" customWidth="1"/>
    <col min="8429" max="8429" width="4.44140625" style="265" customWidth="1"/>
    <col min="8430" max="8430" width="18.33203125" style="265" customWidth="1"/>
    <col min="8431" max="8431" width="20.5546875" style="265" customWidth="1"/>
    <col min="8432" max="8432" width="14.88671875" style="265" customWidth="1"/>
    <col min="8433" max="8433" width="10.6640625" style="265" customWidth="1"/>
    <col min="8434" max="8434" width="17.5546875" style="265" customWidth="1"/>
    <col min="8435" max="8435" width="8.88671875" style="265"/>
    <col min="8436" max="8436" width="10.33203125" style="265" customWidth="1"/>
    <col min="8437" max="8437" width="14.6640625" style="265" customWidth="1"/>
    <col min="8438" max="8671" width="8.88671875" style="265"/>
    <col min="8672" max="8672" width="35" style="265" customWidth="1"/>
    <col min="8673" max="8673" width="14.33203125" style="265" customWidth="1"/>
    <col min="8674" max="8674" width="13" style="265" customWidth="1"/>
    <col min="8675" max="8675" width="12.44140625" style="265" customWidth="1"/>
    <col min="8676" max="8676" width="16.5546875" style="265" customWidth="1"/>
    <col min="8677" max="8680" width="8.88671875" style="265"/>
    <col min="8681" max="8681" width="31.5546875" style="265" customWidth="1"/>
    <col min="8682" max="8682" width="14.33203125" style="265" customWidth="1"/>
    <col min="8683" max="8683" width="12.88671875" style="265" customWidth="1"/>
    <col min="8684" max="8684" width="12.44140625" style="265" customWidth="1"/>
    <col min="8685" max="8685" width="4.44140625" style="265" customWidth="1"/>
    <col min="8686" max="8686" width="18.33203125" style="265" customWidth="1"/>
    <col min="8687" max="8687" width="20.5546875" style="265" customWidth="1"/>
    <col min="8688" max="8688" width="14.88671875" style="265" customWidth="1"/>
    <col min="8689" max="8689" width="10.6640625" style="265" customWidth="1"/>
    <col min="8690" max="8690" width="17.5546875" style="265" customWidth="1"/>
    <col min="8691" max="8691" width="8.88671875" style="265"/>
    <col min="8692" max="8692" width="10.33203125" style="265" customWidth="1"/>
    <col min="8693" max="8693" width="14.6640625" style="265" customWidth="1"/>
    <col min="8694" max="8927" width="8.88671875" style="265"/>
    <col min="8928" max="8928" width="35" style="265" customWidth="1"/>
    <col min="8929" max="8929" width="14.33203125" style="265" customWidth="1"/>
    <col min="8930" max="8930" width="13" style="265" customWidth="1"/>
    <col min="8931" max="8931" width="12.44140625" style="265" customWidth="1"/>
    <col min="8932" max="8932" width="16.5546875" style="265" customWidth="1"/>
    <col min="8933" max="8936" width="8.88671875" style="265"/>
    <col min="8937" max="8937" width="31.5546875" style="265" customWidth="1"/>
    <col min="8938" max="8938" width="14.33203125" style="265" customWidth="1"/>
    <col min="8939" max="8939" width="12.88671875" style="265" customWidth="1"/>
    <col min="8940" max="8940" width="12.44140625" style="265" customWidth="1"/>
    <col min="8941" max="8941" width="4.44140625" style="265" customWidth="1"/>
    <col min="8942" max="8942" width="18.33203125" style="265" customWidth="1"/>
    <col min="8943" max="8943" width="20.5546875" style="265" customWidth="1"/>
    <col min="8944" max="8944" width="14.88671875" style="265" customWidth="1"/>
    <col min="8945" max="8945" width="10.6640625" style="265" customWidth="1"/>
    <col min="8946" max="8946" width="17.5546875" style="265" customWidth="1"/>
    <col min="8947" max="8947" width="8.88671875" style="265"/>
    <col min="8948" max="8948" width="10.33203125" style="265" customWidth="1"/>
    <col min="8949" max="8949" width="14.6640625" style="265" customWidth="1"/>
    <col min="8950" max="9183" width="8.88671875" style="265"/>
    <col min="9184" max="9184" width="35" style="265" customWidth="1"/>
    <col min="9185" max="9185" width="14.33203125" style="265" customWidth="1"/>
    <col min="9186" max="9186" width="13" style="265" customWidth="1"/>
    <col min="9187" max="9187" width="12.44140625" style="265" customWidth="1"/>
    <col min="9188" max="9188" width="16.5546875" style="265" customWidth="1"/>
    <col min="9189" max="9192" width="8.88671875" style="265"/>
    <col min="9193" max="9193" width="31.5546875" style="265" customWidth="1"/>
    <col min="9194" max="9194" width="14.33203125" style="265" customWidth="1"/>
    <col min="9195" max="9195" width="12.88671875" style="265" customWidth="1"/>
    <col min="9196" max="9196" width="12.44140625" style="265" customWidth="1"/>
    <col min="9197" max="9197" width="4.44140625" style="265" customWidth="1"/>
    <col min="9198" max="9198" width="18.33203125" style="265" customWidth="1"/>
    <col min="9199" max="9199" width="20.5546875" style="265" customWidth="1"/>
    <col min="9200" max="9200" width="14.88671875" style="265" customWidth="1"/>
    <col min="9201" max="9201" width="10.6640625" style="265" customWidth="1"/>
    <col min="9202" max="9202" width="17.5546875" style="265" customWidth="1"/>
    <col min="9203" max="9203" width="8.88671875" style="265"/>
    <col min="9204" max="9204" width="10.33203125" style="265" customWidth="1"/>
    <col min="9205" max="9205" width="14.6640625" style="265" customWidth="1"/>
    <col min="9206" max="9439" width="8.88671875" style="265"/>
    <col min="9440" max="9440" width="35" style="265" customWidth="1"/>
    <col min="9441" max="9441" width="14.33203125" style="265" customWidth="1"/>
    <col min="9442" max="9442" width="13" style="265" customWidth="1"/>
    <col min="9443" max="9443" width="12.44140625" style="265" customWidth="1"/>
    <col min="9444" max="9444" width="16.5546875" style="265" customWidth="1"/>
    <col min="9445" max="9448" width="8.88671875" style="265"/>
    <col min="9449" max="9449" width="31.5546875" style="265" customWidth="1"/>
    <col min="9450" max="9450" width="14.33203125" style="265" customWidth="1"/>
    <col min="9451" max="9451" width="12.88671875" style="265" customWidth="1"/>
    <col min="9452" max="9452" width="12.44140625" style="265" customWidth="1"/>
    <col min="9453" max="9453" width="4.44140625" style="265" customWidth="1"/>
    <col min="9454" max="9454" width="18.33203125" style="265" customWidth="1"/>
    <col min="9455" max="9455" width="20.5546875" style="265" customWidth="1"/>
    <col min="9456" max="9456" width="14.88671875" style="265" customWidth="1"/>
    <col min="9457" max="9457" width="10.6640625" style="265" customWidth="1"/>
    <col min="9458" max="9458" width="17.5546875" style="265" customWidth="1"/>
    <col min="9459" max="9459" width="8.88671875" style="265"/>
    <col min="9460" max="9460" width="10.33203125" style="265" customWidth="1"/>
    <col min="9461" max="9461" width="14.6640625" style="265" customWidth="1"/>
    <col min="9462" max="9695" width="8.88671875" style="265"/>
    <col min="9696" max="9696" width="35" style="265" customWidth="1"/>
    <col min="9697" max="9697" width="14.33203125" style="265" customWidth="1"/>
    <col min="9698" max="9698" width="13" style="265" customWidth="1"/>
    <col min="9699" max="9699" width="12.44140625" style="265" customWidth="1"/>
    <col min="9700" max="9700" width="16.5546875" style="265" customWidth="1"/>
    <col min="9701" max="9704" width="8.88671875" style="265"/>
    <col min="9705" max="9705" width="31.5546875" style="265" customWidth="1"/>
    <col min="9706" max="9706" width="14.33203125" style="265" customWidth="1"/>
    <col min="9707" max="9707" width="12.88671875" style="265" customWidth="1"/>
    <col min="9708" max="9708" width="12.44140625" style="265" customWidth="1"/>
    <col min="9709" max="9709" width="4.44140625" style="265" customWidth="1"/>
    <col min="9710" max="9710" width="18.33203125" style="265" customWidth="1"/>
    <col min="9711" max="9711" width="20.5546875" style="265" customWidth="1"/>
    <col min="9712" max="9712" width="14.88671875" style="265" customWidth="1"/>
    <col min="9713" max="9713" width="10.6640625" style="265" customWidth="1"/>
    <col min="9714" max="9714" width="17.5546875" style="265" customWidth="1"/>
    <col min="9715" max="9715" width="8.88671875" style="265"/>
    <col min="9716" max="9716" width="10.33203125" style="265" customWidth="1"/>
    <col min="9717" max="9717" width="14.6640625" style="265" customWidth="1"/>
    <col min="9718" max="9951" width="8.88671875" style="265"/>
    <col min="9952" max="9952" width="35" style="265" customWidth="1"/>
    <col min="9953" max="9953" width="14.33203125" style="265" customWidth="1"/>
    <col min="9954" max="9954" width="13" style="265" customWidth="1"/>
    <col min="9955" max="9955" width="12.44140625" style="265" customWidth="1"/>
    <col min="9956" max="9956" width="16.5546875" style="265" customWidth="1"/>
    <col min="9957" max="9960" width="8.88671875" style="265"/>
    <col min="9961" max="9961" width="31.5546875" style="265" customWidth="1"/>
    <col min="9962" max="9962" width="14.33203125" style="265" customWidth="1"/>
    <col min="9963" max="9963" width="12.88671875" style="265" customWidth="1"/>
    <col min="9964" max="9964" width="12.44140625" style="265" customWidth="1"/>
    <col min="9965" max="9965" width="4.44140625" style="265" customWidth="1"/>
    <col min="9966" max="9966" width="18.33203125" style="265" customWidth="1"/>
    <col min="9967" max="9967" width="20.5546875" style="265" customWidth="1"/>
    <col min="9968" max="9968" width="14.88671875" style="265" customWidth="1"/>
    <col min="9969" max="9969" width="10.6640625" style="265" customWidth="1"/>
    <col min="9970" max="9970" width="17.5546875" style="265" customWidth="1"/>
    <col min="9971" max="9971" width="8.88671875" style="265"/>
    <col min="9972" max="9972" width="10.33203125" style="265" customWidth="1"/>
    <col min="9973" max="9973" width="14.6640625" style="265" customWidth="1"/>
    <col min="9974" max="10207" width="8.88671875" style="265"/>
    <col min="10208" max="10208" width="35" style="265" customWidth="1"/>
    <col min="10209" max="10209" width="14.33203125" style="265" customWidth="1"/>
    <col min="10210" max="10210" width="13" style="265" customWidth="1"/>
    <col min="10211" max="10211" width="12.44140625" style="265" customWidth="1"/>
    <col min="10212" max="10212" width="16.5546875" style="265" customWidth="1"/>
    <col min="10213" max="10216" width="8.88671875" style="265"/>
    <col min="10217" max="10217" width="31.5546875" style="265" customWidth="1"/>
    <col min="10218" max="10218" width="14.33203125" style="265" customWidth="1"/>
    <col min="10219" max="10219" width="12.88671875" style="265" customWidth="1"/>
    <col min="10220" max="10220" width="12.44140625" style="265" customWidth="1"/>
    <col min="10221" max="10221" width="4.44140625" style="265" customWidth="1"/>
    <col min="10222" max="10222" width="18.33203125" style="265" customWidth="1"/>
    <col min="10223" max="10223" width="20.5546875" style="265" customWidth="1"/>
    <col min="10224" max="10224" width="14.88671875" style="265" customWidth="1"/>
    <col min="10225" max="10225" width="10.6640625" style="265" customWidth="1"/>
    <col min="10226" max="10226" width="17.5546875" style="265" customWidth="1"/>
    <col min="10227" max="10227" width="8.88671875" style="265"/>
    <col min="10228" max="10228" width="10.33203125" style="265" customWidth="1"/>
    <col min="10229" max="10229" width="14.6640625" style="265" customWidth="1"/>
    <col min="10230" max="10463" width="8.88671875" style="265"/>
    <col min="10464" max="10464" width="35" style="265" customWidth="1"/>
    <col min="10465" max="10465" width="14.33203125" style="265" customWidth="1"/>
    <col min="10466" max="10466" width="13" style="265" customWidth="1"/>
    <col min="10467" max="10467" width="12.44140625" style="265" customWidth="1"/>
    <col min="10468" max="10468" width="16.5546875" style="265" customWidth="1"/>
    <col min="10469" max="10472" width="8.88671875" style="265"/>
    <col min="10473" max="10473" width="31.5546875" style="265" customWidth="1"/>
    <col min="10474" max="10474" width="14.33203125" style="265" customWidth="1"/>
    <col min="10475" max="10475" width="12.88671875" style="265" customWidth="1"/>
    <col min="10476" max="10476" width="12.44140625" style="265" customWidth="1"/>
    <col min="10477" max="10477" width="4.44140625" style="265" customWidth="1"/>
    <col min="10478" max="10478" width="18.33203125" style="265" customWidth="1"/>
    <col min="10479" max="10479" width="20.5546875" style="265" customWidth="1"/>
    <col min="10480" max="10480" width="14.88671875" style="265" customWidth="1"/>
    <col min="10481" max="10481" width="10.6640625" style="265" customWidth="1"/>
    <col min="10482" max="10482" width="17.5546875" style="265" customWidth="1"/>
    <col min="10483" max="10483" width="8.88671875" style="265"/>
    <col min="10484" max="10484" width="10.33203125" style="265" customWidth="1"/>
    <col min="10485" max="10485" width="14.6640625" style="265" customWidth="1"/>
    <col min="10486" max="10719" width="8.88671875" style="265"/>
    <col min="10720" max="10720" width="35" style="265" customWidth="1"/>
    <col min="10721" max="10721" width="14.33203125" style="265" customWidth="1"/>
    <col min="10722" max="10722" width="13" style="265" customWidth="1"/>
    <col min="10723" max="10723" width="12.44140625" style="265" customWidth="1"/>
    <col min="10724" max="10724" width="16.5546875" style="265" customWidth="1"/>
    <col min="10725" max="10728" width="8.88671875" style="265"/>
    <col min="10729" max="10729" width="31.5546875" style="265" customWidth="1"/>
    <col min="10730" max="10730" width="14.33203125" style="265" customWidth="1"/>
    <col min="10731" max="10731" width="12.88671875" style="265" customWidth="1"/>
    <col min="10732" max="10732" width="12.44140625" style="265" customWidth="1"/>
    <col min="10733" max="10733" width="4.44140625" style="265" customWidth="1"/>
    <col min="10734" max="10734" width="18.33203125" style="265" customWidth="1"/>
    <col min="10735" max="10735" width="20.5546875" style="265" customWidth="1"/>
    <col min="10736" max="10736" width="14.88671875" style="265" customWidth="1"/>
    <col min="10737" max="10737" width="10.6640625" style="265" customWidth="1"/>
    <col min="10738" max="10738" width="17.5546875" style="265" customWidth="1"/>
    <col min="10739" max="10739" width="8.88671875" style="265"/>
    <col min="10740" max="10740" width="10.33203125" style="265" customWidth="1"/>
    <col min="10741" max="10741" width="14.6640625" style="265" customWidth="1"/>
    <col min="10742" max="10975" width="8.88671875" style="265"/>
    <col min="10976" max="10976" width="35" style="265" customWidth="1"/>
    <col min="10977" max="10977" width="14.33203125" style="265" customWidth="1"/>
    <col min="10978" max="10978" width="13" style="265" customWidth="1"/>
    <col min="10979" max="10979" width="12.44140625" style="265" customWidth="1"/>
    <col min="10980" max="10980" width="16.5546875" style="265" customWidth="1"/>
    <col min="10981" max="10984" width="8.88671875" style="265"/>
    <col min="10985" max="10985" width="31.5546875" style="265" customWidth="1"/>
    <col min="10986" max="10986" width="14.33203125" style="265" customWidth="1"/>
    <col min="10987" max="10987" width="12.88671875" style="265" customWidth="1"/>
    <col min="10988" max="10988" width="12.44140625" style="265" customWidth="1"/>
    <col min="10989" max="10989" width="4.44140625" style="265" customWidth="1"/>
    <col min="10990" max="10990" width="18.33203125" style="265" customWidth="1"/>
    <col min="10991" max="10991" width="20.5546875" style="265" customWidth="1"/>
    <col min="10992" max="10992" width="14.88671875" style="265" customWidth="1"/>
    <col min="10993" max="10993" width="10.6640625" style="265" customWidth="1"/>
    <col min="10994" max="10994" width="17.5546875" style="265" customWidth="1"/>
    <col min="10995" max="10995" width="8.88671875" style="265"/>
    <col min="10996" max="10996" width="10.33203125" style="265" customWidth="1"/>
    <col min="10997" max="10997" width="14.6640625" style="265" customWidth="1"/>
    <col min="10998" max="11231" width="8.88671875" style="265"/>
    <col min="11232" max="11232" width="35" style="265" customWidth="1"/>
    <col min="11233" max="11233" width="14.33203125" style="265" customWidth="1"/>
    <col min="11234" max="11234" width="13" style="265" customWidth="1"/>
    <col min="11235" max="11235" width="12.44140625" style="265" customWidth="1"/>
    <col min="11236" max="11236" width="16.5546875" style="265" customWidth="1"/>
    <col min="11237" max="11240" width="8.88671875" style="265"/>
    <col min="11241" max="11241" width="31.5546875" style="265" customWidth="1"/>
    <col min="11242" max="11242" width="14.33203125" style="265" customWidth="1"/>
    <col min="11243" max="11243" width="12.88671875" style="265" customWidth="1"/>
    <col min="11244" max="11244" width="12.44140625" style="265" customWidth="1"/>
    <col min="11245" max="11245" width="4.44140625" style="265" customWidth="1"/>
    <col min="11246" max="11246" width="18.33203125" style="265" customWidth="1"/>
    <col min="11247" max="11247" width="20.5546875" style="265" customWidth="1"/>
    <col min="11248" max="11248" width="14.88671875" style="265" customWidth="1"/>
    <col min="11249" max="11249" width="10.6640625" style="265" customWidth="1"/>
    <col min="11250" max="11250" width="17.5546875" style="265" customWidth="1"/>
    <col min="11251" max="11251" width="8.88671875" style="265"/>
    <col min="11252" max="11252" width="10.33203125" style="265" customWidth="1"/>
    <col min="11253" max="11253" width="14.6640625" style="265" customWidth="1"/>
    <col min="11254" max="11487" width="8.88671875" style="265"/>
    <col min="11488" max="11488" width="35" style="265" customWidth="1"/>
    <col min="11489" max="11489" width="14.33203125" style="265" customWidth="1"/>
    <col min="11490" max="11490" width="13" style="265" customWidth="1"/>
    <col min="11491" max="11491" width="12.44140625" style="265" customWidth="1"/>
    <col min="11492" max="11492" width="16.5546875" style="265" customWidth="1"/>
    <col min="11493" max="11496" width="8.88671875" style="265"/>
    <col min="11497" max="11497" width="31.5546875" style="265" customWidth="1"/>
    <col min="11498" max="11498" width="14.33203125" style="265" customWidth="1"/>
    <col min="11499" max="11499" width="12.88671875" style="265" customWidth="1"/>
    <col min="11500" max="11500" width="12.44140625" style="265" customWidth="1"/>
    <col min="11501" max="11501" width="4.44140625" style="265" customWidth="1"/>
    <col min="11502" max="11502" width="18.33203125" style="265" customWidth="1"/>
    <col min="11503" max="11503" width="20.5546875" style="265" customWidth="1"/>
    <col min="11504" max="11504" width="14.88671875" style="265" customWidth="1"/>
    <col min="11505" max="11505" width="10.6640625" style="265" customWidth="1"/>
    <col min="11506" max="11506" width="17.5546875" style="265" customWidth="1"/>
    <col min="11507" max="11507" width="8.88671875" style="265"/>
    <col min="11508" max="11508" width="10.33203125" style="265" customWidth="1"/>
    <col min="11509" max="11509" width="14.6640625" style="265" customWidth="1"/>
    <col min="11510" max="11743" width="8.88671875" style="265"/>
    <col min="11744" max="11744" width="35" style="265" customWidth="1"/>
    <col min="11745" max="11745" width="14.33203125" style="265" customWidth="1"/>
    <col min="11746" max="11746" width="13" style="265" customWidth="1"/>
    <col min="11747" max="11747" width="12.44140625" style="265" customWidth="1"/>
    <col min="11748" max="11748" width="16.5546875" style="265" customWidth="1"/>
    <col min="11749" max="11752" width="8.88671875" style="265"/>
    <col min="11753" max="11753" width="31.5546875" style="265" customWidth="1"/>
    <col min="11754" max="11754" width="14.33203125" style="265" customWidth="1"/>
    <col min="11755" max="11755" width="12.88671875" style="265" customWidth="1"/>
    <col min="11756" max="11756" width="12.44140625" style="265" customWidth="1"/>
    <col min="11757" max="11757" width="4.44140625" style="265" customWidth="1"/>
    <col min="11758" max="11758" width="18.33203125" style="265" customWidth="1"/>
    <col min="11759" max="11759" width="20.5546875" style="265" customWidth="1"/>
    <col min="11760" max="11760" width="14.88671875" style="265" customWidth="1"/>
    <col min="11761" max="11761" width="10.6640625" style="265" customWidth="1"/>
    <col min="11762" max="11762" width="17.5546875" style="265" customWidth="1"/>
    <col min="11763" max="11763" width="8.88671875" style="265"/>
    <col min="11764" max="11764" width="10.33203125" style="265" customWidth="1"/>
    <col min="11765" max="11765" width="14.6640625" style="265" customWidth="1"/>
    <col min="11766" max="11999" width="8.88671875" style="265"/>
    <col min="12000" max="12000" width="35" style="265" customWidth="1"/>
    <col min="12001" max="12001" width="14.33203125" style="265" customWidth="1"/>
    <col min="12002" max="12002" width="13" style="265" customWidth="1"/>
    <col min="12003" max="12003" width="12.44140625" style="265" customWidth="1"/>
    <col min="12004" max="12004" width="16.5546875" style="265" customWidth="1"/>
    <col min="12005" max="12008" width="8.88671875" style="265"/>
    <col min="12009" max="12009" width="31.5546875" style="265" customWidth="1"/>
    <col min="12010" max="12010" width="14.33203125" style="265" customWidth="1"/>
    <col min="12011" max="12011" width="12.88671875" style="265" customWidth="1"/>
    <col min="12012" max="12012" width="12.44140625" style="265" customWidth="1"/>
    <col min="12013" max="12013" width="4.44140625" style="265" customWidth="1"/>
    <col min="12014" max="12014" width="18.33203125" style="265" customWidth="1"/>
    <col min="12015" max="12015" width="20.5546875" style="265" customWidth="1"/>
    <col min="12016" max="12016" width="14.88671875" style="265" customWidth="1"/>
    <col min="12017" max="12017" width="10.6640625" style="265" customWidth="1"/>
    <col min="12018" max="12018" width="17.5546875" style="265" customWidth="1"/>
    <col min="12019" max="12019" width="8.88671875" style="265"/>
    <col min="12020" max="12020" width="10.33203125" style="265" customWidth="1"/>
    <col min="12021" max="12021" width="14.6640625" style="265" customWidth="1"/>
    <col min="12022" max="12255" width="8.88671875" style="265"/>
    <col min="12256" max="12256" width="35" style="265" customWidth="1"/>
    <col min="12257" max="12257" width="14.33203125" style="265" customWidth="1"/>
    <col min="12258" max="12258" width="13" style="265" customWidth="1"/>
    <col min="12259" max="12259" width="12.44140625" style="265" customWidth="1"/>
    <col min="12260" max="12260" width="16.5546875" style="265" customWidth="1"/>
    <col min="12261" max="12264" width="8.88671875" style="265"/>
    <col min="12265" max="12265" width="31.5546875" style="265" customWidth="1"/>
    <col min="12266" max="12266" width="14.33203125" style="265" customWidth="1"/>
    <col min="12267" max="12267" width="12.88671875" style="265" customWidth="1"/>
    <col min="12268" max="12268" width="12.44140625" style="265" customWidth="1"/>
    <col min="12269" max="12269" width="4.44140625" style="265" customWidth="1"/>
    <col min="12270" max="12270" width="18.33203125" style="265" customWidth="1"/>
    <col min="12271" max="12271" width="20.5546875" style="265" customWidth="1"/>
    <col min="12272" max="12272" width="14.88671875" style="265" customWidth="1"/>
    <col min="12273" max="12273" width="10.6640625" style="265" customWidth="1"/>
    <col min="12274" max="12274" width="17.5546875" style="265" customWidth="1"/>
    <col min="12275" max="12275" width="8.88671875" style="265"/>
    <col min="12276" max="12276" width="10.33203125" style="265" customWidth="1"/>
    <col min="12277" max="12277" width="14.6640625" style="265" customWidth="1"/>
    <col min="12278" max="12511" width="8.88671875" style="265"/>
    <col min="12512" max="12512" width="35" style="265" customWidth="1"/>
    <col min="12513" max="12513" width="14.33203125" style="265" customWidth="1"/>
    <col min="12514" max="12514" width="13" style="265" customWidth="1"/>
    <col min="12515" max="12515" width="12.44140625" style="265" customWidth="1"/>
    <col min="12516" max="12516" width="16.5546875" style="265" customWidth="1"/>
    <col min="12517" max="12520" width="8.88671875" style="265"/>
    <col min="12521" max="12521" width="31.5546875" style="265" customWidth="1"/>
    <col min="12522" max="12522" width="14.33203125" style="265" customWidth="1"/>
    <col min="12523" max="12523" width="12.88671875" style="265" customWidth="1"/>
    <col min="12524" max="12524" width="12.44140625" style="265" customWidth="1"/>
    <col min="12525" max="12525" width="4.44140625" style="265" customWidth="1"/>
    <col min="12526" max="12526" width="18.33203125" style="265" customWidth="1"/>
    <col min="12527" max="12527" width="20.5546875" style="265" customWidth="1"/>
    <col min="12528" max="12528" width="14.88671875" style="265" customWidth="1"/>
    <col min="12529" max="12529" width="10.6640625" style="265" customWidth="1"/>
    <col min="12530" max="12530" width="17.5546875" style="265" customWidth="1"/>
    <col min="12531" max="12531" width="8.88671875" style="265"/>
    <col min="12532" max="12532" width="10.33203125" style="265" customWidth="1"/>
    <col min="12533" max="12533" width="14.6640625" style="265" customWidth="1"/>
    <col min="12534" max="12767" width="8.88671875" style="265"/>
    <col min="12768" max="12768" width="35" style="265" customWidth="1"/>
    <col min="12769" max="12769" width="14.33203125" style="265" customWidth="1"/>
    <col min="12770" max="12770" width="13" style="265" customWidth="1"/>
    <col min="12771" max="12771" width="12.44140625" style="265" customWidth="1"/>
    <col min="12772" max="12772" width="16.5546875" style="265" customWidth="1"/>
    <col min="12773" max="12776" width="8.88671875" style="265"/>
    <col min="12777" max="12777" width="31.5546875" style="265" customWidth="1"/>
    <col min="12778" max="12778" width="14.33203125" style="265" customWidth="1"/>
    <col min="12779" max="12779" width="12.88671875" style="265" customWidth="1"/>
    <col min="12780" max="12780" width="12.44140625" style="265" customWidth="1"/>
    <col min="12781" max="12781" width="4.44140625" style="265" customWidth="1"/>
    <col min="12782" max="12782" width="18.33203125" style="265" customWidth="1"/>
    <col min="12783" max="12783" width="20.5546875" style="265" customWidth="1"/>
    <col min="12784" max="12784" width="14.88671875" style="265" customWidth="1"/>
    <col min="12785" max="12785" width="10.6640625" style="265" customWidth="1"/>
    <col min="12786" max="12786" width="17.5546875" style="265" customWidth="1"/>
    <col min="12787" max="12787" width="8.88671875" style="265"/>
    <col min="12788" max="12788" width="10.33203125" style="265" customWidth="1"/>
    <col min="12789" max="12789" width="14.6640625" style="265" customWidth="1"/>
    <col min="12790" max="13023" width="8.88671875" style="265"/>
    <col min="13024" max="13024" width="35" style="265" customWidth="1"/>
    <col min="13025" max="13025" width="14.33203125" style="265" customWidth="1"/>
    <col min="13026" max="13026" width="13" style="265" customWidth="1"/>
    <col min="13027" max="13027" width="12.44140625" style="265" customWidth="1"/>
    <col min="13028" max="13028" width="16.5546875" style="265" customWidth="1"/>
    <col min="13029" max="13032" width="8.88671875" style="265"/>
    <col min="13033" max="13033" width="31.5546875" style="265" customWidth="1"/>
    <col min="13034" max="13034" width="14.33203125" style="265" customWidth="1"/>
    <col min="13035" max="13035" width="12.88671875" style="265" customWidth="1"/>
    <col min="13036" max="13036" width="12.44140625" style="265" customWidth="1"/>
    <col min="13037" max="13037" width="4.44140625" style="265" customWidth="1"/>
    <col min="13038" max="13038" width="18.33203125" style="265" customWidth="1"/>
    <col min="13039" max="13039" width="20.5546875" style="265" customWidth="1"/>
    <col min="13040" max="13040" width="14.88671875" style="265" customWidth="1"/>
    <col min="13041" max="13041" width="10.6640625" style="265" customWidth="1"/>
    <col min="13042" max="13042" width="17.5546875" style="265" customWidth="1"/>
    <col min="13043" max="13043" width="8.88671875" style="265"/>
    <col min="13044" max="13044" width="10.33203125" style="265" customWidth="1"/>
    <col min="13045" max="13045" width="14.6640625" style="265" customWidth="1"/>
    <col min="13046" max="13279" width="8.88671875" style="265"/>
    <col min="13280" max="13280" width="35" style="265" customWidth="1"/>
    <col min="13281" max="13281" width="14.33203125" style="265" customWidth="1"/>
    <col min="13282" max="13282" width="13" style="265" customWidth="1"/>
    <col min="13283" max="13283" width="12.44140625" style="265" customWidth="1"/>
    <col min="13284" max="13284" width="16.5546875" style="265" customWidth="1"/>
    <col min="13285" max="13288" width="8.88671875" style="265"/>
    <col min="13289" max="13289" width="31.5546875" style="265" customWidth="1"/>
    <col min="13290" max="13290" width="14.33203125" style="265" customWidth="1"/>
    <col min="13291" max="13291" width="12.88671875" style="265" customWidth="1"/>
    <col min="13292" max="13292" width="12.44140625" style="265" customWidth="1"/>
    <col min="13293" max="13293" width="4.44140625" style="265" customWidth="1"/>
    <col min="13294" max="13294" width="18.33203125" style="265" customWidth="1"/>
    <col min="13295" max="13295" width="20.5546875" style="265" customWidth="1"/>
    <col min="13296" max="13296" width="14.88671875" style="265" customWidth="1"/>
    <col min="13297" max="13297" width="10.6640625" style="265" customWidth="1"/>
    <col min="13298" max="13298" width="17.5546875" style="265" customWidth="1"/>
    <col min="13299" max="13299" width="8.88671875" style="265"/>
    <col min="13300" max="13300" width="10.33203125" style="265" customWidth="1"/>
    <col min="13301" max="13301" width="14.6640625" style="265" customWidth="1"/>
    <col min="13302" max="13535" width="8.88671875" style="265"/>
    <col min="13536" max="13536" width="35" style="265" customWidth="1"/>
    <col min="13537" max="13537" width="14.33203125" style="265" customWidth="1"/>
    <col min="13538" max="13538" width="13" style="265" customWidth="1"/>
    <col min="13539" max="13539" width="12.44140625" style="265" customWidth="1"/>
    <col min="13540" max="13540" width="16.5546875" style="265" customWidth="1"/>
    <col min="13541" max="13544" width="8.88671875" style="265"/>
    <col min="13545" max="13545" width="31.5546875" style="265" customWidth="1"/>
    <col min="13546" max="13546" width="14.33203125" style="265" customWidth="1"/>
    <col min="13547" max="13547" width="12.88671875" style="265" customWidth="1"/>
    <col min="13548" max="13548" width="12.44140625" style="265" customWidth="1"/>
    <col min="13549" max="13549" width="4.44140625" style="265" customWidth="1"/>
    <col min="13550" max="13550" width="18.33203125" style="265" customWidth="1"/>
    <col min="13551" max="13551" width="20.5546875" style="265" customWidth="1"/>
    <col min="13552" max="13552" width="14.88671875" style="265" customWidth="1"/>
    <col min="13553" max="13553" width="10.6640625" style="265" customWidth="1"/>
    <col min="13554" max="13554" width="17.5546875" style="265" customWidth="1"/>
    <col min="13555" max="13555" width="8.88671875" style="265"/>
    <col min="13556" max="13556" width="10.33203125" style="265" customWidth="1"/>
    <col min="13557" max="13557" width="14.6640625" style="265" customWidth="1"/>
    <col min="13558" max="13791" width="8.88671875" style="265"/>
    <col min="13792" max="13792" width="35" style="265" customWidth="1"/>
    <col min="13793" max="13793" width="14.33203125" style="265" customWidth="1"/>
    <col min="13794" max="13794" width="13" style="265" customWidth="1"/>
    <col min="13795" max="13795" width="12.44140625" style="265" customWidth="1"/>
    <col min="13796" max="13796" width="16.5546875" style="265" customWidth="1"/>
    <col min="13797" max="13800" width="8.88671875" style="265"/>
    <col min="13801" max="13801" width="31.5546875" style="265" customWidth="1"/>
    <col min="13802" max="13802" width="14.33203125" style="265" customWidth="1"/>
    <col min="13803" max="13803" width="12.88671875" style="265" customWidth="1"/>
    <col min="13804" max="13804" width="12.44140625" style="265" customWidth="1"/>
    <col min="13805" max="13805" width="4.44140625" style="265" customWidth="1"/>
    <col min="13806" max="13806" width="18.33203125" style="265" customWidth="1"/>
    <col min="13807" max="13807" width="20.5546875" style="265" customWidth="1"/>
    <col min="13808" max="13808" width="14.88671875" style="265" customWidth="1"/>
    <col min="13809" max="13809" width="10.6640625" style="265" customWidth="1"/>
    <col min="13810" max="13810" width="17.5546875" style="265" customWidth="1"/>
    <col min="13811" max="13811" width="8.88671875" style="265"/>
    <col min="13812" max="13812" width="10.33203125" style="265" customWidth="1"/>
    <col min="13813" max="13813" width="14.6640625" style="265" customWidth="1"/>
    <col min="13814" max="14047" width="8.88671875" style="265"/>
    <col min="14048" max="14048" width="35" style="265" customWidth="1"/>
    <col min="14049" max="14049" width="14.33203125" style="265" customWidth="1"/>
    <col min="14050" max="14050" width="13" style="265" customWidth="1"/>
    <col min="14051" max="14051" width="12.44140625" style="265" customWidth="1"/>
    <col min="14052" max="14052" width="16.5546875" style="265" customWidth="1"/>
    <col min="14053" max="14056" width="8.88671875" style="265"/>
    <col min="14057" max="14057" width="31.5546875" style="265" customWidth="1"/>
    <col min="14058" max="14058" width="14.33203125" style="265" customWidth="1"/>
    <col min="14059" max="14059" width="12.88671875" style="265" customWidth="1"/>
    <col min="14060" max="14060" width="12.44140625" style="265" customWidth="1"/>
    <col min="14061" max="14061" width="4.44140625" style="265" customWidth="1"/>
    <col min="14062" max="14062" width="18.33203125" style="265" customWidth="1"/>
    <col min="14063" max="14063" width="20.5546875" style="265" customWidth="1"/>
    <col min="14064" max="14064" width="14.88671875" style="265" customWidth="1"/>
    <col min="14065" max="14065" width="10.6640625" style="265" customWidth="1"/>
    <col min="14066" max="14066" width="17.5546875" style="265" customWidth="1"/>
    <col min="14067" max="14067" width="8.88671875" style="265"/>
    <col min="14068" max="14068" width="10.33203125" style="265" customWidth="1"/>
    <col min="14069" max="14069" width="14.6640625" style="265" customWidth="1"/>
    <col min="14070" max="14303" width="8.88671875" style="265"/>
    <col min="14304" max="14304" width="35" style="265" customWidth="1"/>
    <col min="14305" max="14305" width="14.33203125" style="265" customWidth="1"/>
    <col min="14306" max="14306" width="13" style="265" customWidth="1"/>
    <col min="14307" max="14307" width="12.44140625" style="265" customWidth="1"/>
    <col min="14308" max="14308" width="16.5546875" style="265" customWidth="1"/>
    <col min="14309" max="14312" width="8.88671875" style="265"/>
    <col min="14313" max="14313" width="31.5546875" style="265" customWidth="1"/>
    <col min="14314" max="14314" width="14.33203125" style="265" customWidth="1"/>
    <col min="14315" max="14315" width="12.88671875" style="265" customWidth="1"/>
    <col min="14316" max="14316" width="12.44140625" style="265" customWidth="1"/>
    <col min="14317" max="14317" width="4.44140625" style="265" customWidth="1"/>
    <col min="14318" max="14318" width="18.33203125" style="265" customWidth="1"/>
    <col min="14319" max="14319" width="20.5546875" style="265" customWidth="1"/>
    <col min="14320" max="14320" width="14.88671875" style="265" customWidth="1"/>
    <col min="14321" max="14321" width="10.6640625" style="265" customWidth="1"/>
    <col min="14322" max="14322" width="17.5546875" style="265" customWidth="1"/>
    <col min="14323" max="14323" width="8.88671875" style="265"/>
    <col min="14324" max="14324" width="10.33203125" style="265" customWidth="1"/>
    <col min="14325" max="14325" width="14.6640625" style="265" customWidth="1"/>
    <col min="14326" max="14559" width="8.88671875" style="265"/>
    <col min="14560" max="14560" width="35" style="265" customWidth="1"/>
    <col min="14561" max="14561" width="14.33203125" style="265" customWidth="1"/>
    <col min="14562" max="14562" width="13" style="265" customWidth="1"/>
    <col min="14563" max="14563" width="12.44140625" style="265" customWidth="1"/>
    <col min="14564" max="14564" width="16.5546875" style="265" customWidth="1"/>
    <col min="14565" max="14568" width="8.88671875" style="265"/>
    <col min="14569" max="14569" width="31.5546875" style="265" customWidth="1"/>
    <col min="14570" max="14570" width="14.33203125" style="265" customWidth="1"/>
    <col min="14571" max="14571" width="12.88671875" style="265" customWidth="1"/>
    <col min="14572" max="14572" width="12.44140625" style="265" customWidth="1"/>
    <col min="14573" max="14573" width="4.44140625" style="265" customWidth="1"/>
    <col min="14574" max="14574" width="18.33203125" style="265" customWidth="1"/>
    <col min="14575" max="14575" width="20.5546875" style="265" customWidth="1"/>
    <col min="14576" max="14576" width="14.88671875" style="265" customWidth="1"/>
    <col min="14577" max="14577" width="10.6640625" style="265" customWidth="1"/>
    <col min="14578" max="14578" width="17.5546875" style="265" customWidth="1"/>
    <col min="14579" max="14579" width="8.88671875" style="265"/>
    <col min="14580" max="14580" width="10.33203125" style="265" customWidth="1"/>
    <col min="14581" max="14581" width="14.6640625" style="265" customWidth="1"/>
    <col min="14582" max="14815" width="8.88671875" style="265"/>
    <col min="14816" max="14816" width="35" style="265" customWidth="1"/>
    <col min="14817" max="14817" width="14.33203125" style="265" customWidth="1"/>
    <col min="14818" max="14818" width="13" style="265" customWidth="1"/>
    <col min="14819" max="14819" width="12.44140625" style="265" customWidth="1"/>
    <col min="14820" max="14820" width="16.5546875" style="265" customWidth="1"/>
    <col min="14821" max="14824" width="8.88671875" style="265"/>
    <col min="14825" max="14825" width="31.5546875" style="265" customWidth="1"/>
    <col min="14826" max="14826" width="14.33203125" style="265" customWidth="1"/>
    <col min="14827" max="14827" width="12.88671875" style="265" customWidth="1"/>
    <col min="14828" max="14828" width="12.44140625" style="265" customWidth="1"/>
    <col min="14829" max="14829" width="4.44140625" style="265" customWidth="1"/>
    <col min="14830" max="14830" width="18.33203125" style="265" customWidth="1"/>
    <col min="14831" max="14831" width="20.5546875" style="265" customWidth="1"/>
    <col min="14832" max="14832" width="14.88671875" style="265" customWidth="1"/>
    <col min="14833" max="14833" width="10.6640625" style="265" customWidth="1"/>
    <col min="14834" max="14834" width="17.5546875" style="265" customWidth="1"/>
    <col min="14835" max="14835" width="8.88671875" style="265"/>
    <col min="14836" max="14836" width="10.33203125" style="265" customWidth="1"/>
    <col min="14837" max="14837" width="14.6640625" style="265" customWidth="1"/>
    <col min="14838" max="15071" width="8.88671875" style="265"/>
    <col min="15072" max="15072" width="35" style="265" customWidth="1"/>
    <col min="15073" max="15073" width="14.33203125" style="265" customWidth="1"/>
    <col min="15074" max="15074" width="13" style="265" customWidth="1"/>
    <col min="15075" max="15075" width="12.44140625" style="265" customWidth="1"/>
    <col min="15076" max="15076" width="16.5546875" style="265" customWidth="1"/>
    <col min="15077" max="15080" width="8.88671875" style="265"/>
    <col min="15081" max="15081" width="31.5546875" style="265" customWidth="1"/>
    <col min="15082" max="15082" width="14.33203125" style="265" customWidth="1"/>
    <col min="15083" max="15083" width="12.88671875" style="265" customWidth="1"/>
    <col min="15084" max="15084" width="12.44140625" style="265" customWidth="1"/>
    <col min="15085" max="15085" width="4.44140625" style="265" customWidth="1"/>
    <col min="15086" max="15086" width="18.33203125" style="265" customWidth="1"/>
    <col min="15087" max="15087" width="20.5546875" style="265" customWidth="1"/>
    <col min="15088" max="15088" width="14.88671875" style="265" customWidth="1"/>
    <col min="15089" max="15089" width="10.6640625" style="265" customWidth="1"/>
    <col min="15090" max="15090" width="17.5546875" style="265" customWidth="1"/>
    <col min="15091" max="15091" width="8.88671875" style="265"/>
    <col min="15092" max="15092" width="10.33203125" style="265" customWidth="1"/>
    <col min="15093" max="15093" width="14.6640625" style="265" customWidth="1"/>
    <col min="15094" max="15327" width="8.88671875" style="265"/>
    <col min="15328" max="15328" width="35" style="265" customWidth="1"/>
    <col min="15329" max="15329" width="14.33203125" style="265" customWidth="1"/>
    <col min="15330" max="15330" width="13" style="265" customWidth="1"/>
    <col min="15331" max="15331" width="12.44140625" style="265" customWidth="1"/>
    <col min="15332" max="15332" width="16.5546875" style="265" customWidth="1"/>
    <col min="15333" max="15336" width="8.88671875" style="265"/>
    <col min="15337" max="15337" width="31.5546875" style="265" customWidth="1"/>
    <col min="15338" max="15338" width="14.33203125" style="265" customWidth="1"/>
    <col min="15339" max="15339" width="12.88671875" style="265" customWidth="1"/>
    <col min="15340" max="15340" width="12.44140625" style="265" customWidth="1"/>
    <col min="15341" max="15341" width="4.44140625" style="265" customWidth="1"/>
    <col min="15342" max="15342" width="18.33203125" style="265" customWidth="1"/>
    <col min="15343" max="15343" width="20.5546875" style="265" customWidth="1"/>
    <col min="15344" max="15344" width="14.88671875" style="265" customWidth="1"/>
    <col min="15345" max="15345" width="10.6640625" style="265" customWidth="1"/>
    <col min="15346" max="15346" width="17.5546875" style="265" customWidth="1"/>
    <col min="15347" max="15347" width="8.88671875" style="265"/>
    <col min="15348" max="15348" width="10.33203125" style="265" customWidth="1"/>
    <col min="15349" max="15349" width="14.6640625" style="265" customWidth="1"/>
    <col min="15350" max="15583" width="8.88671875" style="265"/>
    <col min="15584" max="15584" width="35" style="265" customWidth="1"/>
    <col min="15585" max="15585" width="14.33203125" style="265" customWidth="1"/>
    <col min="15586" max="15586" width="13" style="265" customWidth="1"/>
    <col min="15587" max="15587" width="12.44140625" style="265" customWidth="1"/>
    <col min="15588" max="15588" width="16.5546875" style="265" customWidth="1"/>
    <col min="15589" max="15592" width="8.88671875" style="265"/>
    <col min="15593" max="15593" width="31.5546875" style="265" customWidth="1"/>
    <col min="15594" max="15594" width="14.33203125" style="265" customWidth="1"/>
    <col min="15595" max="15595" width="12.88671875" style="265" customWidth="1"/>
    <col min="15596" max="15596" width="12.44140625" style="265" customWidth="1"/>
    <col min="15597" max="15597" width="4.44140625" style="265" customWidth="1"/>
    <col min="15598" max="15598" width="18.33203125" style="265" customWidth="1"/>
    <col min="15599" max="15599" width="20.5546875" style="265" customWidth="1"/>
    <col min="15600" max="15600" width="14.88671875" style="265" customWidth="1"/>
    <col min="15601" max="15601" width="10.6640625" style="265" customWidth="1"/>
    <col min="15602" max="15602" width="17.5546875" style="265" customWidth="1"/>
    <col min="15603" max="15603" width="8.88671875" style="265"/>
    <col min="15604" max="15604" width="10.33203125" style="265" customWidth="1"/>
    <col min="15605" max="15605" width="14.6640625" style="265" customWidth="1"/>
    <col min="15606" max="15839" width="8.88671875" style="265"/>
    <col min="15840" max="15840" width="35" style="265" customWidth="1"/>
    <col min="15841" max="15841" width="14.33203125" style="265" customWidth="1"/>
    <col min="15842" max="15842" width="13" style="265" customWidth="1"/>
    <col min="15843" max="15843" width="12.44140625" style="265" customWidth="1"/>
    <col min="15844" max="15844" width="16.5546875" style="265" customWidth="1"/>
    <col min="15845" max="15848" width="8.88671875" style="265"/>
    <col min="15849" max="15849" width="31.5546875" style="265" customWidth="1"/>
    <col min="15850" max="15850" width="14.33203125" style="265" customWidth="1"/>
    <col min="15851" max="15851" width="12.88671875" style="265" customWidth="1"/>
    <col min="15852" max="15852" width="12.44140625" style="265" customWidth="1"/>
    <col min="15853" max="15853" width="4.44140625" style="265" customWidth="1"/>
    <col min="15854" max="15854" width="18.33203125" style="265" customWidth="1"/>
    <col min="15855" max="15855" width="20.5546875" style="265" customWidth="1"/>
    <col min="15856" max="15856" width="14.88671875" style="265" customWidth="1"/>
    <col min="15857" max="15857" width="10.6640625" style="265" customWidth="1"/>
    <col min="15858" max="15858" width="17.5546875" style="265" customWidth="1"/>
    <col min="15859" max="15859" width="8.88671875" style="265"/>
    <col min="15860" max="15860" width="10.33203125" style="265" customWidth="1"/>
    <col min="15861" max="15861" width="14.6640625" style="265" customWidth="1"/>
    <col min="15862" max="16095" width="8.88671875" style="265"/>
    <col min="16096" max="16096" width="35" style="265" customWidth="1"/>
    <col min="16097" max="16097" width="14.33203125" style="265" customWidth="1"/>
    <col min="16098" max="16098" width="13" style="265" customWidth="1"/>
    <col min="16099" max="16099" width="12.44140625" style="265" customWidth="1"/>
    <col min="16100" max="16100" width="16.5546875" style="265" customWidth="1"/>
    <col min="16101" max="16104" width="8.88671875" style="265"/>
    <col min="16105" max="16105" width="31.5546875" style="265" customWidth="1"/>
    <col min="16106" max="16106" width="14.33203125" style="265" customWidth="1"/>
    <col min="16107" max="16107" width="12.88671875" style="265" customWidth="1"/>
    <col min="16108" max="16108" width="12.44140625" style="265" customWidth="1"/>
    <col min="16109" max="16109" width="4.44140625" style="265" customWidth="1"/>
    <col min="16110" max="16110" width="18.33203125" style="265" customWidth="1"/>
    <col min="16111" max="16111" width="20.5546875" style="265" customWidth="1"/>
    <col min="16112" max="16112" width="14.88671875" style="265" customWidth="1"/>
    <col min="16113" max="16113" width="10.6640625" style="265" customWidth="1"/>
    <col min="16114" max="16114" width="17.5546875" style="265" customWidth="1"/>
    <col min="16115" max="16115" width="8.88671875" style="265"/>
    <col min="16116" max="16116" width="10.33203125" style="265" customWidth="1"/>
    <col min="16117" max="16117" width="14.6640625" style="265" customWidth="1"/>
    <col min="16118" max="16351" width="8.88671875" style="265"/>
    <col min="16352" max="16352" width="35" style="265" customWidth="1"/>
    <col min="16353" max="16353" width="14.33203125" style="265" customWidth="1"/>
    <col min="16354" max="16354" width="13" style="265" customWidth="1"/>
    <col min="16355" max="16355" width="12.44140625" style="265" customWidth="1"/>
    <col min="16356" max="16356" width="16.5546875" style="265" customWidth="1"/>
    <col min="16357" max="16384" width="8.88671875" style="265"/>
  </cols>
  <sheetData>
    <row r="1" spans="2:7" ht="21">
      <c r="B1" s="262" t="s">
        <v>0</v>
      </c>
      <c r="C1" s="263"/>
      <c r="D1" s="263"/>
      <c r="E1" s="264"/>
      <c r="G1" s="336" t="s">
        <v>294</v>
      </c>
    </row>
    <row r="2" spans="2:7" ht="15" thickBot="1">
      <c r="B2" s="266"/>
      <c r="E2" s="267"/>
      <c r="G2" s="268"/>
    </row>
    <row r="3" spans="2:7" ht="37.5" customHeight="1" thickBot="1">
      <c r="B3" s="2412" t="s">
        <v>1</v>
      </c>
      <c r="C3" s="2413"/>
      <c r="D3" s="2413"/>
      <c r="E3" s="2414"/>
      <c r="G3" s="770" t="s">
        <v>329</v>
      </c>
    </row>
    <row r="4" spans="2:7" ht="15" customHeight="1">
      <c r="B4" s="269" t="s">
        <v>2</v>
      </c>
      <c r="C4" s="2415" t="s">
        <v>3</v>
      </c>
      <c r="D4" s="2416"/>
      <c r="E4" s="270">
        <v>30</v>
      </c>
      <c r="G4" s="271"/>
    </row>
    <row r="5" spans="2:7" ht="15" customHeight="1">
      <c r="B5" s="272"/>
      <c r="C5" s="2417" t="s">
        <v>4</v>
      </c>
      <c r="D5" s="2418"/>
      <c r="E5" s="8">
        <v>365</v>
      </c>
      <c r="G5" s="273"/>
    </row>
    <row r="6" spans="2:7" ht="27.6">
      <c r="B6" s="274"/>
      <c r="C6" s="11" t="s">
        <v>5</v>
      </c>
      <c r="D6" s="12" t="s">
        <v>6</v>
      </c>
      <c r="E6" s="13" t="s">
        <v>7</v>
      </c>
      <c r="G6" s="275"/>
    </row>
    <row r="7" spans="2:7" ht="26.25" customHeight="1">
      <c r="B7" s="276" t="s">
        <v>244</v>
      </c>
      <c r="C7" s="277">
        <v>65763</v>
      </c>
      <c r="D7" s="762">
        <v>1</v>
      </c>
      <c r="E7" s="279">
        <f t="shared" ref="E7:E13" si="0">D7*C7</f>
        <v>65763</v>
      </c>
      <c r="G7" s="760" t="s">
        <v>324</v>
      </c>
    </row>
    <row r="8" spans="2:7" ht="21.75" customHeight="1">
      <c r="B8" s="19" t="s">
        <v>295</v>
      </c>
      <c r="C8" s="761">
        <v>83324.800000000003</v>
      </c>
      <c r="D8" s="762">
        <v>1.4</v>
      </c>
      <c r="E8" s="763">
        <f t="shared" si="0"/>
        <v>116654.72</v>
      </c>
      <c r="G8" s="280" t="s">
        <v>132</v>
      </c>
    </row>
    <row r="9" spans="2:7">
      <c r="B9" s="21" t="s">
        <v>309</v>
      </c>
      <c r="C9" s="761">
        <v>41516.800000000003</v>
      </c>
      <c r="D9" s="762">
        <v>3.3249999999999997</v>
      </c>
      <c r="E9" s="763">
        <f t="shared" si="0"/>
        <v>138043.35999999999</v>
      </c>
      <c r="G9" s="282"/>
    </row>
    <row r="10" spans="2:7" ht="35.4">
      <c r="B10" s="19" t="s">
        <v>245</v>
      </c>
      <c r="C10" s="761">
        <f>(Chart!C10*60%)+(Chart!C8*40%)</f>
        <v>35988.160000000003</v>
      </c>
      <c r="D10" s="762">
        <v>4.2</v>
      </c>
      <c r="E10" s="763">
        <f t="shared" si="0"/>
        <v>151150.27200000003</v>
      </c>
      <c r="G10" s="283" t="s">
        <v>755</v>
      </c>
    </row>
    <row r="11" spans="2:7">
      <c r="B11" s="281" t="s">
        <v>9</v>
      </c>
      <c r="C11" s="277">
        <v>32198.400000000001</v>
      </c>
      <c r="D11" s="278">
        <v>5.6</v>
      </c>
      <c r="E11" s="279">
        <f t="shared" si="0"/>
        <v>180311.04000000001</v>
      </c>
      <c r="G11" s="280" t="s">
        <v>132</v>
      </c>
    </row>
    <row r="12" spans="2:7">
      <c r="B12" s="284" t="s">
        <v>10</v>
      </c>
      <c r="C12" s="277">
        <v>32198.400000000001</v>
      </c>
      <c r="D12" s="278">
        <v>3.8</v>
      </c>
      <c r="E12" s="279">
        <f t="shared" si="0"/>
        <v>122353.92</v>
      </c>
      <c r="G12" s="280" t="s">
        <v>132</v>
      </c>
    </row>
    <row r="13" spans="2:7" ht="15" thickBot="1">
      <c r="B13" s="285" t="s">
        <v>11</v>
      </c>
      <c r="C13" s="286">
        <v>32198.400000000001</v>
      </c>
      <c r="D13" s="287">
        <v>1.3730769230769231</v>
      </c>
      <c r="E13" s="279">
        <f t="shared" si="0"/>
        <v>44210.880000000005</v>
      </c>
      <c r="G13" s="280" t="s">
        <v>132</v>
      </c>
    </row>
    <row r="14" spans="2:7" ht="15" thickTop="1">
      <c r="B14" s="289" t="s">
        <v>12</v>
      </c>
      <c r="C14" s="290"/>
      <c r="D14" s="291">
        <f>SUM(D7:D13)</f>
        <v>20.698076923076922</v>
      </c>
      <c r="E14" s="292">
        <f>SUM(E7:E13)</f>
        <v>818487.19200000004</v>
      </c>
      <c r="G14" s="288"/>
    </row>
    <row r="15" spans="2:7" ht="15.75" customHeight="1">
      <c r="B15" s="293" t="s">
        <v>296</v>
      </c>
      <c r="C15" s="294">
        <v>3.7000000000000002E-3</v>
      </c>
      <c r="D15" s="295"/>
      <c r="E15" s="296">
        <f>E14*C15</f>
        <v>3028.4026104000004</v>
      </c>
      <c r="G15" s="288" t="s">
        <v>134</v>
      </c>
    </row>
    <row r="16" spans="2:7">
      <c r="B16" s="37" t="s">
        <v>13</v>
      </c>
      <c r="C16" s="297">
        <v>0.224</v>
      </c>
      <c r="D16" s="298"/>
      <c r="E16" s="279">
        <f>E14*C16</f>
        <v>183341.13100800003</v>
      </c>
      <c r="G16" s="288" t="s">
        <v>134</v>
      </c>
    </row>
    <row r="17" spans="2:9" ht="15" customHeight="1">
      <c r="B17" s="32" t="s">
        <v>14</v>
      </c>
      <c r="C17" s="299"/>
      <c r="D17" s="300"/>
      <c r="E17" s="34">
        <f>E14+E15+E16</f>
        <v>1004856.7256184</v>
      </c>
      <c r="G17" s="288"/>
    </row>
    <row r="18" spans="2:9">
      <c r="B18" s="274"/>
      <c r="C18" s="304" t="s">
        <v>15</v>
      </c>
      <c r="D18" s="35"/>
      <c r="E18" s="13" t="s">
        <v>7</v>
      </c>
      <c r="G18" s="288"/>
      <c r="I18" s="301"/>
    </row>
    <row r="19" spans="2:9">
      <c r="B19" s="37" t="s">
        <v>298</v>
      </c>
      <c r="C19" s="538">
        <f>'FY19 UFR BTL  (RRS)'!AD79+'FY19 UFR BTL  (RRS)'!AB79+'FY19 UFR BTL  (RRS)'!Z81+'FY19 UFR BTL  (RRS)'!R82+'FY19 UFR BTL  (RRS)'!N82+'FY19 UFR BTL  (RRS)'!D83</f>
        <v>20.450707748720081</v>
      </c>
      <c r="D19" s="302"/>
      <c r="E19" s="39">
        <f>C19*E4*E5</f>
        <v>223935.24984848488</v>
      </c>
      <c r="G19" s="288" t="s">
        <v>297</v>
      </c>
    </row>
    <row r="20" spans="2:9">
      <c r="B20" s="37" t="s">
        <v>299</v>
      </c>
      <c r="C20" s="538">
        <f>'FY19 UFR BTL  (RRS)'!P90</f>
        <v>1.1730943683409434</v>
      </c>
      <c r="D20" s="302"/>
      <c r="E20" s="39">
        <f>C20*E4*E5</f>
        <v>12845.38333333333</v>
      </c>
      <c r="G20" s="288" t="s">
        <v>297</v>
      </c>
    </row>
    <row r="21" spans="2:9" ht="25.5" customHeight="1">
      <c r="B21" s="32" t="s">
        <v>16</v>
      </c>
      <c r="C21" s="305"/>
      <c r="D21" s="306"/>
      <c r="E21" s="46">
        <f>E17+E19</f>
        <v>1228791.9754668849</v>
      </c>
      <c r="G21" s="303"/>
    </row>
    <row r="22" spans="2:9" ht="25.5" customHeight="1">
      <c r="B22" s="32" t="s">
        <v>131</v>
      </c>
      <c r="C22" s="297">
        <f>'CAF Fall 2020'!BY24</f>
        <v>1.9959404600811814E-2</v>
      </c>
      <c r="D22" s="306"/>
      <c r="E22" s="46">
        <f>(E21-E14)*C22</f>
        <v>8189.4391828640364</v>
      </c>
      <c r="G22" s="303"/>
    </row>
    <row r="23" spans="2:9">
      <c r="B23" s="37" t="s">
        <v>17</v>
      </c>
      <c r="C23" s="297">
        <v>0.12</v>
      </c>
      <c r="D23" s="306"/>
      <c r="E23" s="46">
        <f>E21*C23</f>
        <v>147455.03705602619</v>
      </c>
      <c r="G23" s="288" t="s">
        <v>134</v>
      </c>
    </row>
    <row r="24" spans="2:9">
      <c r="B24" s="289" t="s">
        <v>18</v>
      </c>
      <c r="C24" s="307"/>
      <c r="D24" s="307"/>
      <c r="E24" s="292">
        <f>E21+E23+E22</f>
        <v>1384436.4517057752</v>
      </c>
      <c r="G24" s="308"/>
    </row>
    <row r="25" spans="2:9">
      <c r="B25" s="309" t="s">
        <v>19</v>
      </c>
      <c r="C25" s="310"/>
      <c r="D25" s="306"/>
      <c r="E25" s="50">
        <f>E24/E4/E5</f>
        <v>126.43255266719407</v>
      </c>
      <c r="G25" s="311"/>
      <c r="H25" s="301"/>
    </row>
    <row r="26" spans="2:9" ht="19.5" customHeight="1" thickBot="1">
      <c r="B26" s="312" t="s">
        <v>20</v>
      </c>
      <c r="C26" s="769">
        <v>0.9</v>
      </c>
      <c r="D26" s="313"/>
      <c r="E26" s="768">
        <f>E25/C26</f>
        <v>140.48061407466008</v>
      </c>
      <c r="G26" s="311"/>
      <c r="H26" s="314"/>
    </row>
    <row r="27" spans="2:9">
      <c r="B27" s="315"/>
      <c r="D27" s="316"/>
      <c r="G27" s="317"/>
      <c r="H27" s="318"/>
    </row>
    <row r="28" spans="2:9" ht="19.5" customHeight="1">
      <c r="B28" s="319"/>
      <c r="C28" s="320"/>
      <c r="G28" s="268"/>
    </row>
    <row r="29" spans="2:9" ht="16.5" customHeight="1">
      <c r="B29" s="319"/>
      <c r="C29" s="321"/>
      <c r="D29" s="322"/>
    </row>
    <row r="30" spans="2:9">
      <c r="B30" s="316"/>
      <c r="G30" s="268"/>
    </row>
    <row r="31" spans="2:9">
      <c r="B31" s="323"/>
      <c r="C31" s="324"/>
      <c r="G31" s="268"/>
    </row>
    <row r="32" spans="2:9">
      <c r="C32" s="325"/>
      <c r="D32" s="316"/>
      <c r="G32" s="268"/>
    </row>
    <row r="33" spans="2:7">
      <c r="D33" s="323"/>
      <c r="G33" s="268"/>
    </row>
    <row r="34" spans="2:7">
      <c r="G34" s="268"/>
    </row>
    <row r="35" spans="2:7">
      <c r="G35" s="268"/>
    </row>
    <row r="36" spans="2:7">
      <c r="G36" s="268"/>
    </row>
    <row r="37" spans="2:7" ht="15.75" customHeight="1"/>
    <row r="38" spans="2:7">
      <c r="B38" s="316"/>
    </row>
    <row r="39" spans="2:7">
      <c r="B39" s="316"/>
      <c r="C39" s="316"/>
      <c r="F39" s="316"/>
    </row>
    <row r="40" spans="2:7">
      <c r="B40" s="316"/>
      <c r="C40" s="316"/>
      <c r="D40" s="316"/>
      <c r="E40" s="316"/>
      <c r="F40" s="316"/>
    </row>
    <row r="41" spans="2:7">
      <c r="B41" s="316"/>
      <c r="C41" s="316"/>
      <c r="D41" s="316"/>
      <c r="E41" s="316"/>
      <c r="F41" s="316"/>
    </row>
    <row r="42" spans="2:7">
      <c r="B42" s="322"/>
      <c r="C42" s="316"/>
      <c r="D42" s="316"/>
      <c r="E42" s="316"/>
      <c r="F42" s="316"/>
    </row>
    <row r="43" spans="2:7">
      <c r="B43" s="322"/>
      <c r="C43" s="322"/>
      <c r="D43" s="316"/>
      <c r="E43" s="316"/>
      <c r="F43" s="326"/>
    </row>
    <row r="44" spans="2:7">
      <c r="B44" s="322"/>
      <c r="C44" s="327"/>
      <c r="D44" s="328"/>
      <c r="E44" s="329"/>
      <c r="F44" s="329"/>
    </row>
    <row r="45" spans="2:7">
      <c r="B45" s="322"/>
      <c r="C45" s="327"/>
      <c r="D45" s="327"/>
      <c r="E45" s="330"/>
      <c r="F45" s="328"/>
    </row>
    <row r="46" spans="2:7">
      <c r="B46" s="322"/>
      <c r="C46" s="327"/>
      <c r="D46" s="327"/>
      <c r="E46" s="330"/>
      <c r="F46" s="327"/>
    </row>
    <row r="47" spans="2:7">
      <c r="B47" s="331"/>
      <c r="C47" s="327"/>
      <c r="D47" s="332"/>
      <c r="E47" s="332"/>
      <c r="F47" s="327"/>
    </row>
    <row r="48" spans="2:7">
      <c r="B48" s="333"/>
      <c r="C48" s="331"/>
      <c r="D48" s="327"/>
      <c r="E48" s="330"/>
      <c r="F48" s="327"/>
    </row>
    <row r="49" spans="3:6">
      <c r="C49" s="334"/>
      <c r="D49" s="332"/>
      <c r="E49" s="330"/>
      <c r="F49" s="327"/>
    </row>
    <row r="50" spans="3:6">
      <c r="D50" s="334"/>
      <c r="E50" s="334"/>
      <c r="F50" s="330"/>
    </row>
    <row r="51" spans="3:6">
      <c r="F51" s="334"/>
    </row>
  </sheetData>
  <mergeCells count="3">
    <mergeCell ref="B3:E3"/>
    <mergeCell ref="C4:D4"/>
    <mergeCell ref="C5:D5"/>
  </mergeCells>
  <pageMargins left="0.25" right="0" top="0" bottom="0" header="0.3" footer="0.3"/>
  <pageSetup scale="73" orientation="landscape" r:id="rId1"/>
  <headerFooter>
    <oddHeader>&amp;CBENCHMARKED ADULT RESI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90" zoomScaleNormal="90" workbookViewId="0">
      <selection activeCell="W30" sqref="W30"/>
    </sheetView>
  </sheetViews>
  <sheetFormatPr defaultRowHeight="14.4"/>
  <cols>
    <col min="1" max="1" width="4.33203125" customWidth="1"/>
    <col min="2" max="2" width="28.33203125" customWidth="1"/>
    <col min="3" max="3" width="17.6640625" customWidth="1"/>
    <col min="4" max="4" width="7.6640625" customWidth="1"/>
    <col min="5" max="5" width="12.6640625" customWidth="1"/>
    <col min="6" max="6" width="4.109375" customWidth="1"/>
    <col min="7" max="7" width="29.44140625" customWidth="1"/>
    <col min="8" max="8" width="17.6640625" customWidth="1"/>
    <col min="9" max="9" width="7.6640625" customWidth="1"/>
    <col min="10" max="10" width="12.6640625" customWidth="1"/>
    <col min="11" max="11" width="9.88671875" customWidth="1"/>
    <col min="12" max="12" width="19.88671875" customWidth="1"/>
    <col min="13" max="13" width="17.44140625" customWidth="1"/>
    <col min="14" max="14" width="27" customWidth="1"/>
    <col min="15" max="15" width="20.5546875" customWidth="1"/>
    <col min="229" max="229" width="35" customWidth="1"/>
    <col min="230" max="230" width="14.33203125" customWidth="1"/>
    <col min="231" max="231" width="13" customWidth="1"/>
    <col min="232" max="232" width="12.44140625" customWidth="1"/>
    <col min="233" max="233" width="16.5546875" customWidth="1"/>
    <col min="238" max="238" width="31.5546875" customWidth="1"/>
    <col min="239" max="239" width="14.33203125" customWidth="1"/>
    <col min="240" max="240" width="12.88671875" customWidth="1"/>
    <col min="241" max="241" width="12.44140625" customWidth="1"/>
    <col min="242" max="242" width="4.44140625" customWidth="1"/>
    <col min="243" max="243" width="18.33203125" customWidth="1"/>
    <col min="244" max="244" width="20.5546875" customWidth="1"/>
    <col min="245" max="245" width="14.88671875" customWidth="1"/>
    <col min="246" max="246" width="10.6640625" customWidth="1"/>
    <col min="247" max="247" width="17.5546875" customWidth="1"/>
    <col min="249" max="249" width="10.33203125" customWidth="1"/>
    <col min="250" max="250" width="14.6640625" customWidth="1"/>
    <col min="485" max="485" width="35" customWidth="1"/>
    <col min="486" max="486" width="14.33203125" customWidth="1"/>
    <col min="487" max="487" width="13" customWidth="1"/>
    <col min="488" max="488" width="12.44140625" customWidth="1"/>
    <col min="489" max="489" width="16.5546875" customWidth="1"/>
    <col min="494" max="494" width="31.5546875" customWidth="1"/>
    <col min="495" max="495" width="14.33203125" customWidth="1"/>
    <col min="496" max="496" width="12.88671875" customWidth="1"/>
    <col min="497" max="497" width="12.44140625" customWidth="1"/>
    <col min="498" max="498" width="4.44140625" customWidth="1"/>
    <col min="499" max="499" width="18.33203125" customWidth="1"/>
    <col min="500" max="500" width="20.5546875" customWidth="1"/>
    <col min="501" max="501" width="14.88671875" customWidth="1"/>
    <col min="502" max="502" width="10.6640625" customWidth="1"/>
    <col min="503" max="503" width="17.5546875" customWidth="1"/>
    <col min="505" max="505" width="10.33203125" customWidth="1"/>
    <col min="506" max="506" width="14.6640625" customWidth="1"/>
    <col min="741" max="741" width="35" customWidth="1"/>
    <col min="742" max="742" width="14.33203125" customWidth="1"/>
    <col min="743" max="743" width="13" customWidth="1"/>
    <col min="744" max="744" width="12.44140625" customWidth="1"/>
    <col min="745" max="745" width="16.5546875" customWidth="1"/>
    <col min="750" max="750" width="31.5546875" customWidth="1"/>
    <col min="751" max="751" width="14.33203125" customWidth="1"/>
    <col min="752" max="752" width="12.88671875" customWidth="1"/>
    <col min="753" max="753" width="12.44140625" customWidth="1"/>
    <col min="754" max="754" width="4.44140625" customWidth="1"/>
    <col min="755" max="755" width="18.33203125" customWidth="1"/>
    <col min="756" max="756" width="20.5546875" customWidth="1"/>
    <col min="757" max="757" width="14.88671875" customWidth="1"/>
    <col min="758" max="758" width="10.6640625" customWidth="1"/>
    <col min="759" max="759" width="17.5546875" customWidth="1"/>
    <col min="761" max="761" width="10.33203125" customWidth="1"/>
    <col min="762" max="762" width="14.6640625" customWidth="1"/>
    <col min="997" max="997" width="35" customWidth="1"/>
    <col min="998" max="998" width="14.33203125" customWidth="1"/>
    <col min="999" max="999" width="13" customWidth="1"/>
    <col min="1000" max="1000" width="12.44140625" customWidth="1"/>
    <col min="1001" max="1001" width="16.5546875" customWidth="1"/>
    <col min="1006" max="1006" width="31.5546875" customWidth="1"/>
    <col min="1007" max="1007" width="14.33203125" customWidth="1"/>
    <col min="1008" max="1008" width="12.88671875" customWidth="1"/>
    <col min="1009" max="1009" width="12.44140625" customWidth="1"/>
    <col min="1010" max="1010" width="4.44140625" customWidth="1"/>
    <col min="1011" max="1011" width="18.33203125" customWidth="1"/>
    <col min="1012" max="1012" width="20.5546875" customWidth="1"/>
    <col min="1013" max="1013" width="14.88671875" customWidth="1"/>
    <col min="1014" max="1014" width="10.6640625" customWidth="1"/>
    <col min="1015" max="1015" width="17.5546875" customWidth="1"/>
    <col min="1017" max="1017" width="10.33203125" customWidth="1"/>
    <col min="1018" max="1018" width="14.6640625" customWidth="1"/>
    <col min="1253" max="1253" width="35" customWidth="1"/>
    <col min="1254" max="1254" width="14.33203125" customWidth="1"/>
    <col min="1255" max="1255" width="13" customWidth="1"/>
    <col min="1256" max="1256" width="12.44140625" customWidth="1"/>
    <col min="1257" max="1257" width="16.5546875" customWidth="1"/>
    <col min="1262" max="1262" width="31.5546875" customWidth="1"/>
    <col min="1263" max="1263" width="14.33203125" customWidth="1"/>
    <col min="1264" max="1264" width="12.88671875" customWidth="1"/>
    <col min="1265" max="1265" width="12.44140625" customWidth="1"/>
    <col min="1266" max="1266" width="4.44140625" customWidth="1"/>
    <col min="1267" max="1267" width="18.33203125" customWidth="1"/>
    <col min="1268" max="1268" width="20.5546875" customWidth="1"/>
    <col min="1269" max="1269" width="14.88671875" customWidth="1"/>
    <col min="1270" max="1270" width="10.6640625" customWidth="1"/>
    <col min="1271" max="1271" width="17.5546875" customWidth="1"/>
    <col min="1273" max="1273" width="10.33203125" customWidth="1"/>
    <col min="1274" max="1274" width="14.6640625" customWidth="1"/>
    <col min="1509" max="1509" width="35" customWidth="1"/>
    <col min="1510" max="1510" width="14.33203125" customWidth="1"/>
    <col min="1511" max="1511" width="13" customWidth="1"/>
    <col min="1512" max="1512" width="12.44140625" customWidth="1"/>
    <col min="1513" max="1513" width="16.5546875" customWidth="1"/>
    <col min="1518" max="1518" width="31.5546875" customWidth="1"/>
    <col min="1519" max="1519" width="14.33203125" customWidth="1"/>
    <col min="1520" max="1520" width="12.88671875" customWidth="1"/>
    <col min="1521" max="1521" width="12.44140625" customWidth="1"/>
    <col min="1522" max="1522" width="4.44140625" customWidth="1"/>
    <col min="1523" max="1523" width="18.33203125" customWidth="1"/>
    <col min="1524" max="1524" width="20.5546875" customWidth="1"/>
    <col min="1525" max="1525" width="14.88671875" customWidth="1"/>
    <col min="1526" max="1526" width="10.6640625" customWidth="1"/>
    <col min="1527" max="1527" width="17.5546875" customWidth="1"/>
    <col min="1529" max="1529" width="10.33203125" customWidth="1"/>
    <col min="1530" max="1530" width="14.6640625" customWidth="1"/>
    <col min="1765" max="1765" width="35" customWidth="1"/>
    <col min="1766" max="1766" width="14.33203125" customWidth="1"/>
    <col min="1767" max="1767" width="13" customWidth="1"/>
    <col min="1768" max="1768" width="12.44140625" customWidth="1"/>
    <col min="1769" max="1769" width="16.5546875" customWidth="1"/>
    <col min="1774" max="1774" width="31.5546875" customWidth="1"/>
    <col min="1775" max="1775" width="14.33203125" customWidth="1"/>
    <col min="1776" max="1776" width="12.88671875" customWidth="1"/>
    <col min="1777" max="1777" width="12.44140625" customWidth="1"/>
    <col min="1778" max="1778" width="4.44140625" customWidth="1"/>
    <col min="1779" max="1779" width="18.33203125" customWidth="1"/>
    <col min="1780" max="1780" width="20.5546875" customWidth="1"/>
    <col min="1781" max="1781" width="14.88671875" customWidth="1"/>
    <col min="1782" max="1782" width="10.6640625" customWidth="1"/>
    <col min="1783" max="1783" width="17.5546875" customWidth="1"/>
    <col min="1785" max="1785" width="10.33203125" customWidth="1"/>
    <col min="1786" max="1786" width="14.6640625" customWidth="1"/>
    <col min="2021" max="2021" width="35" customWidth="1"/>
    <col min="2022" max="2022" width="14.33203125" customWidth="1"/>
    <col min="2023" max="2023" width="13" customWidth="1"/>
    <col min="2024" max="2024" width="12.44140625" customWidth="1"/>
    <col min="2025" max="2025" width="16.5546875" customWidth="1"/>
    <col min="2030" max="2030" width="31.5546875" customWidth="1"/>
    <col min="2031" max="2031" width="14.33203125" customWidth="1"/>
    <col min="2032" max="2032" width="12.88671875" customWidth="1"/>
    <col min="2033" max="2033" width="12.44140625" customWidth="1"/>
    <col min="2034" max="2034" width="4.44140625" customWidth="1"/>
    <col min="2035" max="2035" width="18.33203125" customWidth="1"/>
    <col min="2036" max="2036" width="20.5546875" customWidth="1"/>
    <col min="2037" max="2037" width="14.88671875" customWidth="1"/>
    <col min="2038" max="2038" width="10.6640625" customWidth="1"/>
    <col min="2039" max="2039" width="17.5546875" customWidth="1"/>
    <col min="2041" max="2041" width="10.33203125" customWidth="1"/>
    <col min="2042" max="2042" width="14.6640625" customWidth="1"/>
    <col min="2277" max="2277" width="35" customWidth="1"/>
    <col min="2278" max="2278" width="14.33203125" customWidth="1"/>
    <col min="2279" max="2279" width="13" customWidth="1"/>
    <col min="2280" max="2280" width="12.44140625" customWidth="1"/>
    <col min="2281" max="2281" width="16.5546875" customWidth="1"/>
    <col min="2286" max="2286" width="31.5546875" customWidth="1"/>
    <col min="2287" max="2287" width="14.33203125" customWidth="1"/>
    <col min="2288" max="2288" width="12.88671875" customWidth="1"/>
    <col min="2289" max="2289" width="12.44140625" customWidth="1"/>
    <col min="2290" max="2290" width="4.44140625" customWidth="1"/>
    <col min="2291" max="2291" width="18.33203125" customWidth="1"/>
    <col min="2292" max="2292" width="20.5546875" customWidth="1"/>
    <col min="2293" max="2293" width="14.88671875" customWidth="1"/>
    <col min="2294" max="2294" width="10.6640625" customWidth="1"/>
    <col min="2295" max="2295" width="17.5546875" customWidth="1"/>
    <col min="2297" max="2297" width="10.33203125" customWidth="1"/>
    <col min="2298" max="2298" width="14.6640625" customWidth="1"/>
    <col min="2533" max="2533" width="35" customWidth="1"/>
    <col min="2534" max="2534" width="14.33203125" customWidth="1"/>
    <col min="2535" max="2535" width="13" customWidth="1"/>
    <col min="2536" max="2536" width="12.44140625" customWidth="1"/>
    <col min="2537" max="2537" width="16.5546875" customWidth="1"/>
    <col min="2542" max="2542" width="31.5546875" customWidth="1"/>
    <col min="2543" max="2543" width="14.33203125" customWidth="1"/>
    <col min="2544" max="2544" width="12.88671875" customWidth="1"/>
    <col min="2545" max="2545" width="12.44140625" customWidth="1"/>
    <col min="2546" max="2546" width="4.44140625" customWidth="1"/>
    <col min="2547" max="2547" width="18.33203125" customWidth="1"/>
    <col min="2548" max="2548" width="20.5546875" customWidth="1"/>
    <col min="2549" max="2549" width="14.88671875" customWidth="1"/>
    <col min="2550" max="2550" width="10.6640625" customWidth="1"/>
    <col min="2551" max="2551" width="17.5546875" customWidth="1"/>
    <col min="2553" max="2553" width="10.33203125" customWidth="1"/>
    <col min="2554" max="2554" width="14.6640625" customWidth="1"/>
    <col min="2789" max="2789" width="35" customWidth="1"/>
    <col min="2790" max="2790" width="14.33203125" customWidth="1"/>
    <col min="2791" max="2791" width="13" customWidth="1"/>
    <col min="2792" max="2792" width="12.44140625" customWidth="1"/>
    <col min="2793" max="2793" width="16.5546875" customWidth="1"/>
    <col min="2798" max="2798" width="31.5546875" customWidth="1"/>
    <col min="2799" max="2799" width="14.33203125" customWidth="1"/>
    <col min="2800" max="2800" width="12.88671875" customWidth="1"/>
    <col min="2801" max="2801" width="12.44140625" customWidth="1"/>
    <col min="2802" max="2802" width="4.44140625" customWidth="1"/>
    <col min="2803" max="2803" width="18.33203125" customWidth="1"/>
    <col min="2804" max="2804" width="20.5546875" customWidth="1"/>
    <col min="2805" max="2805" width="14.88671875" customWidth="1"/>
    <col min="2806" max="2806" width="10.6640625" customWidth="1"/>
    <col min="2807" max="2807" width="17.5546875" customWidth="1"/>
    <col min="2809" max="2809" width="10.33203125" customWidth="1"/>
    <col min="2810" max="2810" width="14.6640625" customWidth="1"/>
    <col min="3045" max="3045" width="35" customWidth="1"/>
    <col min="3046" max="3046" width="14.33203125" customWidth="1"/>
    <col min="3047" max="3047" width="13" customWidth="1"/>
    <col min="3048" max="3048" width="12.44140625" customWidth="1"/>
    <col min="3049" max="3049" width="16.5546875" customWidth="1"/>
    <col min="3054" max="3054" width="31.5546875" customWidth="1"/>
    <col min="3055" max="3055" width="14.33203125" customWidth="1"/>
    <col min="3056" max="3056" width="12.88671875" customWidth="1"/>
    <col min="3057" max="3057" width="12.44140625" customWidth="1"/>
    <col min="3058" max="3058" width="4.44140625" customWidth="1"/>
    <col min="3059" max="3059" width="18.33203125" customWidth="1"/>
    <col min="3060" max="3060" width="20.5546875" customWidth="1"/>
    <col min="3061" max="3061" width="14.88671875" customWidth="1"/>
    <col min="3062" max="3062" width="10.6640625" customWidth="1"/>
    <col min="3063" max="3063" width="17.5546875" customWidth="1"/>
    <col min="3065" max="3065" width="10.33203125" customWidth="1"/>
    <col min="3066" max="3066" width="14.6640625" customWidth="1"/>
    <col min="3301" max="3301" width="35" customWidth="1"/>
    <col min="3302" max="3302" width="14.33203125" customWidth="1"/>
    <col min="3303" max="3303" width="13" customWidth="1"/>
    <col min="3304" max="3304" width="12.44140625" customWidth="1"/>
    <col min="3305" max="3305" width="16.5546875" customWidth="1"/>
    <col min="3310" max="3310" width="31.5546875" customWidth="1"/>
    <col min="3311" max="3311" width="14.33203125" customWidth="1"/>
    <col min="3312" max="3312" width="12.88671875" customWidth="1"/>
    <col min="3313" max="3313" width="12.44140625" customWidth="1"/>
    <col min="3314" max="3314" width="4.44140625" customWidth="1"/>
    <col min="3315" max="3315" width="18.33203125" customWidth="1"/>
    <col min="3316" max="3316" width="20.5546875" customWidth="1"/>
    <col min="3317" max="3317" width="14.88671875" customWidth="1"/>
    <col min="3318" max="3318" width="10.6640625" customWidth="1"/>
    <col min="3319" max="3319" width="17.5546875" customWidth="1"/>
    <col min="3321" max="3321" width="10.33203125" customWidth="1"/>
    <col min="3322" max="3322" width="14.6640625" customWidth="1"/>
    <col min="3557" max="3557" width="35" customWidth="1"/>
    <col min="3558" max="3558" width="14.33203125" customWidth="1"/>
    <col min="3559" max="3559" width="13" customWidth="1"/>
    <col min="3560" max="3560" width="12.44140625" customWidth="1"/>
    <col min="3561" max="3561" width="16.5546875" customWidth="1"/>
    <col min="3566" max="3566" width="31.5546875" customWidth="1"/>
    <col min="3567" max="3567" width="14.33203125" customWidth="1"/>
    <col min="3568" max="3568" width="12.88671875" customWidth="1"/>
    <col min="3569" max="3569" width="12.44140625" customWidth="1"/>
    <col min="3570" max="3570" width="4.44140625" customWidth="1"/>
    <col min="3571" max="3571" width="18.33203125" customWidth="1"/>
    <col min="3572" max="3572" width="20.5546875" customWidth="1"/>
    <col min="3573" max="3573" width="14.88671875" customWidth="1"/>
    <col min="3574" max="3574" width="10.6640625" customWidth="1"/>
    <col min="3575" max="3575" width="17.5546875" customWidth="1"/>
    <col min="3577" max="3577" width="10.33203125" customWidth="1"/>
    <col min="3578" max="3578" width="14.6640625" customWidth="1"/>
    <col min="3813" max="3813" width="35" customWidth="1"/>
    <col min="3814" max="3814" width="14.33203125" customWidth="1"/>
    <col min="3815" max="3815" width="13" customWidth="1"/>
    <col min="3816" max="3816" width="12.44140625" customWidth="1"/>
    <col min="3817" max="3817" width="16.5546875" customWidth="1"/>
    <col min="3822" max="3822" width="31.5546875" customWidth="1"/>
    <col min="3823" max="3823" width="14.33203125" customWidth="1"/>
    <col min="3824" max="3824" width="12.88671875" customWidth="1"/>
    <col min="3825" max="3825" width="12.44140625" customWidth="1"/>
    <col min="3826" max="3826" width="4.44140625" customWidth="1"/>
    <col min="3827" max="3827" width="18.33203125" customWidth="1"/>
    <col min="3828" max="3828" width="20.5546875" customWidth="1"/>
    <col min="3829" max="3829" width="14.88671875" customWidth="1"/>
    <col min="3830" max="3830" width="10.6640625" customWidth="1"/>
    <col min="3831" max="3831" width="17.5546875" customWidth="1"/>
    <col min="3833" max="3833" width="10.33203125" customWidth="1"/>
    <col min="3834" max="3834" width="14.6640625" customWidth="1"/>
    <col min="4069" max="4069" width="35" customWidth="1"/>
    <col min="4070" max="4070" width="14.33203125" customWidth="1"/>
    <col min="4071" max="4071" width="13" customWidth="1"/>
    <col min="4072" max="4072" width="12.44140625" customWidth="1"/>
    <col min="4073" max="4073" width="16.5546875" customWidth="1"/>
    <col min="4078" max="4078" width="31.5546875" customWidth="1"/>
    <col min="4079" max="4079" width="14.33203125" customWidth="1"/>
    <col min="4080" max="4080" width="12.88671875" customWidth="1"/>
    <col min="4081" max="4081" width="12.44140625" customWidth="1"/>
    <col min="4082" max="4082" width="4.44140625" customWidth="1"/>
    <col min="4083" max="4083" width="18.33203125" customWidth="1"/>
    <col min="4084" max="4084" width="20.5546875" customWidth="1"/>
    <col min="4085" max="4085" width="14.88671875" customWidth="1"/>
    <col min="4086" max="4086" width="10.6640625" customWidth="1"/>
    <col min="4087" max="4087" width="17.5546875" customWidth="1"/>
    <col min="4089" max="4089" width="10.33203125" customWidth="1"/>
    <col min="4090" max="4090" width="14.6640625" customWidth="1"/>
    <col min="4325" max="4325" width="35" customWidth="1"/>
    <col min="4326" max="4326" width="14.33203125" customWidth="1"/>
    <col min="4327" max="4327" width="13" customWidth="1"/>
    <col min="4328" max="4328" width="12.44140625" customWidth="1"/>
    <col min="4329" max="4329" width="16.5546875" customWidth="1"/>
    <col min="4334" max="4334" width="31.5546875" customWidth="1"/>
    <col min="4335" max="4335" width="14.33203125" customWidth="1"/>
    <col min="4336" max="4336" width="12.88671875" customWidth="1"/>
    <col min="4337" max="4337" width="12.44140625" customWidth="1"/>
    <col min="4338" max="4338" width="4.44140625" customWidth="1"/>
    <col min="4339" max="4339" width="18.33203125" customWidth="1"/>
    <col min="4340" max="4340" width="20.5546875" customWidth="1"/>
    <col min="4341" max="4341" width="14.88671875" customWidth="1"/>
    <col min="4342" max="4342" width="10.6640625" customWidth="1"/>
    <col min="4343" max="4343" width="17.5546875" customWidth="1"/>
    <col min="4345" max="4345" width="10.33203125" customWidth="1"/>
    <col min="4346" max="4346" width="14.6640625" customWidth="1"/>
    <col min="4581" max="4581" width="35" customWidth="1"/>
    <col min="4582" max="4582" width="14.33203125" customWidth="1"/>
    <col min="4583" max="4583" width="13" customWidth="1"/>
    <col min="4584" max="4584" width="12.44140625" customWidth="1"/>
    <col min="4585" max="4585" width="16.5546875" customWidth="1"/>
    <col min="4590" max="4590" width="31.5546875" customWidth="1"/>
    <col min="4591" max="4591" width="14.33203125" customWidth="1"/>
    <col min="4592" max="4592" width="12.88671875" customWidth="1"/>
    <col min="4593" max="4593" width="12.44140625" customWidth="1"/>
    <col min="4594" max="4594" width="4.44140625" customWidth="1"/>
    <col min="4595" max="4595" width="18.33203125" customWidth="1"/>
    <col min="4596" max="4596" width="20.5546875" customWidth="1"/>
    <col min="4597" max="4597" width="14.88671875" customWidth="1"/>
    <col min="4598" max="4598" width="10.6640625" customWidth="1"/>
    <col min="4599" max="4599" width="17.5546875" customWidth="1"/>
    <col min="4601" max="4601" width="10.33203125" customWidth="1"/>
    <col min="4602" max="4602" width="14.6640625" customWidth="1"/>
    <col min="4837" max="4837" width="35" customWidth="1"/>
    <col min="4838" max="4838" width="14.33203125" customWidth="1"/>
    <col min="4839" max="4839" width="13" customWidth="1"/>
    <col min="4840" max="4840" width="12.44140625" customWidth="1"/>
    <col min="4841" max="4841" width="16.5546875" customWidth="1"/>
    <col min="4846" max="4846" width="31.5546875" customWidth="1"/>
    <col min="4847" max="4847" width="14.33203125" customWidth="1"/>
    <col min="4848" max="4848" width="12.88671875" customWidth="1"/>
    <col min="4849" max="4849" width="12.44140625" customWidth="1"/>
    <col min="4850" max="4850" width="4.44140625" customWidth="1"/>
    <col min="4851" max="4851" width="18.33203125" customWidth="1"/>
    <col min="4852" max="4852" width="20.5546875" customWidth="1"/>
    <col min="4853" max="4853" width="14.88671875" customWidth="1"/>
    <col min="4854" max="4854" width="10.6640625" customWidth="1"/>
    <col min="4855" max="4855" width="17.5546875" customWidth="1"/>
    <col min="4857" max="4857" width="10.33203125" customWidth="1"/>
    <col min="4858" max="4858" width="14.6640625" customWidth="1"/>
    <col min="5093" max="5093" width="35" customWidth="1"/>
    <col min="5094" max="5094" width="14.33203125" customWidth="1"/>
    <col min="5095" max="5095" width="13" customWidth="1"/>
    <col min="5096" max="5096" width="12.44140625" customWidth="1"/>
    <col min="5097" max="5097" width="16.5546875" customWidth="1"/>
    <col min="5102" max="5102" width="31.5546875" customWidth="1"/>
    <col min="5103" max="5103" width="14.33203125" customWidth="1"/>
    <col min="5104" max="5104" width="12.88671875" customWidth="1"/>
    <col min="5105" max="5105" width="12.44140625" customWidth="1"/>
    <col min="5106" max="5106" width="4.44140625" customWidth="1"/>
    <col min="5107" max="5107" width="18.33203125" customWidth="1"/>
    <col min="5108" max="5108" width="20.5546875" customWidth="1"/>
    <col min="5109" max="5109" width="14.88671875" customWidth="1"/>
    <col min="5110" max="5110" width="10.6640625" customWidth="1"/>
    <col min="5111" max="5111" width="17.5546875" customWidth="1"/>
    <col min="5113" max="5113" width="10.33203125" customWidth="1"/>
    <col min="5114" max="5114" width="14.6640625" customWidth="1"/>
    <col min="5349" max="5349" width="35" customWidth="1"/>
    <col min="5350" max="5350" width="14.33203125" customWidth="1"/>
    <col min="5351" max="5351" width="13" customWidth="1"/>
    <col min="5352" max="5352" width="12.44140625" customWidth="1"/>
    <col min="5353" max="5353" width="16.5546875" customWidth="1"/>
    <col min="5358" max="5358" width="31.5546875" customWidth="1"/>
    <col min="5359" max="5359" width="14.33203125" customWidth="1"/>
    <col min="5360" max="5360" width="12.88671875" customWidth="1"/>
    <col min="5361" max="5361" width="12.44140625" customWidth="1"/>
    <col min="5362" max="5362" width="4.44140625" customWidth="1"/>
    <col min="5363" max="5363" width="18.33203125" customWidth="1"/>
    <col min="5364" max="5364" width="20.5546875" customWidth="1"/>
    <col min="5365" max="5365" width="14.88671875" customWidth="1"/>
    <col min="5366" max="5366" width="10.6640625" customWidth="1"/>
    <col min="5367" max="5367" width="17.5546875" customWidth="1"/>
    <col min="5369" max="5369" width="10.33203125" customWidth="1"/>
    <col min="5370" max="5370" width="14.6640625" customWidth="1"/>
    <col min="5605" max="5605" width="35" customWidth="1"/>
    <col min="5606" max="5606" width="14.33203125" customWidth="1"/>
    <col min="5607" max="5607" width="13" customWidth="1"/>
    <col min="5608" max="5608" width="12.44140625" customWidth="1"/>
    <col min="5609" max="5609" width="16.5546875" customWidth="1"/>
    <col min="5614" max="5614" width="31.5546875" customWidth="1"/>
    <col min="5615" max="5615" width="14.33203125" customWidth="1"/>
    <col min="5616" max="5616" width="12.88671875" customWidth="1"/>
    <col min="5617" max="5617" width="12.44140625" customWidth="1"/>
    <col min="5618" max="5618" width="4.44140625" customWidth="1"/>
    <col min="5619" max="5619" width="18.33203125" customWidth="1"/>
    <col min="5620" max="5620" width="20.5546875" customWidth="1"/>
    <col min="5621" max="5621" width="14.88671875" customWidth="1"/>
    <col min="5622" max="5622" width="10.6640625" customWidth="1"/>
    <col min="5623" max="5623" width="17.5546875" customWidth="1"/>
    <col min="5625" max="5625" width="10.33203125" customWidth="1"/>
    <col min="5626" max="5626" width="14.6640625" customWidth="1"/>
    <col min="5861" max="5861" width="35" customWidth="1"/>
    <col min="5862" max="5862" width="14.33203125" customWidth="1"/>
    <col min="5863" max="5863" width="13" customWidth="1"/>
    <col min="5864" max="5864" width="12.44140625" customWidth="1"/>
    <col min="5865" max="5865" width="16.5546875" customWidth="1"/>
    <col min="5870" max="5870" width="31.5546875" customWidth="1"/>
    <col min="5871" max="5871" width="14.33203125" customWidth="1"/>
    <col min="5872" max="5872" width="12.88671875" customWidth="1"/>
    <col min="5873" max="5873" width="12.44140625" customWidth="1"/>
    <col min="5874" max="5874" width="4.44140625" customWidth="1"/>
    <col min="5875" max="5875" width="18.33203125" customWidth="1"/>
    <col min="5876" max="5876" width="20.5546875" customWidth="1"/>
    <col min="5877" max="5877" width="14.88671875" customWidth="1"/>
    <col min="5878" max="5878" width="10.6640625" customWidth="1"/>
    <col min="5879" max="5879" width="17.5546875" customWidth="1"/>
    <col min="5881" max="5881" width="10.33203125" customWidth="1"/>
    <col min="5882" max="5882" width="14.6640625" customWidth="1"/>
    <col min="6117" max="6117" width="35" customWidth="1"/>
    <col min="6118" max="6118" width="14.33203125" customWidth="1"/>
    <col min="6119" max="6119" width="13" customWidth="1"/>
    <col min="6120" max="6120" width="12.44140625" customWidth="1"/>
    <col min="6121" max="6121" width="16.5546875" customWidth="1"/>
    <col min="6126" max="6126" width="31.5546875" customWidth="1"/>
    <col min="6127" max="6127" width="14.33203125" customWidth="1"/>
    <col min="6128" max="6128" width="12.88671875" customWidth="1"/>
    <col min="6129" max="6129" width="12.44140625" customWidth="1"/>
    <col min="6130" max="6130" width="4.44140625" customWidth="1"/>
    <col min="6131" max="6131" width="18.33203125" customWidth="1"/>
    <col min="6132" max="6132" width="20.5546875" customWidth="1"/>
    <col min="6133" max="6133" width="14.88671875" customWidth="1"/>
    <col min="6134" max="6134" width="10.6640625" customWidth="1"/>
    <col min="6135" max="6135" width="17.5546875" customWidth="1"/>
    <col min="6137" max="6137" width="10.33203125" customWidth="1"/>
    <col min="6138" max="6138" width="14.6640625" customWidth="1"/>
    <col min="6373" max="6373" width="35" customWidth="1"/>
    <col min="6374" max="6374" width="14.33203125" customWidth="1"/>
    <col min="6375" max="6375" width="13" customWidth="1"/>
    <col min="6376" max="6376" width="12.44140625" customWidth="1"/>
    <col min="6377" max="6377" width="16.5546875" customWidth="1"/>
    <col min="6382" max="6382" width="31.5546875" customWidth="1"/>
    <col min="6383" max="6383" width="14.33203125" customWidth="1"/>
    <col min="6384" max="6384" width="12.88671875" customWidth="1"/>
    <col min="6385" max="6385" width="12.44140625" customWidth="1"/>
    <col min="6386" max="6386" width="4.44140625" customWidth="1"/>
    <col min="6387" max="6387" width="18.33203125" customWidth="1"/>
    <col min="6388" max="6388" width="20.5546875" customWidth="1"/>
    <col min="6389" max="6389" width="14.88671875" customWidth="1"/>
    <col min="6390" max="6390" width="10.6640625" customWidth="1"/>
    <col min="6391" max="6391" width="17.5546875" customWidth="1"/>
    <col min="6393" max="6393" width="10.33203125" customWidth="1"/>
    <col min="6394" max="6394" width="14.6640625" customWidth="1"/>
    <col min="6629" max="6629" width="35" customWidth="1"/>
    <col min="6630" max="6630" width="14.33203125" customWidth="1"/>
    <col min="6631" max="6631" width="13" customWidth="1"/>
    <col min="6632" max="6632" width="12.44140625" customWidth="1"/>
    <col min="6633" max="6633" width="16.5546875" customWidth="1"/>
    <col min="6638" max="6638" width="31.5546875" customWidth="1"/>
    <col min="6639" max="6639" width="14.33203125" customWidth="1"/>
    <col min="6640" max="6640" width="12.88671875" customWidth="1"/>
    <col min="6641" max="6641" width="12.44140625" customWidth="1"/>
    <col min="6642" max="6642" width="4.44140625" customWidth="1"/>
    <col min="6643" max="6643" width="18.33203125" customWidth="1"/>
    <col min="6644" max="6644" width="20.5546875" customWidth="1"/>
    <col min="6645" max="6645" width="14.88671875" customWidth="1"/>
    <col min="6646" max="6646" width="10.6640625" customWidth="1"/>
    <col min="6647" max="6647" width="17.5546875" customWidth="1"/>
    <col min="6649" max="6649" width="10.33203125" customWidth="1"/>
    <col min="6650" max="6650" width="14.6640625" customWidth="1"/>
    <col min="6885" max="6885" width="35" customWidth="1"/>
    <col min="6886" max="6886" width="14.33203125" customWidth="1"/>
    <col min="6887" max="6887" width="13" customWidth="1"/>
    <col min="6888" max="6888" width="12.44140625" customWidth="1"/>
    <col min="6889" max="6889" width="16.5546875" customWidth="1"/>
    <col min="6894" max="6894" width="31.5546875" customWidth="1"/>
    <col min="6895" max="6895" width="14.33203125" customWidth="1"/>
    <col min="6896" max="6896" width="12.88671875" customWidth="1"/>
    <col min="6897" max="6897" width="12.44140625" customWidth="1"/>
    <col min="6898" max="6898" width="4.44140625" customWidth="1"/>
    <col min="6899" max="6899" width="18.33203125" customWidth="1"/>
    <col min="6900" max="6900" width="20.5546875" customWidth="1"/>
    <col min="6901" max="6901" width="14.88671875" customWidth="1"/>
    <col min="6902" max="6902" width="10.6640625" customWidth="1"/>
    <col min="6903" max="6903" width="17.5546875" customWidth="1"/>
    <col min="6905" max="6905" width="10.33203125" customWidth="1"/>
    <col min="6906" max="6906" width="14.6640625" customWidth="1"/>
    <col min="7141" max="7141" width="35" customWidth="1"/>
    <col min="7142" max="7142" width="14.33203125" customWidth="1"/>
    <col min="7143" max="7143" width="13" customWidth="1"/>
    <col min="7144" max="7144" width="12.44140625" customWidth="1"/>
    <col min="7145" max="7145" width="16.5546875" customWidth="1"/>
    <col min="7150" max="7150" width="31.5546875" customWidth="1"/>
    <col min="7151" max="7151" width="14.33203125" customWidth="1"/>
    <col min="7152" max="7152" width="12.88671875" customWidth="1"/>
    <col min="7153" max="7153" width="12.44140625" customWidth="1"/>
    <col min="7154" max="7154" width="4.44140625" customWidth="1"/>
    <col min="7155" max="7155" width="18.33203125" customWidth="1"/>
    <col min="7156" max="7156" width="20.5546875" customWidth="1"/>
    <col min="7157" max="7157" width="14.88671875" customWidth="1"/>
    <col min="7158" max="7158" width="10.6640625" customWidth="1"/>
    <col min="7159" max="7159" width="17.5546875" customWidth="1"/>
    <col min="7161" max="7161" width="10.33203125" customWidth="1"/>
    <col min="7162" max="7162" width="14.6640625" customWidth="1"/>
    <col min="7397" max="7397" width="35" customWidth="1"/>
    <col min="7398" max="7398" width="14.33203125" customWidth="1"/>
    <col min="7399" max="7399" width="13" customWidth="1"/>
    <col min="7400" max="7400" width="12.44140625" customWidth="1"/>
    <col min="7401" max="7401" width="16.5546875" customWidth="1"/>
    <col min="7406" max="7406" width="31.5546875" customWidth="1"/>
    <col min="7407" max="7407" width="14.33203125" customWidth="1"/>
    <col min="7408" max="7408" width="12.88671875" customWidth="1"/>
    <col min="7409" max="7409" width="12.44140625" customWidth="1"/>
    <col min="7410" max="7410" width="4.44140625" customWidth="1"/>
    <col min="7411" max="7411" width="18.33203125" customWidth="1"/>
    <col min="7412" max="7412" width="20.5546875" customWidth="1"/>
    <col min="7413" max="7413" width="14.88671875" customWidth="1"/>
    <col min="7414" max="7414" width="10.6640625" customWidth="1"/>
    <col min="7415" max="7415" width="17.5546875" customWidth="1"/>
    <col min="7417" max="7417" width="10.33203125" customWidth="1"/>
    <col min="7418" max="7418" width="14.6640625" customWidth="1"/>
    <col min="7653" max="7653" width="35" customWidth="1"/>
    <col min="7654" max="7654" width="14.33203125" customWidth="1"/>
    <col min="7655" max="7655" width="13" customWidth="1"/>
    <col min="7656" max="7656" width="12.44140625" customWidth="1"/>
    <col min="7657" max="7657" width="16.5546875" customWidth="1"/>
    <col min="7662" max="7662" width="31.5546875" customWidth="1"/>
    <col min="7663" max="7663" width="14.33203125" customWidth="1"/>
    <col min="7664" max="7664" width="12.88671875" customWidth="1"/>
    <col min="7665" max="7665" width="12.44140625" customWidth="1"/>
    <col min="7666" max="7666" width="4.44140625" customWidth="1"/>
    <col min="7667" max="7667" width="18.33203125" customWidth="1"/>
    <col min="7668" max="7668" width="20.5546875" customWidth="1"/>
    <col min="7669" max="7669" width="14.88671875" customWidth="1"/>
    <col min="7670" max="7670" width="10.6640625" customWidth="1"/>
    <col min="7671" max="7671" width="17.5546875" customWidth="1"/>
    <col min="7673" max="7673" width="10.33203125" customWidth="1"/>
    <col min="7674" max="7674" width="14.6640625" customWidth="1"/>
    <col min="7909" max="7909" width="35" customWidth="1"/>
    <col min="7910" max="7910" width="14.33203125" customWidth="1"/>
    <col min="7911" max="7911" width="13" customWidth="1"/>
    <col min="7912" max="7912" width="12.44140625" customWidth="1"/>
    <col min="7913" max="7913" width="16.5546875" customWidth="1"/>
    <col min="7918" max="7918" width="31.5546875" customWidth="1"/>
    <col min="7919" max="7919" width="14.33203125" customWidth="1"/>
    <col min="7920" max="7920" width="12.88671875" customWidth="1"/>
    <col min="7921" max="7921" width="12.44140625" customWidth="1"/>
    <col min="7922" max="7922" width="4.44140625" customWidth="1"/>
    <col min="7923" max="7923" width="18.33203125" customWidth="1"/>
    <col min="7924" max="7924" width="20.5546875" customWidth="1"/>
    <col min="7925" max="7925" width="14.88671875" customWidth="1"/>
    <col min="7926" max="7926" width="10.6640625" customWidth="1"/>
    <col min="7927" max="7927" width="17.5546875" customWidth="1"/>
    <col min="7929" max="7929" width="10.33203125" customWidth="1"/>
    <col min="7930" max="7930" width="14.6640625" customWidth="1"/>
    <col min="8165" max="8165" width="35" customWidth="1"/>
    <col min="8166" max="8166" width="14.33203125" customWidth="1"/>
    <col min="8167" max="8167" width="13" customWidth="1"/>
    <col min="8168" max="8168" width="12.44140625" customWidth="1"/>
    <col min="8169" max="8169" width="16.5546875" customWidth="1"/>
    <col min="8174" max="8174" width="31.5546875" customWidth="1"/>
    <col min="8175" max="8175" width="14.33203125" customWidth="1"/>
    <col min="8176" max="8176" width="12.88671875" customWidth="1"/>
    <col min="8177" max="8177" width="12.44140625" customWidth="1"/>
    <col min="8178" max="8178" width="4.44140625" customWidth="1"/>
    <col min="8179" max="8179" width="18.33203125" customWidth="1"/>
    <col min="8180" max="8180" width="20.5546875" customWidth="1"/>
    <col min="8181" max="8181" width="14.88671875" customWidth="1"/>
    <col min="8182" max="8182" width="10.6640625" customWidth="1"/>
    <col min="8183" max="8183" width="17.5546875" customWidth="1"/>
    <col min="8185" max="8185" width="10.33203125" customWidth="1"/>
    <col min="8186" max="8186" width="14.6640625" customWidth="1"/>
    <col min="8421" max="8421" width="35" customWidth="1"/>
    <col min="8422" max="8422" width="14.33203125" customWidth="1"/>
    <col min="8423" max="8423" width="13" customWidth="1"/>
    <col min="8424" max="8424" width="12.44140625" customWidth="1"/>
    <col min="8425" max="8425" width="16.5546875" customWidth="1"/>
    <col min="8430" max="8430" width="31.5546875" customWidth="1"/>
    <col min="8431" max="8431" width="14.33203125" customWidth="1"/>
    <col min="8432" max="8432" width="12.88671875" customWidth="1"/>
    <col min="8433" max="8433" width="12.44140625" customWidth="1"/>
    <col min="8434" max="8434" width="4.44140625" customWidth="1"/>
    <col min="8435" max="8435" width="18.33203125" customWidth="1"/>
    <col min="8436" max="8436" width="20.5546875" customWidth="1"/>
    <col min="8437" max="8437" width="14.88671875" customWidth="1"/>
    <col min="8438" max="8438" width="10.6640625" customWidth="1"/>
    <col min="8439" max="8439" width="17.5546875" customWidth="1"/>
    <col min="8441" max="8441" width="10.33203125" customWidth="1"/>
    <col min="8442" max="8442" width="14.6640625" customWidth="1"/>
    <col min="8677" max="8677" width="35" customWidth="1"/>
    <col min="8678" max="8678" width="14.33203125" customWidth="1"/>
    <col min="8679" max="8679" width="13" customWidth="1"/>
    <col min="8680" max="8680" width="12.44140625" customWidth="1"/>
    <col min="8681" max="8681" width="16.5546875" customWidth="1"/>
    <col min="8686" max="8686" width="31.5546875" customWidth="1"/>
    <col min="8687" max="8687" width="14.33203125" customWidth="1"/>
    <col min="8688" max="8688" width="12.88671875" customWidth="1"/>
    <col min="8689" max="8689" width="12.44140625" customWidth="1"/>
    <col min="8690" max="8690" width="4.44140625" customWidth="1"/>
    <col min="8691" max="8691" width="18.33203125" customWidth="1"/>
    <col min="8692" max="8692" width="20.5546875" customWidth="1"/>
    <col min="8693" max="8693" width="14.88671875" customWidth="1"/>
    <col min="8694" max="8694" width="10.6640625" customWidth="1"/>
    <col min="8695" max="8695" width="17.5546875" customWidth="1"/>
    <col min="8697" max="8697" width="10.33203125" customWidth="1"/>
    <col min="8698" max="8698" width="14.6640625" customWidth="1"/>
    <col min="8933" max="8933" width="35" customWidth="1"/>
    <col min="8934" max="8934" width="14.33203125" customWidth="1"/>
    <col min="8935" max="8935" width="13" customWidth="1"/>
    <col min="8936" max="8936" width="12.44140625" customWidth="1"/>
    <col min="8937" max="8937" width="16.5546875" customWidth="1"/>
    <col min="8942" max="8942" width="31.5546875" customWidth="1"/>
    <col min="8943" max="8943" width="14.33203125" customWidth="1"/>
    <col min="8944" max="8944" width="12.88671875" customWidth="1"/>
    <col min="8945" max="8945" width="12.44140625" customWidth="1"/>
    <col min="8946" max="8946" width="4.44140625" customWidth="1"/>
    <col min="8947" max="8947" width="18.33203125" customWidth="1"/>
    <col min="8948" max="8948" width="20.5546875" customWidth="1"/>
    <col min="8949" max="8949" width="14.88671875" customWidth="1"/>
    <col min="8950" max="8950" width="10.6640625" customWidth="1"/>
    <col min="8951" max="8951" width="17.5546875" customWidth="1"/>
    <col min="8953" max="8953" width="10.33203125" customWidth="1"/>
    <col min="8954" max="8954" width="14.6640625" customWidth="1"/>
    <col min="9189" max="9189" width="35" customWidth="1"/>
    <col min="9190" max="9190" width="14.33203125" customWidth="1"/>
    <col min="9191" max="9191" width="13" customWidth="1"/>
    <col min="9192" max="9192" width="12.44140625" customWidth="1"/>
    <col min="9193" max="9193" width="16.5546875" customWidth="1"/>
    <col min="9198" max="9198" width="31.5546875" customWidth="1"/>
    <col min="9199" max="9199" width="14.33203125" customWidth="1"/>
    <col min="9200" max="9200" width="12.88671875" customWidth="1"/>
    <col min="9201" max="9201" width="12.44140625" customWidth="1"/>
    <col min="9202" max="9202" width="4.44140625" customWidth="1"/>
    <col min="9203" max="9203" width="18.33203125" customWidth="1"/>
    <col min="9204" max="9204" width="20.5546875" customWidth="1"/>
    <col min="9205" max="9205" width="14.88671875" customWidth="1"/>
    <col min="9206" max="9206" width="10.6640625" customWidth="1"/>
    <col min="9207" max="9207" width="17.5546875" customWidth="1"/>
    <col min="9209" max="9209" width="10.33203125" customWidth="1"/>
    <col min="9210" max="9210" width="14.6640625" customWidth="1"/>
    <col min="9445" max="9445" width="35" customWidth="1"/>
    <col min="9446" max="9446" width="14.33203125" customWidth="1"/>
    <col min="9447" max="9447" width="13" customWidth="1"/>
    <col min="9448" max="9448" width="12.44140625" customWidth="1"/>
    <col min="9449" max="9449" width="16.5546875" customWidth="1"/>
    <col min="9454" max="9454" width="31.5546875" customWidth="1"/>
    <col min="9455" max="9455" width="14.33203125" customWidth="1"/>
    <col min="9456" max="9456" width="12.88671875" customWidth="1"/>
    <col min="9457" max="9457" width="12.44140625" customWidth="1"/>
    <col min="9458" max="9458" width="4.44140625" customWidth="1"/>
    <col min="9459" max="9459" width="18.33203125" customWidth="1"/>
    <col min="9460" max="9460" width="20.5546875" customWidth="1"/>
    <col min="9461" max="9461" width="14.88671875" customWidth="1"/>
    <col min="9462" max="9462" width="10.6640625" customWidth="1"/>
    <col min="9463" max="9463" width="17.5546875" customWidth="1"/>
    <col min="9465" max="9465" width="10.33203125" customWidth="1"/>
    <col min="9466" max="9466" width="14.6640625" customWidth="1"/>
    <col min="9701" max="9701" width="35" customWidth="1"/>
    <col min="9702" max="9702" width="14.33203125" customWidth="1"/>
    <col min="9703" max="9703" width="13" customWidth="1"/>
    <col min="9704" max="9704" width="12.44140625" customWidth="1"/>
    <col min="9705" max="9705" width="16.5546875" customWidth="1"/>
    <col min="9710" max="9710" width="31.5546875" customWidth="1"/>
    <col min="9711" max="9711" width="14.33203125" customWidth="1"/>
    <col min="9712" max="9712" width="12.88671875" customWidth="1"/>
    <col min="9713" max="9713" width="12.44140625" customWidth="1"/>
    <col min="9714" max="9714" width="4.44140625" customWidth="1"/>
    <col min="9715" max="9715" width="18.33203125" customWidth="1"/>
    <col min="9716" max="9716" width="20.5546875" customWidth="1"/>
    <col min="9717" max="9717" width="14.88671875" customWidth="1"/>
    <col min="9718" max="9718" width="10.6640625" customWidth="1"/>
    <col min="9719" max="9719" width="17.5546875" customWidth="1"/>
    <col min="9721" max="9721" width="10.33203125" customWidth="1"/>
    <col min="9722" max="9722" width="14.6640625" customWidth="1"/>
    <col min="9957" max="9957" width="35" customWidth="1"/>
    <col min="9958" max="9958" width="14.33203125" customWidth="1"/>
    <col min="9959" max="9959" width="13" customWidth="1"/>
    <col min="9960" max="9960" width="12.44140625" customWidth="1"/>
    <col min="9961" max="9961" width="16.5546875" customWidth="1"/>
    <col min="9966" max="9966" width="31.5546875" customWidth="1"/>
    <col min="9967" max="9967" width="14.33203125" customWidth="1"/>
    <col min="9968" max="9968" width="12.88671875" customWidth="1"/>
    <col min="9969" max="9969" width="12.44140625" customWidth="1"/>
    <col min="9970" max="9970" width="4.44140625" customWidth="1"/>
    <col min="9971" max="9971" width="18.33203125" customWidth="1"/>
    <col min="9972" max="9972" width="20.5546875" customWidth="1"/>
    <col min="9973" max="9973" width="14.88671875" customWidth="1"/>
    <col min="9974" max="9974" width="10.6640625" customWidth="1"/>
    <col min="9975" max="9975" width="17.5546875" customWidth="1"/>
    <col min="9977" max="9977" width="10.33203125" customWidth="1"/>
    <col min="9978" max="9978" width="14.6640625" customWidth="1"/>
    <col min="10213" max="10213" width="35" customWidth="1"/>
    <col min="10214" max="10214" width="14.33203125" customWidth="1"/>
    <col min="10215" max="10215" width="13" customWidth="1"/>
    <col min="10216" max="10216" width="12.44140625" customWidth="1"/>
    <col min="10217" max="10217" width="16.5546875" customWidth="1"/>
    <col min="10222" max="10222" width="31.5546875" customWidth="1"/>
    <col min="10223" max="10223" width="14.33203125" customWidth="1"/>
    <col min="10224" max="10224" width="12.88671875" customWidth="1"/>
    <col min="10225" max="10225" width="12.44140625" customWidth="1"/>
    <col min="10226" max="10226" width="4.44140625" customWidth="1"/>
    <col min="10227" max="10227" width="18.33203125" customWidth="1"/>
    <col min="10228" max="10228" width="20.5546875" customWidth="1"/>
    <col min="10229" max="10229" width="14.88671875" customWidth="1"/>
    <col min="10230" max="10230" width="10.6640625" customWidth="1"/>
    <col min="10231" max="10231" width="17.5546875" customWidth="1"/>
    <col min="10233" max="10233" width="10.33203125" customWidth="1"/>
    <col min="10234" max="10234" width="14.6640625" customWidth="1"/>
    <col min="10469" max="10469" width="35" customWidth="1"/>
    <col min="10470" max="10470" width="14.33203125" customWidth="1"/>
    <col min="10471" max="10471" width="13" customWidth="1"/>
    <col min="10472" max="10472" width="12.44140625" customWidth="1"/>
    <col min="10473" max="10473" width="16.5546875" customWidth="1"/>
    <col min="10478" max="10478" width="31.5546875" customWidth="1"/>
    <col min="10479" max="10479" width="14.33203125" customWidth="1"/>
    <col min="10480" max="10480" width="12.88671875" customWidth="1"/>
    <col min="10481" max="10481" width="12.44140625" customWidth="1"/>
    <col min="10482" max="10482" width="4.44140625" customWidth="1"/>
    <col min="10483" max="10483" width="18.33203125" customWidth="1"/>
    <col min="10484" max="10484" width="20.5546875" customWidth="1"/>
    <col min="10485" max="10485" width="14.88671875" customWidth="1"/>
    <col min="10486" max="10486" width="10.6640625" customWidth="1"/>
    <col min="10487" max="10487" width="17.5546875" customWidth="1"/>
    <col min="10489" max="10489" width="10.33203125" customWidth="1"/>
    <col min="10490" max="10490" width="14.6640625" customWidth="1"/>
    <col min="10725" max="10725" width="35" customWidth="1"/>
    <col min="10726" max="10726" width="14.33203125" customWidth="1"/>
    <col min="10727" max="10727" width="13" customWidth="1"/>
    <col min="10728" max="10728" width="12.44140625" customWidth="1"/>
    <col min="10729" max="10729" width="16.5546875" customWidth="1"/>
    <col min="10734" max="10734" width="31.5546875" customWidth="1"/>
    <col min="10735" max="10735" width="14.33203125" customWidth="1"/>
    <col min="10736" max="10736" width="12.88671875" customWidth="1"/>
    <col min="10737" max="10737" width="12.44140625" customWidth="1"/>
    <col min="10738" max="10738" width="4.44140625" customWidth="1"/>
    <col min="10739" max="10739" width="18.33203125" customWidth="1"/>
    <col min="10740" max="10740" width="20.5546875" customWidth="1"/>
    <col min="10741" max="10741" width="14.88671875" customWidth="1"/>
    <col min="10742" max="10742" width="10.6640625" customWidth="1"/>
    <col min="10743" max="10743" width="17.5546875" customWidth="1"/>
    <col min="10745" max="10745" width="10.33203125" customWidth="1"/>
    <col min="10746" max="10746" width="14.6640625" customWidth="1"/>
    <col min="10981" max="10981" width="35" customWidth="1"/>
    <col min="10982" max="10982" width="14.33203125" customWidth="1"/>
    <col min="10983" max="10983" width="13" customWidth="1"/>
    <col min="10984" max="10984" width="12.44140625" customWidth="1"/>
    <col min="10985" max="10985" width="16.5546875" customWidth="1"/>
    <col min="10990" max="10990" width="31.5546875" customWidth="1"/>
    <col min="10991" max="10991" width="14.33203125" customWidth="1"/>
    <col min="10992" max="10992" width="12.88671875" customWidth="1"/>
    <col min="10993" max="10993" width="12.44140625" customWidth="1"/>
    <col min="10994" max="10994" width="4.44140625" customWidth="1"/>
    <col min="10995" max="10995" width="18.33203125" customWidth="1"/>
    <col min="10996" max="10996" width="20.5546875" customWidth="1"/>
    <col min="10997" max="10997" width="14.88671875" customWidth="1"/>
    <col min="10998" max="10998" width="10.6640625" customWidth="1"/>
    <col min="10999" max="10999" width="17.5546875" customWidth="1"/>
    <col min="11001" max="11001" width="10.33203125" customWidth="1"/>
    <col min="11002" max="11002" width="14.6640625" customWidth="1"/>
    <col min="11237" max="11237" width="35" customWidth="1"/>
    <col min="11238" max="11238" width="14.33203125" customWidth="1"/>
    <col min="11239" max="11239" width="13" customWidth="1"/>
    <col min="11240" max="11240" width="12.44140625" customWidth="1"/>
    <col min="11241" max="11241" width="16.5546875" customWidth="1"/>
    <col min="11246" max="11246" width="31.5546875" customWidth="1"/>
    <col min="11247" max="11247" width="14.33203125" customWidth="1"/>
    <col min="11248" max="11248" width="12.88671875" customWidth="1"/>
    <col min="11249" max="11249" width="12.44140625" customWidth="1"/>
    <col min="11250" max="11250" width="4.44140625" customWidth="1"/>
    <col min="11251" max="11251" width="18.33203125" customWidth="1"/>
    <col min="11252" max="11252" width="20.5546875" customWidth="1"/>
    <col min="11253" max="11253" width="14.88671875" customWidth="1"/>
    <col min="11254" max="11254" width="10.6640625" customWidth="1"/>
    <col min="11255" max="11255" width="17.5546875" customWidth="1"/>
    <col min="11257" max="11257" width="10.33203125" customWidth="1"/>
    <col min="11258" max="11258" width="14.6640625" customWidth="1"/>
    <col min="11493" max="11493" width="35" customWidth="1"/>
    <col min="11494" max="11494" width="14.33203125" customWidth="1"/>
    <col min="11495" max="11495" width="13" customWidth="1"/>
    <col min="11496" max="11496" width="12.44140625" customWidth="1"/>
    <col min="11497" max="11497" width="16.5546875" customWidth="1"/>
    <col min="11502" max="11502" width="31.5546875" customWidth="1"/>
    <col min="11503" max="11503" width="14.33203125" customWidth="1"/>
    <col min="11504" max="11504" width="12.88671875" customWidth="1"/>
    <col min="11505" max="11505" width="12.44140625" customWidth="1"/>
    <col min="11506" max="11506" width="4.44140625" customWidth="1"/>
    <col min="11507" max="11507" width="18.33203125" customWidth="1"/>
    <col min="11508" max="11508" width="20.5546875" customWidth="1"/>
    <col min="11509" max="11509" width="14.88671875" customWidth="1"/>
    <col min="11510" max="11510" width="10.6640625" customWidth="1"/>
    <col min="11511" max="11511" width="17.5546875" customWidth="1"/>
    <col min="11513" max="11513" width="10.33203125" customWidth="1"/>
    <col min="11514" max="11514" width="14.6640625" customWidth="1"/>
    <col min="11749" max="11749" width="35" customWidth="1"/>
    <col min="11750" max="11750" width="14.33203125" customWidth="1"/>
    <col min="11751" max="11751" width="13" customWidth="1"/>
    <col min="11752" max="11752" width="12.44140625" customWidth="1"/>
    <col min="11753" max="11753" width="16.5546875" customWidth="1"/>
    <col min="11758" max="11758" width="31.5546875" customWidth="1"/>
    <col min="11759" max="11759" width="14.33203125" customWidth="1"/>
    <col min="11760" max="11760" width="12.88671875" customWidth="1"/>
    <col min="11761" max="11761" width="12.44140625" customWidth="1"/>
    <col min="11762" max="11762" width="4.44140625" customWidth="1"/>
    <col min="11763" max="11763" width="18.33203125" customWidth="1"/>
    <col min="11764" max="11764" width="20.5546875" customWidth="1"/>
    <col min="11765" max="11765" width="14.88671875" customWidth="1"/>
    <col min="11766" max="11766" width="10.6640625" customWidth="1"/>
    <col min="11767" max="11767" width="17.5546875" customWidth="1"/>
    <col min="11769" max="11769" width="10.33203125" customWidth="1"/>
    <col min="11770" max="11770" width="14.6640625" customWidth="1"/>
    <col min="12005" max="12005" width="35" customWidth="1"/>
    <col min="12006" max="12006" width="14.33203125" customWidth="1"/>
    <col min="12007" max="12007" width="13" customWidth="1"/>
    <col min="12008" max="12008" width="12.44140625" customWidth="1"/>
    <col min="12009" max="12009" width="16.5546875" customWidth="1"/>
    <col min="12014" max="12014" width="31.5546875" customWidth="1"/>
    <col min="12015" max="12015" width="14.33203125" customWidth="1"/>
    <col min="12016" max="12016" width="12.88671875" customWidth="1"/>
    <col min="12017" max="12017" width="12.44140625" customWidth="1"/>
    <col min="12018" max="12018" width="4.44140625" customWidth="1"/>
    <col min="12019" max="12019" width="18.33203125" customWidth="1"/>
    <col min="12020" max="12020" width="20.5546875" customWidth="1"/>
    <col min="12021" max="12021" width="14.88671875" customWidth="1"/>
    <col min="12022" max="12022" width="10.6640625" customWidth="1"/>
    <col min="12023" max="12023" width="17.5546875" customWidth="1"/>
    <col min="12025" max="12025" width="10.33203125" customWidth="1"/>
    <col min="12026" max="12026" width="14.6640625" customWidth="1"/>
    <col min="12261" max="12261" width="35" customWidth="1"/>
    <col min="12262" max="12262" width="14.33203125" customWidth="1"/>
    <col min="12263" max="12263" width="13" customWidth="1"/>
    <col min="12264" max="12264" width="12.44140625" customWidth="1"/>
    <col min="12265" max="12265" width="16.5546875" customWidth="1"/>
    <col min="12270" max="12270" width="31.5546875" customWidth="1"/>
    <col min="12271" max="12271" width="14.33203125" customWidth="1"/>
    <col min="12272" max="12272" width="12.88671875" customWidth="1"/>
    <col min="12273" max="12273" width="12.44140625" customWidth="1"/>
    <col min="12274" max="12274" width="4.44140625" customWidth="1"/>
    <col min="12275" max="12275" width="18.33203125" customWidth="1"/>
    <col min="12276" max="12276" width="20.5546875" customWidth="1"/>
    <col min="12277" max="12277" width="14.88671875" customWidth="1"/>
    <col min="12278" max="12278" width="10.6640625" customWidth="1"/>
    <col min="12279" max="12279" width="17.5546875" customWidth="1"/>
    <col min="12281" max="12281" width="10.33203125" customWidth="1"/>
    <col min="12282" max="12282" width="14.6640625" customWidth="1"/>
    <col min="12517" max="12517" width="35" customWidth="1"/>
    <col min="12518" max="12518" width="14.33203125" customWidth="1"/>
    <col min="12519" max="12519" width="13" customWidth="1"/>
    <col min="12520" max="12520" width="12.44140625" customWidth="1"/>
    <col min="12521" max="12521" width="16.5546875" customWidth="1"/>
    <col min="12526" max="12526" width="31.5546875" customWidth="1"/>
    <col min="12527" max="12527" width="14.33203125" customWidth="1"/>
    <col min="12528" max="12528" width="12.88671875" customWidth="1"/>
    <col min="12529" max="12529" width="12.44140625" customWidth="1"/>
    <col min="12530" max="12530" width="4.44140625" customWidth="1"/>
    <col min="12531" max="12531" width="18.33203125" customWidth="1"/>
    <col min="12532" max="12532" width="20.5546875" customWidth="1"/>
    <col min="12533" max="12533" width="14.88671875" customWidth="1"/>
    <col min="12534" max="12534" width="10.6640625" customWidth="1"/>
    <col min="12535" max="12535" width="17.5546875" customWidth="1"/>
    <col min="12537" max="12537" width="10.33203125" customWidth="1"/>
    <col min="12538" max="12538" width="14.6640625" customWidth="1"/>
    <col min="12773" max="12773" width="35" customWidth="1"/>
    <col min="12774" max="12774" width="14.33203125" customWidth="1"/>
    <col min="12775" max="12775" width="13" customWidth="1"/>
    <col min="12776" max="12776" width="12.44140625" customWidth="1"/>
    <col min="12777" max="12777" width="16.5546875" customWidth="1"/>
    <col min="12782" max="12782" width="31.5546875" customWidth="1"/>
    <col min="12783" max="12783" width="14.33203125" customWidth="1"/>
    <col min="12784" max="12784" width="12.88671875" customWidth="1"/>
    <col min="12785" max="12785" width="12.44140625" customWidth="1"/>
    <col min="12786" max="12786" width="4.44140625" customWidth="1"/>
    <col min="12787" max="12787" width="18.33203125" customWidth="1"/>
    <col min="12788" max="12788" width="20.5546875" customWidth="1"/>
    <col min="12789" max="12789" width="14.88671875" customWidth="1"/>
    <col min="12790" max="12790" width="10.6640625" customWidth="1"/>
    <col min="12791" max="12791" width="17.5546875" customWidth="1"/>
    <col min="12793" max="12793" width="10.33203125" customWidth="1"/>
    <col min="12794" max="12794" width="14.6640625" customWidth="1"/>
    <col min="13029" max="13029" width="35" customWidth="1"/>
    <col min="13030" max="13030" width="14.33203125" customWidth="1"/>
    <col min="13031" max="13031" width="13" customWidth="1"/>
    <col min="13032" max="13032" width="12.44140625" customWidth="1"/>
    <col min="13033" max="13033" width="16.5546875" customWidth="1"/>
    <col min="13038" max="13038" width="31.5546875" customWidth="1"/>
    <col min="13039" max="13039" width="14.33203125" customWidth="1"/>
    <col min="13040" max="13040" width="12.88671875" customWidth="1"/>
    <col min="13041" max="13041" width="12.44140625" customWidth="1"/>
    <col min="13042" max="13042" width="4.44140625" customWidth="1"/>
    <col min="13043" max="13043" width="18.33203125" customWidth="1"/>
    <col min="13044" max="13044" width="20.5546875" customWidth="1"/>
    <col min="13045" max="13045" width="14.88671875" customWidth="1"/>
    <col min="13046" max="13046" width="10.6640625" customWidth="1"/>
    <col min="13047" max="13047" width="17.5546875" customWidth="1"/>
    <col min="13049" max="13049" width="10.33203125" customWidth="1"/>
    <col min="13050" max="13050" width="14.6640625" customWidth="1"/>
    <col min="13285" max="13285" width="35" customWidth="1"/>
    <col min="13286" max="13286" width="14.33203125" customWidth="1"/>
    <col min="13287" max="13287" width="13" customWidth="1"/>
    <col min="13288" max="13288" width="12.44140625" customWidth="1"/>
    <col min="13289" max="13289" width="16.5546875" customWidth="1"/>
    <col min="13294" max="13294" width="31.5546875" customWidth="1"/>
    <col min="13295" max="13295" width="14.33203125" customWidth="1"/>
    <col min="13296" max="13296" width="12.88671875" customWidth="1"/>
    <col min="13297" max="13297" width="12.44140625" customWidth="1"/>
    <col min="13298" max="13298" width="4.44140625" customWidth="1"/>
    <col min="13299" max="13299" width="18.33203125" customWidth="1"/>
    <col min="13300" max="13300" width="20.5546875" customWidth="1"/>
    <col min="13301" max="13301" width="14.88671875" customWidth="1"/>
    <col min="13302" max="13302" width="10.6640625" customWidth="1"/>
    <col min="13303" max="13303" width="17.5546875" customWidth="1"/>
    <col min="13305" max="13305" width="10.33203125" customWidth="1"/>
    <col min="13306" max="13306" width="14.6640625" customWidth="1"/>
    <col min="13541" max="13541" width="35" customWidth="1"/>
    <col min="13542" max="13542" width="14.33203125" customWidth="1"/>
    <col min="13543" max="13543" width="13" customWidth="1"/>
    <col min="13544" max="13544" width="12.44140625" customWidth="1"/>
    <col min="13545" max="13545" width="16.5546875" customWidth="1"/>
    <col min="13550" max="13550" width="31.5546875" customWidth="1"/>
    <col min="13551" max="13551" width="14.33203125" customWidth="1"/>
    <col min="13552" max="13552" width="12.88671875" customWidth="1"/>
    <col min="13553" max="13553" width="12.44140625" customWidth="1"/>
    <col min="13554" max="13554" width="4.44140625" customWidth="1"/>
    <col min="13555" max="13555" width="18.33203125" customWidth="1"/>
    <col min="13556" max="13556" width="20.5546875" customWidth="1"/>
    <col min="13557" max="13557" width="14.88671875" customWidth="1"/>
    <col min="13558" max="13558" width="10.6640625" customWidth="1"/>
    <col min="13559" max="13559" width="17.5546875" customWidth="1"/>
    <col min="13561" max="13561" width="10.33203125" customWidth="1"/>
    <col min="13562" max="13562" width="14.6640625" customWidth="1"/>
    <col min="13797" max="13797" width="35" customWidth="1"/>
    <col min="13798" max="13798" width="14.33203125" customWidth="1"/>
    <col min="13799" max="13799" width="13" customWidth="1"/>
    <col min="13800" max="13800" width="12.44140625" customWidth="1"/>
    <col min="13801" max="13801" width="16.5546875" customWidth="1"/>
    <col min="13806" max="13806" width="31.5546875" customWidth="1"/>
    <col min="13807" max="13807" width="14.33203125" customWidth="1"/>
    <col min="13808" max="13808" width="12.88671875" customWidth="1"/>
    <col min="13809" max="13809" width="12.44140625" customWidth="1"/>
    <col min="13810" max="13810" width="4.44140625" customWidth="1"/>
    <col min="13811" max="13811" width="18.33203125" customWidth="1"/>
    <col min="13812" max="13812" width="20.5546875" customWidth="1"/>
    <col min="13813" max="13813" width="14.88671875" customWidth="1"/>
    <col min="13814" max="13814" width="10.6640625" customWidth="1"/>
    <col min="13815" max="13815" width="17.5546875" customWidth="1"/>
    <col min="13817" max="13817" width="10.33203125" customWidth="1"/>
    <col min="13818" max="13818" width="14.6640625" customWidth="1"/>
    <col min="14053" max="14053" width="35" customWidth="1"/>
    <col min="14054" max="14054" width="14.33203125" customWidth="1"/>
    <col min="14055" max="14055" width="13" customWidth="1"/>
    <col min="14056" max="14056" width="12.44140625" customWidth="1"/>
    <col min="14057" max="14057" width="16.5546875" customWidth="1"/>
    <col min="14062" max="14062" width="31.5546875" customWidth="1"/>
    <col min="14063" max="14063" width="14.33203125" customWidth="1"/>
    <col min="14064" max="14064" width="12.88671875" customWidth="1"/>
    <col min="14065" max="14065" width="12.44140625" customWidth="1"/>
    <col min="14066" max="14066" width="4.44140625" customWidth="1"/>
    <col min="14067" max="14067" width="18.33203125" customWidth="1"/>
    <col min="14068" max="14068" width="20.5546875" customWidth="1"/>
    <col min="14069" max="14069" width="14.88671875" customWidth="1"/>
    <col min="14070" max="14070" width="10.6640625" customWidth="1"/>
    <col min="14071" max="14071" width="17.5546875" customWidth="1"/>
    <col min="14073" max="14073" width="10.33203125" customWidth="1"/>
    <col min="14074" max="14074" width="14.6640625" customWidth="1"/>
    <col min="14309" max="14309" width="35" customWidth="1"/>
    <col min="14310" max="14310" width="14.33203125" customWidth="1"/>
    <col min="14311" max="14311" width="13" customWidth="1"/>
    <col min="14312" max="14312" width="12.44140625" customWidth="1"/>
    <col min="14313" max="14313" width="16.5546875" customWidth="1"/>
    <col min="14318" max="14318" width="31.5546875" customWidth="1"/>
    <col min="14319" max="14319" width="14.33203125" customWidth="1"/>
    <col min="14320" max="14320" width="12.88671875" customWidth="1"/>
    <col min="14321" max="14321" width="12.44140625" customWidth="1"/>
    <col min="14322" max="14322" width="4.44140625" customWidth="1"/>
    <col min="14323" max="14323" width="18.33203125" customWidth="1"/>
    <col min="14324" max="14324" width="20.5546875" customWidth="1"/>
    <col min="14325" max="14325" width="14.88671875" customWidth="1"/>
    <col min="14326" max="14326" width="10.6640625" customWidth="1"/>
    <col min="14327" max="14327" width="17.5546875" customWidth="1"/>
    <col min="14329" max="14329" width="10.33203125" customWidth="1"/>
    <col min="14330" max="14330" width="14.6640625" customWidth="1"/>
    <col min="14565" max="14565" width="35" customWidth="1"/>
    <col min="14566" max="14566" width="14.33203125" customWidth="1"/>
    <col min="14567" max="14567" width="13" customWidth="1"/>
    <col min="14568" max="14568" width="12.44140625" customWidth="1"/>
    <col min="14569" max="14569" width="16.5546875" customWidth="1"/>
    <col min="14574" max="14574" width="31.5546875" customWidth="1"/>
    <col min="14575" max="14575" width="14.33203125" customWidth="1"/>
    <col min="14576" max="14576" width="12.88671875" customWidth="1"/>
    <col min="14577" max="14577" width="12.44140625" customWidth="1"/>
    <col min="14578" max="14578" width="4.44140625" customWidth="1"/>
    <col min="14579" max="14579" width="18.33203125" customWidth="1"/>
    <col min="14580" max="14580" width="20.5546875" customWidth="1"/>
    <col min="14581" max="14581" width="14.88671875" customWidth="1"/>
    <col min="14582" max="14582" width="10.6640625" customWidth="1"/>
    <col min="14583" max="14583" width="17.5546875" customWidth="1"/>
    <col min="14585" max="14585" width="10.33203125" customWidth="1"/>
    <col min="14586" max="14586" width="14.6640625" customWidth="1"/>
    <col min="14821" max="14821" width="35" customWidth="1"/>
    <col min="14822" max="14822" width="14.33203125" customWidth="1"/>
    <col min="14823" max="14823" width="13" customWidth="1"/>
    <col min="14824" max="14824" width="12.44140625" customWidth="1"/>
    <col min="14825" max="14825" width="16.5546875" customWidth="1"/>
    <col min="14830" max="14830" width="31.5546875" customWidth="1"/>
    <col min="14831" max="14831" width="14.33203125" customWidth="1"/>
    <col min="14832" max="14832" width="12.88671875" customWidth="1"/>
    <col min="14833" max="14833" width="12.44140625" customWidth="1"/>
    <col min="14834" max="14834" width="4.44140625" customWidth="1"/>
    <col min="14835" max="14835" width="18.33203125" customWidth="1"/>
    <col min="14836" max="14836" width="20.5546875" customWidth="1"/>
    <col min="14837" max="14837" width="14.88671875" customWidth="1"/>
    <col min="14838" max="14838" width="10.6640625" customWidth="1"/>
    <col min="14839" max="14839" width="17.5546875" customWidth="1"/>
    <col min="14841" max="14841" width="10.33203125" customWidth="1"/>
    <col min="14842" max="14842" width="14.6640625" customWidth="1"/>
    <col min="15077" max="15077" width="35" customWidth="1"/>
    <col min="15078" max="15078" width="14.33203125" customWidth="1"/>
    <col min="15079" max="15079" width="13" customWidth="1"/>
    <col min="15080" max="15080" width="12.44140625" customWidth="1"/>
    <col min="15081" max="15081" width="16.5546875" customWidth="1"/>
    <col min="15086" max="15086" width="31.5546875" customWidth="1"/>
    <col min="15087" max="15087" width="14.33203125" customWidth="1"/>
    <col min="15088" max="15088" width="12.88671875" customWidth="1"/>
    <col min="15089" max="15089" width="12.44140625" customWidth="1"/>
    <col min="15090" max="15090" width="4.44140625" customWidth="1"/>
    <col min="15091" max="15091" width="18.33203125" customWidth="1"/>
    <col min="15092" max="15092" width="20.5546875" customWidth="1"/>
    <col min="15093" max="15093" width="14.88671875" customWidth="1"/>
    <col min="15094" max="15094" width="10.6640625" customWidth="1"/>
    <col min="15095" max="15095" width="17.5546875" customWidth="1"/>
    <col min="15097" max="15097" width="10.33203125" customWidth="1"/>
    <col min="15098" max="15098" width="14.6640625" customWidth="1"/>
    <col min="15333" max="15333" width="35" customWidth="1"/>
    <col min="15334" max="15334" width="14.33203125" customWidth="1"/>
    <col min="15335" max="15335" width="13" customWidth="1"/>
    <col min="15336" max="15336" width="12.44140625" customWidth="1"/>
    <col min="15337" max="15337" width="16.5546875" customWidth="1"/>
    <col min="15342" max="15342" width="31.5546875" customWidth="1"/>
    <col min="15343" max="15343" width="14.33203125" customWidth="1"/>
    <col min="15344" max="15344" width="12.88671875" customWidth="1"/>
    <col min="15345" max="15345" width="12.44140625" customWidth="1"/>
    <col min="15346" max="15346" width="4.44140625" customWidth="1"/>
    <col min="15347" max="15347" width="18.33203125" customWidth="1"/>
    <col min="15348" max="15348" width="20.5546875" customWidth="1"/>
    <col min="15349" max="15349" width="14.88671875" customWidth="1"/>
    <col min="15350" max="15350" width="10.6640625" customWidth="1"/>
    <col min="15351" max="15351" width="17.5546875" customWidth="1"/>
    <col min="15353" max="15353" width="10.33203125" customWidth="1"/>
    <col min="15354" max="15354" width="14.6640625" customWidth="1"/>
    <col min="15589" max="15589" width="35" customWidth="1"/>
    <col min="15590" max="15590" width="14.33203125" customWidth="1"/>
    <col min="15591" max="15591" width="13" customWidth="1"/>
    <col min="15592" max="15592" width="12.44140625" customWidth="1"/>
    <col min="15593" max="15593" width="16.5546875" customWidth="1"/>
    <col min="15598" max="15598" width="31.5546875" customWidth="1"/>
    <col min="15599" max="15599" width="14.33203125" customWidth="1"/>
    <col min="15600" max="15600" width="12.88671875" customWidth="1"/>
    <col min="15601" max="15601" width="12.44140625" customWidth="1"/>
    <col min="15602" max="15602" width="4.44140625" customWidth="1"/>
    <col min="15603" max="15603" width="18.33203125" customWidth="1"/>
    <col min="15604" max="15604" width="20.5546875" customWidth="1"/>
    <col min="15605" max="15605" width="14.88671875" customWidth="1"/>
    <col min="15606" max="15606" width="10.6640625" customWidth="1"/>
    <col min="15607" max="15607" width="17.5546875" customWidth="1"/>
    <col min="15609" max="15609" width="10.33203125" customWidth="1"/>
    <col min="15610" max="15610" width="14.6640625" customWidth="1"/>
    <col min="15845" max="15845" width="35" customWidth="1"/>
    <col min="15846" max="15846" width="14.33203125" customWidth="1"/>
    <col min="15847" max="15847" width="13" customWidth="1"/>
    <col min="15848" max="15848" width="12.44140625" customWidth="1"/>
    <col min="15849" max="15849" width="16.5546875" customWidth="1"/>
    <col min="15854" max="15854" width="31.5546875" customWidth="1"/>
    <col min="15855" max="15855" width="14.33203125" customWidth="1"/>
    <col min="15856" max="15856" width="12.88671875" customWidth="1"/>
    <col min="15857" max="15857" width="12.44140625" customWidth="1"/>
    <col min="15858" max="15858" width="4.44140625" customWidth="1"/>
    <col min="15859" max="15859" width="18.33203125" customWidth="1"/>
    <col min="15860" max="15860" width="20.5546875" customWidth="1"/>
    <col min="15861" max="15861" width="14.88671875" customWidth="1"/>
    <col min="15862" max="15862" width="10.6640625" customWidth="1"/>
    <col min="15863" max="15863" width="17.5546875" customWidth="1"/>
    <col min="15865" max="15865" width="10.33203125" customWidth="1"/>
    <col min="15866" max="15866" width="14.6640625" customWidth="1"/>
    <col min="16101" max="16101" width="35" customWidth="1"/>
    <col min="16102" max="16102" width="14.33203125" customWidth="1"/>
    <col min="16103" max="16103" width="13" customWidth="1"/>
    <col min="16104" max="16104" width="12.44140625" customWidth="1"/>
    <col min="16105" max="16105" width="16.5546875" customWidth="1"/>
    <col min="16110" max="16110" width="31.5546875" customWidth="1"/>
    <col min="16111" max="16111" width="14.33203125" customWidth="1"/>
    <col min="16112" max="16112" width="12.88671875" customWidth="1"/>
    <col min="16113" max="16113" width="12.44140625" customWidth="1"/>
    <col min="16114" max="16114" width="4.44140625" customWidth="1"/>
    <col min="16115" max="16115" width="18.33203125" customWidth="1"/>
    <col min="16116" max="16116" width="20.5546875" customWidth="1"/>
    <col min="16117" max="16117" width="14.88671875" customWidth="1"/>
    <col min="16118" max="16118" width="10.6640625" customWidth="1"/>
    <col min="16119" max="16119" width="17.5546875" customWidth="1"/>
    <col min="16121" max="16121" width="10.33203125" customWidth="1"/>
    <col min="16122" max="16122" width="14.6640625" customWidth="1"/>
    <col min="16357" max="16357" width="35" customWidth="1"/>
    <col min="16358" max="16358" width="14.33203125" customWidth="1"/>
    <col min="16359" max="16359" width="13" customWidth="1"/>
    <col min="16360" max="16360" width="12.44140625" customWidth="1"/>
    <col min="16361" max="16361" width="16.5546875" customWidth="1"/>
  </cols>
  <sheetData>
    <row r="1" spans="2:12" ht="21">
      <c r="B1" s="102" t="s">
        <v>77</v>
      </c>
      <c r="C1" s="102"/>
      <c r="D1" s="102"/>
      <c r="H1" s="336" t="s">
        <v>294</v>
      </c>
      <c r="L1" s="2"/>
    </row>
    <row r="2" spans="2:12" ht="15.75" customHeight="1" thickBot="1">
      <c r="B2" s="103"/>
      <c r="L2" s="2"/>
    </row>
    <row r="3" spans="2:12" ht="37.5" customHeight="1" thickBot="1">
      <c r="B3" s="2421" t="s">
        <v>78</v>
      </c>
      <c r="C3" s="2422"/>
      <c r="D3" s="2422"/>
      <c r="E3" s="2423"/>
      <c r="G3" s="2421" t="s">
        <v>79</v>
      </c>
      <c r="H3" s="2422"/>
      <c r="I3" s="2422"/>
      <c r="J3" s="2423"/>
      <c r="L3" s="3"/>
    </row>
    <row r="4" spans="2:12" ht="15" customHeight="1">
      <c r="B4" s="104" t="s">
        <v>80</v>
      </c>
      <c r="C4" s="2424" t="s">
        <v>3</v>
      </c>
      <c r="D4" s="2425"/>
      <c r="E4" s="5">
        <v>30</v>
      </c>
      <c r="F4" s="105"/>
      <c r="G4" s="4" t="s">
        <v>81</v>
      </c>
      <c r="H4" s="2424" t="s">
        <v>3</v>
      </c>
      <c r="I4" s="2425"/>
      <c r="J4" s="5">
        <v>30</v>
      </c>
      <c r="K4" s="1"/>
      <c r="L4" s="6"/>
    </row>
    <row r="5" spans="2:12" ht="15" customHeight="1">
      <c r="B5" s="106"/>
      <c r="C5" s="2417" t="s">
        <v>4</v>
      </c>
      <c r="D5" s="2426"/>
      <c r="E5" s="8">
        <v>365</v>
      </c>
      <c r="F5" s="105"/>
      <c r="G5" s="7"/>
      <c r="H5" s="2417" t="s">
        <v>4</v>
      </c>
      <c r="I5" s="2426"/>
      <c r="J5" s="8">
        <v>365</v>
      </c>
      <c r="K5" s="1"/>
      <c r="L5" s="9"/>
    </row>
    <row r="6" spans="2:12">
      <c r="B6" s="37"/>
      <c r="C6" s="11" t="s">
        <v>5</v>
      </c>
      <c r="D6" s="12" t="s">
        <v>6</v>
      </c>
      <c r="E6" s="13" t="s">
        <v>7</v>
      </c>
      <c r="F6" s="105"/>
      <c r="G6" s="10"/>
      <c r="H6" s="11" t="s">
        <v>5</v>
      </c>
      <c r="I6" s="12" t="s">
        <v>6</v>
      </c>
      <c r="J6" s="13" t="s">
        <v>7</v>
      </c>
      <c r="K6" s="1"/>
      <c r="L6" s="14"/>
    </row>
    <row r="7" spans="2:12" ht="26.25" customHeight="1">
      <c r="B7" s="107" t="str">
        <f>'[29]Master Lookup'!B15</f>
        <v>Program Manager / Director</v>
      </c>
      <c r="C7" s="108">
        <f>'RRS '!C7</f>
        <v>65763</v>
      </c>
      <c r="D7" s="109">
        <f>'[17]FTE Chart'!B5</f>
        <v>1</v>
      </c>
      <c r="E7" s="110">
        <f t="shared" ref="E7:E12" si="0">C7*D7</f>
        <v>65763</v>
      </c>
      <c r="F7" s="105"/>
      <c r="G7" s="107" t="str">
        <f>B7</f>
        <v>Program Manager / Director</v>
      </c>
      <c r="H7" s="111">
        <f>C7</f>
        <v>65763</v>
      </c>
      <c r="I7" s="112">
        <f>'[17]FTE Chart'!B5</f>
        <v>1</v>
      </c>
      <c r="J7" s="17">
        <f>H7*I7</f>
        <v>65763</v>
      </c>
      <c r="K7" s="1"/>
      <c r="L7" s="18"/>
    </row>
    <row r="8" spans="2:12">
      <c r="B8" s="113" t="str">
        <f>'RRS '!B8</f>
        <v>Clinical Supervisor/Director</v>
      </c>
      <c r="C8" s="114">
        <f>'RRS '!C8</f>
        <v>83324.800000000003</v>
      </c>
      <c r="D8" s="115">
        <f>'[17]FTE Chart'!B6</f>
        <v>1</v>
      </c>
      <c r="E8" s="110">
        <f t="shared" si="0"/>
        <v>83324.800000000003</v>
      </c>
      <c r="F8" s="105"/>
      <c r="G8" s="116" t="s">
        <v>9</v>
      </c>
      <c r="H8" s="117">
        <f>C10</f>
        <v>32198.400000000001</v>
      </c>
      <c r="I8" s="118">
        <v>6</v>
      </c>
      <c r="J8" s="17">
        <f>H8*I8</f>
        <v>193190.40000000002</v>
      </c>
      <c r="K8" s="119"/>
      <c r="L8" s="20"/>
    </row>
    <row r="9" spans="2:12">
      <c r="B9" s="116" t="s">
        <v>310</v>
      </c>
      <c r="C9" s="114">
        <f>'[29]FY22 Master Lookup'!C24</f>
        <v>41516.800000000003</v>
      </c>
      <c r="D9" s="115">
        <v>5.2</v>
      </c>
      <c r="E9" s="110">
        <f t="shared" si="0"/>
        <v>215887.36000000002</v>
      </c>
      <c r="F9" s="105"/>
      <c r="G9" s="120" t="s">
        <v>10</v>
      </c>
      <c r="H9" s="117">
        <f>C11</f>
        <v>32198.400000000001</v>
      </c>
      <c r="I9" s="16">
        <v>2.5</v>
      </c>
      <c r="J9" s="17">
        <f>H9*I9</f>
        <v>80496</v>
      </c>
      <c r="K9" s="119"/>
      <c r="L9" s="22"/>
    </row>
    <row r="10" spans="2:12" ht="15" thickBot="1">
      <c r="B10" s="116" t="s">
        <v>9</v>
      </c>
      <c r="C10" s="121">
        <f>'[29]FY22 Master Lookup'!C32</f>
        <v>32198.400000000001</v>
      </c>
      <c r="D10" s="115">
        <v>6.55</v>
      </c>
      <c r="E10" s="110">
        <f t="shared" si="0"/>
        <v>210899.52</v>
      </c>
      <c r="F10" s="105"/>
      <c r="G10" s="122" t="s">
        <v>82</v>
      </c>
      <c r="H10" s="123">
        <f>'[29]FY22 Master Lookup'!C33</f>
        <v>32198.400000000001</v>
      </c>
      <c r="I10" s="25">
        <f>I8*14.6%</f>
        <v>0.87599999999999989</v>
      </c>
      <c r="J10" s="26">
        <f>H10*I10</f>
        <v>28205.798399999996</v>
      </c>
      <c r="K10" s="1"/>
      <c r="L10" s="23"/>
    </row>
    <row r="11" spans="2:12" ht="15" thickTop="1">
      <c r="B11" s="120" t="s">
        <v>10</v>
      </c>
      <c r="C11" s="114">
        <f>'[29]FY22 Master Lookup'!C35</f>
        <v>32198.400000000001</v>
      </c>
      <c r="D11" s="124">
        <f>1.25+1.55</f>
        <v>2.8</v>
      </c>
      <c r="E11" s="110">
        <f t="shared" si="0"/>
        <v>90155.520000000004</v>
      </c>
      <c r="F11" s="105"/>
      <c r="G11" s="125" t="s">
        <v>12</v>
      </c>
      <c r="H11" s="28"/>
      <c r="I11" s="29">
        <f>SUM(I7:I10)</f>
        <v>10.375999999999999</v>
      </c>
      <c r="J11" s="30">
        <f>SUM(J7:J10)</f>
        <v>367655.19839999999</v>
      </c>
      <c r="K11" s="1"/>
      <c r="L11" s="24"/>
    </row>
    <row r="12" spans="2:12" ht="15" thickBot="1">
      <c r="B12" s="126" t="s">
        <v>11</v>
      </c>
      <c r="C12" s="127">
        <f>'[29]FY22 Master Lookup'!C36</f>
        <v>32198.400000000001</v>
      </c>
      <c r="D12" s="124">
        <f>SUM(D9:D10)*14.6%</f>
        <v>1.7154999999999998</v>
      </c>
      <c r="E12" s="128">
        <f t="shared" si="0"/>
        <v>55236.355199999998</v>
      </c>
      <c r="F12" s="105"/>
      <c r="G12" s="125" t="str">
        <f>B15</f>
        <v>PFMLA Trust Contribution</v>
      </c>
      <c r="H12" s="129">
        <f>C15</f>
        <v>3.7000000000000002E-3</v>
      </c>
      <c r="I12" s="130"/>
      <c r="J12" s="131">
        <f>J11*H12</f>
        <v>1360.32423408</v>
      </c>
      <c r="L12" s="27"/>
    </row>
    <row r="13" spans="2:12" ht="15.6" thickTop="1" thickBot="1">
      <c r="B13" s="125" t="s">
        <v>12</v>
      </c>
      <c r="C13" s="132"/>
      <c r="D13" s="133">
        <f>SUM(D7:D12)</f>
        <v>18.265499999999999</v>
      </c>
      <c r="E13" s="134">
        <f>SUM(E7:E12)</f>
        <v>721266.55520000006</v>
      </c>
      <c r="F13" s="105"/>
      <c r="G13" s="135" t="s">
        <v>13</v>
      </c>
      <c r="H13" s="129">
        <f>'[29]FY22 Master Lookup'!C69</f>
        <v>0.224</v>
      </c>
      <c r="I13" s="136"/>
      <c r="J13" s="26">
        <f>J11*H13</f>
        <v>82354.764441599997</v>
      </c>
      <c r="L13" s="27"/>
    </row>
    <row r="14" spans="2:12" ht="15.75" customHeight="1" thickTop="1">
      <c r="B14" s="135" t="s">
        <v>13</v>
      </c>
      <c r="C14" s="137">
        <f>'[29]FY22 Master Lookup'!C69</f>
        <v>0.224</v>
      </c>
      <c r="D14" s="138"/>
      <c r="E14" s="110">
        <f>E13*C14</f>
        <v>161563.70836480003</v>
      </c>
      <c r="F14" s="105"/>
      <c r="G14" s="125" t="s">
        <v>12</v>
      </c>
      <c r="H14" s="139"/>
      <c r="I14" s="28"/>
      <c r="J14" s="140">
        <f>SUM(J11:J13)</f>
        <v>451370.28707567998</v>
      </c>
      <c r="L14" s="27"/>
    </row>
    <row r="15" spans="2:12">
      <c r="B15" s="135" t="str">
        <f>'[29]FY22 Master Lookup'!B40</f>
        <v>PFMLA Trust Contribution</v>
      </c>
      <c r="C15" s="137">
        <f>'[29]FY22 Master Lookup'!E40</f>
        <v>3.7000000000000002E-3</v>
      </c>
      <c r="D15" s="138"/>
      <c r="E15" s="110">
        <f>E13*C15</f>
        <v>2668.6862542400004</v>
      </c>
      <c r="F15" s="105"/>
      <c r="G15" s="141"/>
      <c r="H15" s="142" t="s">
        <v>15</v>
      </c>
      <c r="I15" s="143"/>
      <c r="J15" s="13" t="s">
        <v>7</v>
      </c>
      <c r="L15" s="27"/>
    </row>
    <row r="16" spans="2:12" ht="15" customHeight="1">
      <c r="B16" s="144" t="s">
        <v>14</v>
      </c>
      <c r="C16" s="145"/>
      <c r="D16" s="146"/>
      <c r="E16" s="46">
        <f>SUM(E13:E15)</f>
        <v>885498.94981904014</v>
      </c>
      <c r="F16" s="105"/>
      <c r="G16" s="147" t="str">
        <f>B18</f>
        <v>Other Program Expenses</v>
      </c>
      <c r="H16" s="148">
        <f>C18</f>
        <v>20.450707748720081</v>
      </c>
      <c r="I16" s="149"/>
      <c r="J16" s="39">
        <f>H16*$J$5*$J$4</f>
        <v>223935.24984848491</v>
      </c>
      <c r="L16" s="27"/>
    </row>
    <row r="17" spans="2:14">
      <c r="B17" s="150"/>
      <c r="C17" s="151" t="s">
        <v>15</v>
      </c>
      <c r="D17" s="143"/>
      <c r="E17" s="13" t="s">
        <v>7</v>
      </c>
      <c r="F17" s="105"/>
      <c r="G17" s="147" t="str">
        <f>B19</f>
        <v>Travel</v>
      </c>
      <c r="H17" s="152">
        <f>C19</f>
        <v>1.1730943683409434</v>
      </c>
      <c r="I17" s="149"/>
      <c r="J17" s="39">
        <f>H17*$J$5*$J$4</f>
        <v>12845.383333333331</v>
      </c>
      <c r="L17" s="27"/>
      <c r="N17" s="36"/>
    </row>
    <row r="18" spans="2:14" ht="36.75" customHeight="1">
      <c r="B18" s="37" t="s">
        <v>298</v>
      </c>
      <c r="C18" s="580">
        <f>'RRS '!C19</f>
        <v>20.450707748720081</v>
      </c>
      <c r="D18" s="153"/>
      <c r="E18" s="39">
        <f>C18*$E$4*$E$5</f>
        <v>223935.24984848488</v>
      </c>
      <c r="F18" s="105"/>
      <c r="G18" s="155" t="s">
        <v>16</v>
      </c>
      <c r="H18" s="156"/>
      <c r="I18" s="48"/>
      <c r="J18" s="140">
        <f>SUM(J14:J17)</f>
        <v>688150.92025749816</v>
      </c>
      <c r="L18" s="27"/>
    </row>
    <row r="19" spans="2:14" ht="15" thickBot="1">
      <c r="B19" s="37" t="s">
        <v>299</v>
      </c>
      <c r="C19" s="154">
        <f>'RRS '!C20</f>
        <v>1.1730943683409434</v>
      </c>
      <c r="D19" s="153"/>
      <c r="E19" s="39">
        <f>C19*$E$4*$E$5</f>
        <v>12845.38333333333</v>
      </c>
      <c r="F19" s="105"/>
      <c r="G19" s="161" t="s">
        <v>17</v>
      </c>
      <c r="H19" s="162">
        <f>C21</f>
        <v>0.12</v>
      </c>
      <c r="I19" s="163"/>
      <c r="J19" s="164">
        <f>J18*H19</f>
        <v>82578.110430899775</v>
      </c>
      <c r="L19" s="40"/>
    </row>
    <row r="20" spans="2:14" ht="15.6" thickTop="1" thickBot="1">
      <c r="B20" s="157" t="s">
        <v>16</v>
      </c>
      <c r="C20" s="158"/>
      <c r="D20" s="159"/>
      <c r="E20" s="160">
        <f>SUM(E18:E19,E16)</f>
        <v>1122279.5830008583</v>
      </c>
      <c r="F20" s="105"/>
      <c r="G20" s="161" t="s">
        <v>131</v>
      </c>
      <c r="H20" s="162">
        <f>C22</f>
        <v>1.9959404600811814E-2</v>
      </c>
      <c r="I20" s="163"/>
      <c r="J20" s="164">
        <f>(J18-J11)*H20</f>
        <v>6396.9037853830523</v>
      </c>
      <c r="L20" s="27"/>
    </row>
    <row r="21" spans="2:14" ht="15" thickTop="1">
      <c r="B21" s="165" t="s">
        <v>17</v>
      </c>
      <c r="C21" s="166">
        <f>'[29]FY22 Master Lookup'!C67</f>
        <v>0.12</v>
      </c>
      <c r="D21" s="159"/>
      <c r="E21" s="160">
        <f>E20*C21</f>
        <v>134673.549960103</v>
      </c>
      <c r="F21" s="105"/>
      <c r="G21" s="155" t="s">
        <v>18</v>
      </c>
      <c r="H21" s="48"/>
      <c r="I21" s="48"/>
      <c r="J21" s="30">
        <f>SUM(J18:J20)</f>
        <v>777125.93447378103</v>
      </c>
      <c r="L21" s="41"/>
    </row>
    <row r="22" spans="2:14" ht="30.75" customHeight="1">
      <c r="B22" s="581" t="s">
        <v>131</v>
      </c>
      <c r="C22" s="582">
        <f>'RRS '!C22</f>
        <v>1.9959404600811814E-2</v>
      </c>
      <c r="D22" s="173"/>
      <c r="E22" s="583">
        <f>(E20+E21-E13)*C22</f>
        <v>10691.985144755263</v>
      </c>
      <c r="F22" s="105"/>
      <c r="G22" s="167" t="s">
        <v>19</v>
      </c>
      <c r="H22" s="168"/>
      <c r="I22" s="169"/>
      <c r="J22" s="170">
        <f>$J$21/($J$4*$J$5)</f>
        <v>70.970404974774524</v>
      </c>
      <c r="L22" s="27"/>
    </row>
    <row r="23" spans="2:14" ht="15" thickBot="1">
      <c r="B23" s="172" t="s">
        <v>18</v>
      </c>
      <c r="C23" s="173"/>
      <c r="D23" s="173"/>
      <c r="E23" s="174">
        <f>SUM(E20:E21)</f>
        <v>1256953.1329609612</v>
      </c>
      <c r="F23" s="105"/>
      <c r="G23" s="190" t="s">
        <v>20</v>
      </c>
      <c r="H23" s="191">
        <v>0.8</v>
      </c>
      <c r="I23" s="192"/>
      <c r="J23" s="585">
        <f>$J$21/(($J$4*$J$5)*H23)</f>
        <v>88.713006218468152</v>
      </c>
      <c r="L23" s="43"/>
    </row>
    <row r="24" spans="2:14" ht="25.5" customHeight="1">
      <c r="B24" s="167" t="s">
        <v>19</v>
      </c>
      <c r="C24" s="168"/>
      <c r="D24" s="169"/>
      <c r="E24" s="170">
        <f>$E$23/($E$4*$E$5)</f>
        <v>114.79024045305582</v>
      </c>
      <c r="F24" s="105"/>
      <c r="G24" s="180"/>
      <c r="H24" s="49"/>
      <c r="I24" s="54"/>
      <c r="J24" s="55"/>
      <c r="L24" s="41"/>
    </row>
    <row r="25" spans="2:14" ht="15" thickBot="1">
      <c r="B25" s="176" t="s">
        <v>20</v>
      </c>
      <c r="C25" s="177">
        <v>0.8</v>
      </c>
      <c r="D25" s="169"/>
      <c r="E25" s="181">
        <f>$E$23/(($E$4*$E$5)*C25)</f>
        <v>143.48780056631978</v>
      </c>
      <c r="F25" s="105"/>
      <c r="G25" s="180"/>
      <c r="H25" s="184"/>
      <c r="I25" s="54"/>
      <c r="J25" s="57"/>
      <c r="L25" s="41"/>
    </row>
    <row r="26" spans="2:14" ht="15" thickBot="1">
      <c r="B26" s="183" t="s">
        <v>311</v>
      </c>
      <c r="C26" s="2419" t="s">
        <v>312</v>
      </c>
      <c r="D26" s="2420"/>
      <c r="E26" s="584">
        <f>E25-110.43</f>
        <v>33.05780056631977</v>
      </c>
      <c r="F26" s="105"/>
      <c r="G26" s="105"/>
      <c r="H26" s="105"/>
      <c r="I26" s="105"/>
      <c r="J26" s="105"/>
      <c r="K26" s="53"/>
      <c r="L26" s="171"/>
    </row>
    <row r="27" spans="2:14" ht="16.2" thickBot="1">
      <c r="B27" s="105"/>
      <c r="C27" s="105"/>
      <c r="D27" s="54"/>
      <c r="E27" s="55"/>
      <c r="F27" s="175"/>
      <c r="G27" s="185" t="s">
        <v>84</v>
      </c>
      <c r="H27" s="186"/>
      <c r="I27" s="186"/>
      <c r="J27" s="187"/>
      <c r="K27" s="178"/>
      <c r="L27" s="179"/>
    </row>
    <row r="28" spans="2:14" ht="34.200000000000003" customHeight="1" thickBot="1">
      <c r="B28" s="193"/>
      <c r="C28" s="49"/>
      <c r="D28" s="54"/>
      <c r="E28" s="57"/>
      <c r="F28" s="180"/>
      <c r="G28" s="586" t="s">
        <v>85</v>
      </c>
      <c r="H28" s="587"/>
      <c r="I28" s="588"/>
      <c r="J28" s="196">
        <f>J23/2</f>
        <v>44.356503109234076</v>
      </c>
      <c r="K28" s="178"/>
      <c r="L28" s="179"/>
    </row>
    <row r="29" spans="2:14" ht="25.5" customHeight="1">
      <c r="B29" s="105"/>
      <c r="C29" s="184"/>
      <c r="D29" s="194"/>
      <c r="E29" s="195"/>
      <c r="F29" s="180"/>
      <c r="G29" s="105"/>
      <c r="H29" s="49"/>
      <c r="I29" s="54"/>
      <c r="J29" s="55"/>
      <c r="K29" s="178"/>
      <c r="L29" s="182"/>
    </row>
    <row r="30" spans="2:14">
      <c r="B30" s="105"/>
      <c r="C30" s="197"/>
      <c r="D30" s="180"/>
      <c r="E30" s="198"/>
      <c r="F30" s="180"/>
      <c r="G30" s="105"/>
      <c r="H30" s="184"/>
      <c r="I30" s="54"/>
      <c r="J30" s="57"/>
      <c r="K30" s="178"/>
      <c r="L30" s="182"/>
    </row>
    <row r="31" spans="2:14">
      <c r="B31" s="180"/>
      <c r="C31" s="200"/>
      <c r="D31" s="180"/>
      <c r="E31" s="195"/>
      <c r="F31" s="180"/>
      <c r="G31" s="105"/>
      <c r="H31" s="105"/>
      <c r="I31" s="105"/>
      <c r="J31" s="105"/>
      <c r="K31" s="178"/>
      <c r="L31" s="182"/>
    </row>
    <row r="32" spans="2:14" ht="14.25" customHeight="1">
      <c r="B32" s="180"/>
      <c r="C32" s="180"/>
      <c r="D32" s="180"/>
      <c r="E32" s="105"/>
      <c r="F32" s="180"/>
      <c r="G32" s="105"/>
      <c r="H32" s="105"/>
      <c r="I32" s="105"/>
      <c r="J32" s="105"/>
      <c r="K32" s="178"/>
      <c r="L32" s="182"/>
    </row>
    <row r="33" spans="1:16" ht="15" customHeight="1">
      <c r="B33" s="105"/>
      <c r="C33" s="202"/>
      <c r="D33" s="202"/>
      <c r="E33" s="203"/>
      <c r="F33" s="188"/>
      <c r="G33" s="180"/>
      <c r="H33" s="180"/>
      <c r="I33" s="199"/>
      <c r="J33" s="199"/>
      <c r="K33" s="178"/>
      <c r="L33" s="189"/>
    </row>
    <row r="34" spans="1:16" ht="16.95" customHeight="1">
      <c r="B34" s="204"/>
      <c r="C34" s="105"/>
      <c r="D34" s="105"/>
      <c r="E34" s="105"/>
      <c r="F34" s="105"/>
      <c r="G34" s="199"/>
      <c r="H34" s="199"/>
      <c r="I34" s="199"/>
      <c r="J34" s="199"/>
      <c r="K34" s="53"/>
      <c r="L34" s="2"/>
    </row>
    <row r="35" spans="1:16">
      <c r="B35" s="205"/>
      <c r="C35" s="206"/>
      <c r="D35" s="207"/>
      <c r="E35" s="105"/>
      <c r="F35" s="105"/>
      <c r="G35" s="105"/>
      <c r="H35" s="105"/>
      <c r="I35" s="105"/>
      <c r="J35" s="105"/>
      <c r="K35" s="53"/>
      <c r="L35" s="2"/>
    </row>
    <row r="36" spans="1:16">
      <c r="B36" s="751"/>
      <c r="C36" s="752"/>
      <c r="D36" s="753"/>
      <c r="E36" s="105"/>
      <c r="F36" s="105"/>
      <c r="G36" s="199"/>
      <c r="H36" s="199"/>
      <c r="I36" s="199"/>
      <c r="J36" s="199"/>
      <c r="L36" s="2"/>
      <c r="N36" s="59"/>
      <c r="O36" s="59"/>
      <c r="P36" s="59"/>
    </row>
    <row r="37" spans="1:16" ht="19.5" customHeight="1">
      <c r="B37" s="754"/>
      <c r="C37" s="756"/>
      <c r="D37" s="756"/>
      <c r="E37" s="105"/>
      <c r="F37" s="199"/>
      <c r="G37" s="199"/>
      <c r="H37" s="199"/>
      <c r="I37" s="199"/>
      <c r="J37" s="199"/>
      <c r="K37" s="59"/>
      <c r="L37" s="60"/>
      <c r="N37" s="59"/>
      <c r="O37" s="59"/>
      <c r="P37" s="59"/>
    </row>
    <row r="38" spans="1:16" ht="16.5" customHeight="1">
      <c r="B38" s="754"/>
      <c r="C38" s="752"/>
      <c r="D38" s="755"/>
      <c r="E38" s="105"/>
      <c r="F38" s="105"/>
      <c r="G38" s="199"/>
      <c r="H38" s="199"/>
      <c r="I38" s="199"/>
      <c r="J38" s="199"/>
      <c r="K38" s="201"/>
      <c r="L38" s="59"/>
      <c r="N38" s="59"/>
      <c r="O38" s="59"/>
      <c r="P38" s="59"/>
    </row>
    <row r="39" spans="1:16">
      <c r="B39" s="756"/>
      <c r="C39" s="752"/>
      <c r="D39" s="756"/>
      <c r="E39" s="105"/>
      <c r="F39" s="199"/>
      <c r="G39" s="199"/>
      <c r="H39" s="199"/>
      <c r="I39" s="199"/>
      <c r="J39" s="199"/>
      <c r="K39" s="59"/>
      <c r="L39" s="60"/>
      <c r="N39" s="59"/>
      <c r="O39" s="59"/>
      <c r="P39" s="59"/>
    </row>
    <row r="40" spans="1:16">
      <c r="B40" s="757"/>
      <c r="C40" s="757"/>
      <c r="D40" s="758">
        <f>'[17]Preg&amp;PostP Source'!$E$24</f>
        <v>0.54919387907355521</v>
      </c>
      <c r="E40" s="105"/>
      <c r="F40" s="199"/>
      <c r="G40" s="180"/>
      <c r="H40" s="199"/>
      <c r="I40" s="199"/>
      <c r="J40" s="199"/>
      <c r="K40" s="59"/>
      <c r="L40" s="60"/>
      <c r="N40" s="59"/>
      <c r="O40" s="59"/>
      <c r="P40" s="59"/>
    </row>
    <row r="41" spans="1:16">
      <c r="B41" s="756"/>
      <c r="C41" s="759"/>
      <c r="D41" s="759"/>
      <c r="E41" s="199"/>
      <c r="F41" s="199"/>
      <c r="G41" s="180"/>
      <c r="H41" s="199"/>
      <c r="I41" s="199"/>
      <c r="J41" s="199"/>
      <c r="K41" s="59"/>
      <c r="L41" s="60"/>
      <c r="N41" s="59"/>
      <c r="O41" s="59"/>
      <c r="P41" s="59"/>
    </row>
    <row r="42" spans="1:16">
      <c r="B42" s="756"/>
      <c r="C42" s="759"/>
      <c r="D42" s="759"/>
      <c r="E42" s="199"/>
      <c r="F42" s="199"/>
      <c r="G42" s="208"/>
      <c r="H42" s="59"/>
      <c r="I42" s="59"/>
      <c r="J42" s="59"/>
      <c r="K42" s="59"/>
      <c r="L42" s="60"/>
      <c r="N42" s="59"/>
      <c r="O42" s="59"/>
      <c r="P42" s="59"/>
    </row>
    <row r="43" spans="1:16">
      <c r="C43" s="59"/>
      <c r="D43" s="59"/>
      <c r="E43" s="59"/>
      <c r="F43" s="199"/>
      <c r="G43" s="208"/>
      <c r="H43" s="59"/>
      <c r="I43" s="59"/>
      <c r="J43" s="59"/>
      <c r="K43" s="59"/>
      <c r="L43" s="60"/>
      <c r="N43" s="59"/>
      <c r="O43" s="59"/>
      <c r="P43" s="59"/>
    </row>
    <row r="44" spans="1:16">
      <c r="C44" s="59"/>
      <c r="D44" s="61"/>
      <c r="E44" s="59"/>
      <c r="F44" s="199"/>
      <c r="G44" s="208"/>
      <c r="H44" s="59"/>
      <c r="I44" s="59"/>
      <c r="J44" s="59"/>
      <c r="K44" s="59"/>
      <c r="L44" s="60"/>
      <c r="N44" s="59"/>
      <c r="O44" s="59"/>
      <c r="P44" s="59"/>
    </row>
    <row r="45" spans="1:16" hidden="1">
      <c r="C45" s="61"/>
      <c r="D45" s="71"/>
      <c r="E45" s="61"/>
      <c r="F45" s="105"/>
      <c r="G45" s="208"/>
      <c r="H45" s="59"/>
      <c r="I45" s="59"/>
      <c r="J45" s="59"/>
      <c r="L45" s="2"/>
    </row>
    <row r="46" spans="1:16" s="59" customFormat="1" ht="15.75" hidden="1" customHeight="1" thickBot="1">
      <c r="A46"/>
      <c r="B46" s="71"/>
      <c r="C46" s="66"/>
      <c r="D46" s="71"/>
      <c r="E46" s="66"/>
      <c r="F46" s="199"/>
      <c r="G46" s="208"/>
    </row>
    <row r="47" spans="1:16" s="59" customFormat="1" hidden="1">
      <c r="A47"/>
      <c r="B47" s="69"/>
      <c r="C47" s="71"/>
      <c r="D47" s="69"/>
      <c r="E47" s="209"/>
      <c r="F47" s="199"/>
      <c r="G47" s="208"/>
    </row>
    <row r="48" spans="1:16" s="59" customFormat="1">
      <c r="A48" s="65"/>
      <c r="B48" s="70"/>
      <c r="C48" s="68"/>
      <c r="D48" s="70"/>
      <c r="E48" s="68"/>
      <c r="F48" s="199"/>
      <c r="G48" s="208"/>
    </row>
    <row r="49" spans="1:10" s="59" customFormat="1">
      <c r="A49" s="65"/>
      <c r="B49" s="70"/>
      <c r="C49" s="67"/>
      <c r="D49" s="70"/>
      <c r="E49" s="67"/>
      <c r="G49" s="208"/>
    </row>
    <row r="50" spans="1:10" s="59" customFormat="1">
      <c r="A50" s="65"/>
      <c r="B50" s="70"/>
      <c r="C50" s="67"/>
      <c r="D50" s="70"/>
      <c r="E50" s="67"/>
      <c r="F50" s="61"/>
    </row>
    <row r="51" spans="1:10" s="59" customFormat="1">
      <c r="A51" s="65"/>
      <c r="B51" s="70"/>
      <c r="C51" s="67"/>
      <c r="D51" s="70"/>
      <c r="E51" s="67"/>
      <c r="F51" s="71"/>
    </row>
    <row r="52" spans="1:10" s="59" customFormat="1">
      <c r="A52" s="66"/>
      <c r="B52" s="70"/>
      <c r="C52" s="67"/>
      <c r="D52" s="70"/>
      <c r="E52" s="67"/>
      <c r="F52" s="209"/>
    </row>
    <row r="53" spans="1:10" s="59" customFormat="1">
      <c r="A53" s="69"/>
      <c r="B53" s="72"/>
      <c r="C53" s="70"/>
      <c r="D53" s="72"/>
      <c r="E53" s="70"/>
      <c r="F53" s="69"/>
      <c r="G53"/>
      <c r="H53"/>
      <c r="I53"/>
      <c r="J53"/>
    </row>
    <row r="54" spans="1:10" s="59" customFormat="1">
      <c r="A54" s="68"/>
      <c r="C54" s="72"/>
      <c r="E54" s="72"/>
      <c r="F54" s="70"/>
      <c r="G54"/>
      <c r="H54"/>
      <c r="I54"/>
      <c r="J54"/>
    </row>
    <row r="55" spans="1:10" s="59" customFormat="1">
      <c r="A55" s="67"/>
      <c r="F55" s="70"/>
      <c r="G55"/>
      <c r="H55"/>
      <c r="I55"/>
      <c r="J55"/>
    </row>
    <row r="56" spans="1:10" s="59" customFormat="1">
      <c r="A56" s="67"/>
      <c r="F56" s="70"/>
      <c r="G56"/>
      <c r="H56"/>
      <c r="I56"/>
      <c r="J56"/>
    </row>
    <row r="57" spans="1:10" s="59" customFormat="1">
      <c r="A57" s="67"/>
      <c r="B57"/>
      <c r="D57"/>
      <c r="F57" s="70"/>
      <c r="G57"/>
      <c r="H57"/>
      <c r="I57"/>
      <c r="J57"/>
    </row>
    <row r="58" spans="1:10" s="59" customFormat="1">
      <c r="A58" s="67"/>
      <c r="B58"/>
      <c r="C58"/>
      <c r="D58"/>
      <c r="E58"/>
      <c r="F58" s="70"/>
      <c r="G58"/>
      <c r="H58"/>
      <c r="I58"/>
      <c r="J58"/>
    </row>
    <row r="59" spans="1:10" s="59" customFormat="1">
      <c r="A59" s="70"/>
      <c r="B59"/>
      <c r="C59"/>
      <c r="D59"/>
      <c r="E59"/>
      <c r="F59" s="72"/>
      <c r="G59"/>
      <c r="H59"/>
      <c r="I59"/>
      <c r="J59"/>
    </row>
    <row r="60" spans="1:10" s="59" customFormat="1">
      <c r="A60" s="72"/>
      <c r="B60"/>
      <c r="C60"/>
      <c r="D60"/>
      <c r="E60"/>
      <c r="G60"/>
      <c r="H60"/>
      <c r="I60"/>
      <c r="J60"/>
    </row>
    <row r="61" spans="1:10" s="59" customFormat="1">
      <c r="B61"/>
      <c r="C61"/>
      <c r="D61"/>
      <c r="E61"/>
      <c r="G61"/>
      <c r="H61"/>
      <c r="I61"/>
      <c r="J61"/>
    </row>
    <row r="62" spans="1:10" s="59" customFormat="1">
      <c r="B62"/>
      <c r="C62"/>
      <c r="D62"/>
      <c r="E62"/>
      <c r="G62"/>
      <c r="H62"/>
      <c r="I62"/>
      <c r="J62"/>
    </row>
    <row r="63" spans="1:10">
      <c r="A63" s="59"/>
    </row>
  </sheetData>
  <mergeCells count="7">
    <mergeCell ref="C26:D26"/>
    <mergeCell ref="B3:E3"/>
    <mergeCell ref="G3:J3"/>
    <mergeCell ref="C4:D4"/>
    <mergeCell ref="H4:I4"/>
    <mergeCell ref="C5:D5"/>
    <mergeCell ref="H5:I5"/>
  </mergeCells>
  <pageMargins left="0.25" right="0" top="0" bottom="0" header="0.3" footer="0.3"/>
  <pageSetup scale="65" orientation="landscape" r:id="rId1"/>
  <headerFooter>
    <oddHeader>&amp;CBENCHMARKED ADULT RESI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P101"/>
  <sheetViews>
    <sheetView zoomScale="85" zoomScaleNormal="85" workbookViewId="0">
      <selection activeCell="G29" sqref="G29"/>
    </sheetView>
  </sheetViews>
  <sheetFormatPr defaultColWidth="9.109375" defaultRowHeight="15.6"/>
  <cols>
    <col min="1" max="1" width="6.109375" style="319" customWidth="1"/>
    <col min="2" max="2" width="34.5546875" style="319" bestFit="1" customWidth="1"/>
    <col min="3" max="3" width="8.109375" style="319" bestFit="1" customWidth="1"/>
    <col min="4" max="4" width="9.109375" style="319"/>
    <col min="5" max="5" width="56.5546875" style="319" customWidth="1"/>
    <col min="6" max="6" width="17.6640625" style="319" customWidth="1"/>
    <col min="7" max="7" width="21.77734375" style="319" customWidth="1"/>
    <col min="8" max="8" width="10.6640625" style="319" customWidth="1"/>
    <col min="9" max="9" width="14.109375" style="319" customWidth="1"/>
    <col min="10" max="10" width="13.21875" style="319" customWidth="1"/>
    <col min="11" max="11" width="2.6640625" style="319" customWidth="1"/>
    <col min="12" max="12" width="29.109375" style="319" hidden="1" customWidth="1"/>
    <col min="13" max="13" width="15.44140625" style="319" hidden="1" customWidth="1"/>
    <col min="14" max="14" width="12.6640625" style="319" hidden="1" customWidth="1"/>
    <col min="15" max="15" width="15.5546875" style="319" hidden="1" customWidth="1"/>
    <col min="16" max="16" width="3" style="319" customWidth="1"/>
    <col min="17" max="17" width="27.88671875" style="337" customWidth="1"/>
    <col min="18" max="18" width="9.6640625" style="337" customWidth="1"/>
    <col min="19" max="19" width="56.44140625" style="337" customWidth="1"/>
    <col min="20" max="20" width="9.44140625" style="319" customWidth="1"/>
    <col min="21" max="16384" width="9.109375" style="319"/>
  </cols>
  <sheetData>
    <row r="1" spans="2:20" ht="15" customHeight="1" thickBot="1">
      <c r="B1" s="335"/>
      <c r="C1" s="335"/>
      <c r="D1" s="335"/>
      <c r="E1" s="335"/>
      <c r="F1" s="335"/>
      <c r="G1" s="336" t="s">
        <v>294</v>
      </c>
      <c r="H1" s="335"/>
      <c r="I1" s="335"/>
      <c r="J1" s="335"/>
      <c r="K1" s="335"/>
      <c r="L1" s="335"/>
      <c r="M1" s="335"/>
      <c r="N1" s="335"/>
      <c r="O1" s="335"/>
      <c r="R1" s="338"/>
      <c r="S1" s="338"/>
      <c r="T1" s="339"/>
    </row>
    <row r="2" spans="2:20" ht="15.75" customHeight="1" thickBot="1">
      <c r="B2" s="2429" t="s">
        <v>246</v>
      </c>
      <c r="C2" s="2430"/>
      <c r="D2" s="2430"/>
      <c r="E2" s="2431"/>
      <c r="F2" s="340"/>
      <c r="G2" s="2432" t="s">
        <v>247</v>
      </c>
      <c r="H2" s="2433"/>
      <c r="I2" s="2433"/>
      <c r="J2" s="2434"/>
      <c r="K2" s="335"/>
      <c r="L2" s="2432" t="s">
        <v>248</v>
      </c>
      <c r="M2" s="2433"/>
      <c r="N2" s="2433"/>
      <c r="O2" s="2434"/>
      <c r="P2" s="337"/>
      <c r="T2" s="339"/>
    </row>
    <row r="3" spans="2:20" ht="15" customHeight="1" thickBot="1">
      <c r="B3" s="2435" t="s">
        <v>249</v>
      </c>
      <c r="C3" s="2436"/>
      <c r="D3" s="2436"/>
      <c r="E3" s="341" t="s">
        <v>135</v>
      </c>
      <c r="F3" s="342"/>
      <c r="G3" s="343" t="s">
        <v>250</v>
      </c>
      <c r="H3" s="344">
        <v>30</v>
      </c>
      <c r="I3" s="345" t="s">
        <v>251</v>
      </c>
      <c r="J3" s="346">
        <f>H3*365</f>
        <v>10950</v>
      </c>
      <c r="K3" s="335"/>
      <c r="L3" s="347" t="s">
        <v>250</v>
      </c>
      <c r="M3" s="348">
        <v>45</v>
      </c>
      <c r="N3" s="349" t="s">
        <v>251</v>
      </c>
      <c r="O3" s="350">
        <f>M3*365</f>
        <v>16425</v>
      </c>
      <c r="P3" s="337"/>
      <c r="T3" s="339"/>
    </row>
    <row r="4" spans="2:20" ht="15" customHeight="1">
      <c r="B4" s="351" t="s">
        <v>252</v>
      </c>
      <c r="C4" s="2427">
        <f>'RRS '!C7</f>
        <v>65763</v>
      </c>
      <c r="D4" s="2437"/>
      <c r="E4" s="352" t="s">
        <v>297</v>
      </c>
      <c r="F4" s="353"/>
      <c r="G4" s="354"/>
      <c r="H4" s="355" t="s">
        <v>253</v>
      </c>
      <c r="I4" s="356" t="s">
        <v>6</v>
      </c>
      <c r="J4" s="357" t="s">
        <v>7</v>
      </c>
      <c r="K4" s="353"/>
      <c r="L4" s="354"/>
      <c r="M4" s="355" t="s">
        <v>253</v>
      </c>
      <c r="N4" s="356" t="s">
        <v>6</v>
      </c>
      <c r="O4" s="357" t="s">
        <v>7</v>
      </c>
      <c r="P4" s="338"/>
      <c r="T4" s="339"/>
    </row>
    <row r="5" spans="2:20" ht="15" customHeight="1">
      <c r="B5" s="358" t="s">
        <v>254</v>
      </c>
      <c r="C5" s="2427">
        <f>(Chart!C24*50%)+(220356*50%)</f>
        <v>169884.4</v>
      </c>
      <c r="D5" s="2437"/>
      <c r="E5" s="352" t="s">
        <v>304</v>
      </c>
      <c r="F5" s="353"/>
      <c r="G5" s="359" t="s">
        <v>252</v>
      </c>
      <c r="H5" s="571">
        <f>C4</f>
        <v>65763</v>
      </c>
      <c r="I5" s="572">
        <v>1</v>
      </c>
      <c r="J5" s="361">
        <f>H5*I5</f>
        <v>65763</v>
      </c>
      <c r="K5" s="335"/>
      <c r="L5" s="359" t="s">
        <v>252</v>
      </c>
      <c r="M5" s="360">
        <f t="shared" ref="M5:M12" si="0">C4</f>
        <v>65763</v>
      </c>
      <c r="N5" s="362">
        <f t="shared" ref="N5:N12" si="1">D14</f>
        <v>0</v>
      </c>
      <c r="O5" s="361">
        <f t="shared" ref="O5:O12" si="2">M5*N5</f>
        <v>0</v>
      </c>
      <c r="P5" s="337"/>
      <c r="T5" s="339"/>
    </row>
    <row r="6" spans="2:20" ht="15" customHeight="1">
      <c r="B6" s="358" t="s">
        <v>255</v>
      </c>
      <c r="C6" s="2427">
        <f>Chart!C24</f>
        <v>119412.79999999999</v>
      </c>
      <c r="D6" s="2437"/>
      <c r="E6" s="352" t="s">
        <v>132</v>
      </c>
      <c r="F6" s="353"/>
      <c r="G6" s="363" t="str">
        <f>B5</f>
        <v>MD/Physician Assistant</v>
      </c>
      <c r="H6" s="573">
        <f>(Chart!C24*50%)+(220356*50%)</f>
        <v>169884.4</v>
      </c>
      <c r="I6" s="368">
        <v>1.4</v>
      </c>
      <c r="J6" s="364">
        <f>H6*I6</f>
        <v>237838.15999999997</v>
      </c>
      <c r="K6" s="335"/>
      <c r="L6" s="363" t="str">
        <f>B5</f>
        <v>MD/Physician Assistant</v>
      </c>
      <c r="M6" s="365">
        <f t="shared" si="0"/>
        <v>169884.4</v>
      </c>
      <c r="N6" s="366">
        <f t="shared" si="1"/>
        <v>0</v>
      </c>
      <c r="O6" s="367">
        <f t="shared" si="2"/>
        <v>0</v>
      </c>
      <c r="P6" s="337"/>
      <c r="T6" s="339"/>
    </row>
    <row r="7" spans="2:20" ht="15" customHeight="1">
      <c r="B7" s="358" t="s">
        <v>326</v>
      </c>
      <c r="C7" s="2427">
        <f>(Chart!C24*25%)+(Chart!C22*25%)+(Chart!C20*50%)</f>
        <v>80293.2</v>
      </c>
      <c r="D7" s="2437"/>
      <c r="E7" s="352" t="s">
        <v>327</v>
      </c>
      <c r="F7" s="353"/>
      <c r="G7" s="363" t="str">
        <f>B6</f>
        <v>Nurse Practitioner</v>
      </c>
      <c r="H7" s="573">
        <f>C6</f>
        <v>119412.79999999999</v>
      </c>
      <c r="I7" s="368">
        <v>0.72</v>
      </c>
      <c r="J7" s="364">
        <f>H7*I7</f>
        <v>85977.215999999986</v>
      </c>
      <c r="K7" s="335"/>
      <c r="L7" s="363" t="str">
        <f>G7</f>
        <v>Nurse Practitioner</v>
      </c>
      <c r="M7" s="365">
        <f t="shared" si="0"/>
        <v>119412.79999999999</v>
      </c>
      <c r="N7" s="366">
        <f t="shared" si="1"/>
        <v>0</v>
      </c>
      <c r="O7" s="367">
        <f t="shared" si="2"/>
        <v>0</v>
      </c>
      <c r="P7" s="337"/>
      <c r="T7" s="339"/>
    </row>
    <row r="8" spans="2:20" ht="15" customHeight="1">
      <c r="B8" s="358" t="s">
        <v>293</v>
      </c>
      <c r="C8" s="2427">
        <f>Chart!C12</f>
        <v>43971.200000000004</v>
      </c>
      <c r="D8" s="2437"/>
      <c r="E8" s="352" t="s">
        <v>132</v>
      </c>
      <c r="F8" s="353"/>
      <c r="G8" s="363" t="s">
        <v>258</v>
      </c>
      <c r="H8" s="573">
        <f>Chart!C18</f>
        <v>83324.800000000003</v>
      </c>
      <c r="I8" s="368">
        <f>C16</f>
        <v>1.4</v>
      </c>
      <c r="J8" s="364">
        <f>H8*I8</f>
        <v>116654.72</v>
      </c>
      <c r="K8" s="335"/>
      <c r="L8" s="363" t="s">
        <v>256</v>
      </c>
      <c r="M8" s="365">
        <f t="shared" si="0"/>
        <v>80293.2</v>
      </c>
      <c r="N8" s="366">
        <f t="shared" si="1"/>
        <v>0</v>
      </c>
      <c r="O8" s="364">
        <f t="shared" si="2"/>
        <v>0</v>
      </c>
      <c r="P8" s="337"/>
      <c r="T8" s="339"/>
    </row>
    <row r="9" spans="2:20" ht="15" customHeight="1">
      <c r="B9" s="363" t="s">
        <v>9</v>
      </c>
      <c r="C9" s="2427">
        <f>Chart!C6</f>
        <v>32198.400000000001</v>
      </c>
      <c r="D9" s="2437"/>
      <c r="E9" s="352" t="s">
        <v>132</v>
      </c>
      <c r="F9" s="353"/>
      <c r="G9" s="363" t="s">
        <v>326</v>
      </c>
      <c r="H9" s="573">
        <f>C7</f>
        <v>80293.2</v>
      </c>
      <c r="I9" s="368">
        <v>11.08</v>
      </c>
      <c r="J9" s="364">
        <f t="shared" ref="J9:J13" si="3">H9*I9</f>
        <v>889648.65599999996</v>
      </c>
      <c r="K9" s="335"/>
      <c r="L9" s="363" t="s">
        <v>257</v>
      </c>
      <c r="M9" s="365">
        <f t="shared" si="0"/>
        <v>43971.200000000004</v>
      </c>
      <c r="N9" s="366">
        <f t="shared" si="1"/>
        <v>0</v>
      </c>
      <c r="O9" s="367">
        <f t="shared" si="2"/>
        <v>0</v>
      </c>
      <c r="P9" s="337"/>
      <c r="T9" s="339"/>
    </row>
    <row r="10" spans="2:20" ht="15" customHeight="1">
      <c r="B10" s="369" t="s">
        <v>259</v>
      </c>
      <c r="C10" s="2437">
        <f>Chart!C6</f>
        <v>32198.400000000001</v>
      </c>
      <c r="D10" s="2437"/>
      <c r="E10" s="352" t="s">
        <v>132</v>
      </c>
      <c r="F10" s="353"/>
      <c r="G10" s="363" t="s">
        <v>293</v>
      </c>
      <c r="H10" s="573">
        <f>Chart!C12</f>
        <v>43971.200000000004</v>
      </c>
      <c r="I10" s="368">
        <v>8.5500000000000007</v>
      </c>
      <c r="J10" s="364">
        <f t="shared" si="3"/>
        <v>375953.76000000007</v>
      </c>
      <c r="K10" s="335"/>
      <c r="L10" s="363" t="s">
        <v>9</v>
      </c>
      <c r="M10" s="365">
        <f t="shared" si="0"/>
        <v>32198.400000000001</v>
      </c>
      <c r="N10" s="366">
        <f t="shared" si="1"/>
        <v>0</v>
      </c>
      <c r="O10" s="364">
        <f t="shared" si="2"/>
        <v>0</v>
      </c>
      <c r="P10" s="337"/>
      <c r="T10" s="339"/>
    </row>
    <row r="11" spans="2:20" ht="15" customHeight="1" thickBot="1">
      <c r="B11" s="370" t="s">
        <v>260</v>
      </c>
      <c r="C11" s="2427">
        <f>Chart!C6</f>
        <v>32198.400000000001</v>
      </c>
      <c r="D11" s="2428"/>
      <c r="E11" s="352" t="s">
        <v>132</v>
      </c>
      <c r="F11" s="353"/>
      <c r="G11" s="363" t="s">
        <v>9</v>
      </c>
      <c r="H11" s="573">
        <f>C9</f>
        <v>32198.400000000001</v>
      </c>
      <c r="I11" s="368">
        <f>C19</f>
        <v>11.08</v>
      </c>
      <c r="J11" s="364">
        <f t="shared" si="3"/>
        <v>356758.272</v>
      </c>
      <c r="K11" s="335"/>
      <c r="L11" s="370" t="str">
        <f>B10</f>
        <v>Direct Relief</v>
      </c>
      <c r="M11" s="371">
        <f t="shared" si="0"/>
        <v>32198.400000000001</v>
      </c>
      <c r="N11" s="372">
        <f t="shared" si="1"/>
        <v>0</v>
      </c>
      <c r="O11" s="373">
        <f t="shared" si="2"/>
        <v>0</v>
      </c>
      <c r="P11" s="337"/>
      <c r="T11" s="339"/>
    </row>
    <row r="12" spans="2:20" ht="15" customHeight="1" thickBot="1">
      <c r="B12" s="2435" t="s">
        <v>261</v>
      </c>
      <c r="C12" s="2436"/>
      <c r="D12" s="2436"/>
      <c r="E12" s="374"/>
      <c r="F12" s="353"/>
      <c r="G12" s="370" t="str">
        <f>B10</f>
        <v>Direct Relief</v>
      </c>
      <c r="H12" s="371">
        <f>C10</f>
        <v>32198.400000000001</v>
      </c>
      <c r="I12" s="372">
        <f>C20</f>
        <v>1.61768</v>
      </c>
      <c r="J12" s="373">
        <f t="shared" si="3"/>
        <v>52086.707712000003</v>
      </c>
      <c r="K12" s="335"/>
      <c r="L12" s="375" t="s">
        <v>260</v>
      </c>
      <c r="M12" s="376">
        <f t="shared" si="0"/>
        <v>32198.400000000001</v>
      </c>
      <c r="N12" s="377">
        <f t="shared" si="1"/>
        <v>0</v>
      </c>
      <c r="O12" s="378">
        <f t="shared" si="2"/>
        <v>0</v>
      </c>
      <c r="P12" s="337"/>
      <c r="T12" s="339"/>
    </row>
    <row r="13" spans="2:20" ht="15" customHeight="1">
      <c r="B13" s="386" t="str">
        <f>B4</f>
        <v>Program Manager</v>
      </c>
      <c r="C13" s="568">
        <v>1</v>
      </c>
      <c r="D13" s="379"/>
      <c r="E13" s="639" t="s">
        <v>289</v>
      </c>
      <c r="F13" s="353"/>
      <c r="G13" s="375" t="s">
        <v>260</v>
      </c>
      <c r="H13" s="376">
        <f>C11</f>
        <v>32198.400000000001</v>
      </c>
      <c r="I13" s="380">
        <f>C21</f>
        <v>4</v>
      </c>
      <c r="J13" s="381">
        <f t="shared" si="3"/>
        <v>128793.60000000001</v>
      </c>
      <c r="K13" s="335"/>
      <c r="L13" s="382" t="s">
        <v>262</v>
      </c>
      <c r="M13" s="383"/>
      <c r="N13" s="384">
        <f>SUM(N5:N12)</f>
        <v>0</v>
      </c>
      <c r="O13" s="385">
        <f>SUM(O5:O12)</f>
        <v>0</v>
      </c>
      <c r="P13" s="337"/>
      <c r="T13" s="339"/>
    </row>
    <row r="14" spans="2:20" ht="15" customHeight="1">
      <c r="B14" s="386" t="str">
        <f>B5</f>
        <v>MD/Physician Assistant</v>
      </c>
      <c r="C14" s="568">
        <v>1.4</v>
      </c>
      <c r="D14" s="568"/>
      <c r="E14" s="639" t="s">
        <v>289</v>
      </c>
      <c r="F14" s="353"/>
      <c r="G14" s="382" t="s">
        <v>262</v>
      </c>
      <c r="H14" s="383"/>
      <c r="I14" s="384">
        <f>SUM(I5:I13)</f>
        <v>40.847679999999997</v>
      </c>
      <c r="J14" s="385">
        <f>SUM(J5:J13)</f>
        <v>2309474.0917120003</v>
      </c>
      <c r="K14" s="335"/>
      <c r="L14" s="387"/>
      <c r="M14" s="388"/>
      <c r="N14" s="389"/>
      <c r="O14" s="390"/>
      <c r="P14" s="337"/>
      <c r="T14" s="339"/>
    </row>
    <row r="15" spans="2:20" ht="15" customHeight="1" thickBot="1">
      <c r="B15" s="386" t="str">
        <f>B6</f>
        <v>Nurse Practitioner</v>
      </c>
      <c r="C15" s="568">
        <v>0.72</v>
      </c>
      <c r="D15" s="568"/>
      <c r="E15" s="639" t="s">
        <v>289</v>
      </c>
      <c r="F15" s="353"/>
      <c r="G15" s="563" t="s">
        <v>301</v>
      </c>
      <c r="H15" s="564">
        <f>C29</f>
        <v>3.7000000000000002E-3</v>
      </c>
      <c r="I15" s="389"/>
      <c r="J15" s="565">
        <f>J14*H15</f>
        <v>8545.054139334401</v>
      </c>
      <c r="K15" s="335"/>
      <c r="L15" s="391" t="s">
        <v>13</v>
      </c>
      <c r="M15" s="392">
        <f>C25</f>
        <v>0.224</v>
      </c>
      <c r="N15" s="393"/>
      <c r="O15" s="394">
        <f>M15*O13</f>
        <v>0</v>
      </c>
      <c r="P15" s="337"/>
      <c r="T15" s="339"/>
    </row>
    <row r="16" spans="2:20" ht="15" customHeight="1" thickBot="1">
      <c r="B16" s="567" t="s">
        <v>305</v>
      </c>
      <c r="C16" s="568">
        <v>1.4</v>
      </c>
      <c r="D16" s="568"/>
      <c r="E16" s="639" t="s">
        <v>289</v>
      </c>
      <c r="F16" s="353"/>
      <c r="G16" s="395" t="s">
        <v>13</v>
      </c>
      <c r="H16" s="396">
        <f>C25</f>
        <v>0.224</v>
      </c>
      <c r="I16" s="393"/>
      <c r="J16" s="394">
        <f>J14*H16</f>
        <v>517322.19654348807</v>
      </c>
      <c r="K16" s="335"/>
      <c r="L16" s="397" t="s">
        <v>263</v>
      </c>
      <c r="M16" s="398"/>
      <c r="N16" s="399"/>
      <c r="O16" s="400">
        <f>SUM(O13+O15)</f>
        <v>0</v>
      </c>
      <c r="P16" s="337"/>
      <c r="T16" s="339"/>
    </row>
    <row r="17" spans="2:20" ht="15" customHeight="1" thickBot="1">
      <c r="B17" s="386" t="str">
        <f t="shared" ref="B17:B19" si="4">B7</f>
        <v>Nursing</v>
      </c>
      <c r="C17" s="568">
        <f>10.08+1</f>
        <v>11.08</v>
      </c>
      <c r="D17" s="568"/>
      <c r="E17" s="639" t="s">
        <v>289</v>
      </c>
      <c r="F17" s="353"/>
      <c r="G17" s="397" t="s">
        <v>263</v>
      </c>
      <c r="H17" s="398"/>
      <c r="I17" s="399"/>
      <c r="J17" s="400">
        <f>SUM(J14+J16+J15)</f>
        <v>2835341.3423948227</v>
      </c>
      <c r="K17" s="335"/>
      <c r="L17" s="387"/>
      <c r="M17" s="401"/>
      <c r="N17" s="402" t="s">
        <v>264</v>
      </c>
      <c r="O17" s="403"/>
      <c r="P17" s="337"/>
      <c r="T17" s="339"/>
    </row>
    <row r="18" spans="2:20" ht="15" customHeight="1" thickTop="1">
      <c r="B18" s="386" t="str">
        <f t="shared" si="4"/>
        <v>Case Worker</v>
      </c>
      <c r="C18" s="568">
        <v>8.5500000000000007</v>
      </c>
      <c r="D18" s="568"/>
      <c r="E18" s="639" t="s">
        <v>289</v>
      </c>
      <c r="F18" s="353"/>
      <c r="G18" s="387"/>
      <c r="H18" s="401"/>
      <c r="I18" s="404" t="s">
        <v>264</v>
      </c>
      <c r="J18" s="403"/>
      <c r="K18" s="335"/>
      <c r="L18" s="405" t="s">
        <v>265</v>
      </c>
      <c r="M18" s="335"/>
      <c r="N18" s="406">
        <f>D26</f>
        <v>0</v>
      </c>
      <c r="O18" s="407">
        <f>N18*O3</f>
        <v>0</v>
      </c>
      <c r="P18" s="337"/>
      <c r="T18" s="339"/>
    </row>
    <row r="19" spans="2:20" ht="15" customHeight="1">
      <c r="B19" s="386" t="str">
        <f t="shared" si="4"/>
        <v>Recovery Specialist</v>
      </c>
      <c r="C19" s="568">
        <f>10.08+1</f>
        <v>11.08</v>
      </c>
      <c r="D19" s="568"/>
      <c r="E19" s="639" t="s">
        <v>289</v>
      </c>
      <c r="F19" s="353"/>
      <c r="G19" s="408" t="s">
        <v>266</v>
      </c>
      <c r="H19" s="335"/>
      <c r="I19" s="409">
        <f>C26</f>
        <v>44.193652054794519</v>
      </c>
      <c r="J19" s="410">
        <f>I19*J3</f>
        <v>483920.49</v>
      </c>
      <c r="K19" s="335"/>
      <c r="L19" s="411" t="s">
        <v>267</v>
      </c>
      <c r="M19" s="335"/>
      <c r="N19" s="406" t="e">
        <f>#REF!</f>
        <v>#REF!</v>
      </c>
      <c r="O19" s="412" t="e">
        <f>N19*O3</f>
        <v>#REF!</v>
      </c>
      <c r="P19" s="337"/>
      <c r="T19" s="339"/>
    </row>
    <row r="20" spans="2:20" ht="15" customHeight="1">
      <c r="B20" s="369" t="s">
        <v>11</v>
      </c>
      <c r="C20" s="568">
        <f>C19*14.6%</f>
        <v>1.61768</v>
      </c>
      <c r="D20" s="568"/>
      <c r="E20" s="352" t="s">
        <v>306</v>
      </c>
      <c r="F20" s="353"/>
      <c r="G20" s="413" t="s">
        <v>268</v>
      </c>
      <c r="H20" s="414"/>
      <c r="I20" s="415"/>
      <c r="J20" s="416">
        <f>SUM(J17:J19)</f>
        <v>3319261.8323948225</v>
      </c>
      <c r="K20" s="335"/>
      <c r="L20" s="417" t="s">
        <v>269</v>
      </c>
      <c r="M20" s="335"/>
      <c r="N20" s="406" t="e">
        <f>#REF!</f>
        <v>#REF!</v>
      </c>
      <c r="O20" s="412" t="e">
        <f>N20*O3</f>
        <v>#REF!</v>
      </c>
      <c r="P20" s="337"/>
      <c r="T20" s="339"/>
    </row>
    <row r="21" spans="2:20" ht="15" customHeight="1">
      <c r="B21" s="418" t="str">
        <f>B11</f>
        <v>Support</v>
      </c>
      <c r="C21" s="569">
        <v>4</v>
      </c>
      <c r="D21" s="569"/>
      <c r="E21" s="352" t="s">
        <v>330</v>
      </c>
      <c r="F21" s="353"/>
      <c r="G21" s="405" t="s">
        <v>270</v>
      </c>
      <c r="H21" s="419">
        <f>C27</f>
        <v>0.12</v>
      </c>
      <c r="I21" s="420"/>
      <c r="J21" s="421">
        <f>J20*H21</f>
        <v>398311.4198873787</v>
      </c>
      <c r="K21" s="335"/>
      <c r="L21" s="408" t="s">
        <v>266</v>
      </c>
      <c r="M21" s="335"/>
      <c r="N21" s="406" t="e">
        <f>#REF!</f>
        <v>#REF!</v>
      </c>
      <c r="O21" s="410" t="e">
        <f>N21*O3</f>
        <v>#REF!</v>
      </c>
      <c r="P21" s="337"/>
      <c r="T21" s="339"/>
    </row>
    <row r="22" spans="2:20" ht="15" customHeight="1" thickBot="1">
      <c r="B22" s="422" t="s">
        <v>271</v>
      </c>
      <c r="C22" s="570">
        <f>SUM(C13:C21)</f>
        <v>40.847679999999997</v>
      </c>
      <c r="D22" s="570"/>
      <c r="E22" s="423"/>
      <c r="F22" s="353"/>
      <c r="G22" s="428" t="s">
        <v>275</v>
      </c>
      <c r="H22" s="429"/>
      <c r="I22" s="430"/>
      <c r="J22" s="431">
        <f>SUM(J20:J21)</f>
        <v>3717573.2522822013</v>
      </c>
      <c r="K22" s="335"/>
      <c r="L22" s="408" t="s">
        <v>273</v>
      </c>
      <c r="M22" s="335"/>
      <c r="N22" s="406" t="e">
        <f>#REF!</f>
        <v>#REF!</v>
      </c>
      <c r="O22" s="427" t="e">
        <f>N22*O3</f>
        <v>#REF!</v>
      </c>
      <c r="P22" s="337"/>
      <c r="T22" s="339"/>
    </row>
    <row r="23" spans="2:20" ht="15" customHeight="1" thickBot="1">
      <c r="B23" s="2435" t="s">
        <v>274</v>
      </c>
      <c r="C23" s="2436"/>
      <c r="D23" s="2436"/>
      <c r="E23" s="374"/>
      <c r="F23" s="353"/>
      <c r="G23" s="432" t="str">
        <f>B30</f>
        <v>FY22 Rate Review CAF</v>
      </c>
      <c r="H23" s="433"/>
      <c r="I23" s="434">
        <f>C30</f>
        <v>1.9959404600811814E-2</v>
      </c>
      <c r="J23" s="534">
        <f>(J22-J14)*I23</f>
        <v>28104.820863884121</v>
      </c>
      <c r="K23" s="335"/>
      <c r="L23" s="413" t="s">
        <v>268</v>
      </c>
      <c r="M23" s="414"/>
      <c r="N23" s="415"/>
      <c r="O23" s="416" t="e">
        <f>SUM(O16:O22)</f>
        <v>#REF!</v>
      </c>
      <c r="P23" s="337"/>
      <c r="T23" s="339"/>
    </row>
    <row r="24" spans="2:20" ht="15" customHeight="1">
      <c r="B24" s="386"/>
      <c r="C24" s="342"/>
      <c r="D24" s="342"/>
      <c r="E24" s="352"/>
      <c r="F24" s="353"/>
      <c r="G24" s="535" t="s">
        <v>18</v>
      </c>
      <c r="H24" s="536"/>
      <c r="I24" s="537"/>
      <c r="J24" s="498">
        <f>J23+J22</f>
        <v>3745678.0731460853</v>
      </c>
      <c r="K24" s="335"/>
      <c r="L24" s="405" t="s">
        <v>270</v>
      </c>
      <c r="M24" s="436">
        <f>D27</f>
        <v>0</v>
      </c>
      <c r="N24" s="420"/>
      <c r="O24" s="421" t="e">
        <f>M24*O23</f>
        <v>#REF!</v>
      </c>
      <c r="P24" s="337"/>
      <c r="T24" s="339"/>
    </row>
    <row r="25" spans="2:20" ht="15" customHeight="1" thickBot="1">
      <c r="B25" s="386" t="s">
        <v>276</v>
      </c>
      <c r="C25" s="2439">
        <v>0.224</v>
      </c>
      <c r="D25" s="2439"/>
      <c r="E25" s="352" t="s">
        <v>133</v>
      </c>
      <c r="F25" s="353"/>
      <c r="G25" s="440" t="s">
        <v>278</v>
      </c>
      <c r="H25" s="441"/>
      <c r="I25" s="442"/>
      <c r="J25" s="443">
        <f>J24/J3</f>
        <v>342.07105690831827</v>
      </c>
      <c r="K25" s="335"/>
      <c r="L25" s="424" t="s">
        <v>272</v>
      </c>
      <c r="M25" s="437" t="e">
        <f>#REF!</f>
        <v>#REF!</v>
      </c>
      <c r="N25" s="425"/>
      <c r="O25" s="426" t="e">
        <f>M25*O3</f>
        <v>#REF!</v>
      </c>
      <c r="P25" s="337"/>
      <c r="T25" s="339"/>
    </row>
    <row r="26" spans="2:20" ht="15" customHeight="1" thickBot="1">
      <c r="B26" s="438" t="s">
        <v>266</v>
      </c>
      <c r="C26" s="2443">
        <f>'FY19 UFR BTL (ATS)'!D30+'FY19 UFR BTL (ATS)'!D31+'FY19 UFR BTL (ATS)'!N29+'FY19 UFR BTL (ATS)'!P29+'FY19 UFR BTL (ATS)'!T29+'FY19 UFR BTL (ATS)'!V29+'FY19 UFR BTL (ATS)'!X29+'FY19 UFR BTL (ATS)'!Z29</f>
        <v>44.193652054794519</v>
      </c>
      <c r="D26" s="2444"/>
      <c r="E26" s="352" t="s">
        <v>297</v>
      </c>
      <c r="F26" s="439"/>
      <c r="G26" s="446" t="s">
        <v>279</v>
      </c>
      <c r="H26" s="447"/>
      <c r="I26" s="448">
        <f>C28</f>
        <v>0.875</v>
      </c>
      <c r="J26" s="449">
        <f>J25/I26</f>
        <v>390.93835075236376</v>
      </c>
      <c r="K26" s="335"/>
      <c r="L26" s="428" t="s">
        <v>275</v>
      </c>
      <c r="M26" s="429"/>
      <c r="N26" s="430"/>
      <c r="O26" s="431" t="e">
        <f>SUM(O23:O25)</f>
        <v>#REF!</v>
      </c>
      <c r="P26" s="337"/>
      <c r="T26" s="339"/>
    </row>
    <row r="27" spans="2:20" ht="15" customHeight="1">
      <c r="B27" s="386" t="s">
        <v>270</v>
      </c>
      <c r="C27" s="2445">
        <v>0.12</v>
      </c>
      <c r="D27" s="2446"/>
      <c r="E27" s="352" t="s">
        <v>134</v>
      </c>
      <c r="F27" s="439"/>
      <c r="K27" s="335"/>
      <c r="L27" s="424" t="str">
        <f>B30</f>
        <v>FY22 Rate Review CAF</v>
      </c>
      <c r="M27" s="444">
        <f>C30</f>
        <v>1.9959404600811814E-2</v>
      </c>
      <c r="N27" s="425"/>
      <c r="O27" s="445" t="e">
        <f>O26*(M27+1)</f>
        <v>#REF!</v>
      </c>
      <c r="P27" s="337"/>
      <c r="T27" s="339"/>
    </row>
    <row r="28" spans="2:20" ht="15" customHeight="1" thickBot="1">
      <c r="B28" s="386" t="s">
        <v>279</v>
      </c>
      <c r="C28" s="2440">
        <v>0.875</v>
      </c>
      <c r="D28" s="2440"/>
      <c r="E28" s="462" t="s">
        <v>277</v>
      </c>
      <c r="F28" s="439"/>
      <c r="J28" s="320"/>
      <c r="K28" s="335"/>
      <c r="L28" s="450" t="str">
        <f>B29</f>
        <v>PFMLA Trust Contribution</v>
      </c>
      <c r="M28" s="451">
        <f>C29</f>
        <v>3.7000000000000002E-3</v>
      </c>
      <c r="N28" s="430"/>
      <c r="O28" s="452">
        <f>O13*(M27+1)*M28</f>
        <v>0</v>
      </c>
      <c r="P28" s="337"/>
      <c r="T28" s="339"/>
    </row>
    <row r="29" spans="2:20" ht="15" customHeight="1" thickTop="1">
      <c r="B29" s="386" t="s">
        <v>280</v>
      </c>
      <c r="C29" s="2441">
        <v>3.7000000000000002E-3</v>
      </c>
      <c r="D29" s="2442"/>
      <c r="E29" s="352" t="s">
        <v>281</v>
      </c>
      <c r="F29" s="439"/>
      <c r="J29" s="321"/>
      <c r="K29" s="335"/>
      <c r="L29" s="432" t="s">
        <v>18</v>
      </c>
      <c r="M29" s="433"/>
      <c r="N29" s="389"/>
      <c r="O29" s="435" t="e">
        <f>O27+O28</f>
        <v>#REF!</v>
      </c>
      <c r="P29" s="337"/>
      <c r="T29" s="339"/>
    </row>
    <row r="30" spans="2:20" ht="15" customHeight="1" thickBot="1">
      <c r="B30" s="464" t="s">
        <v>303</v>
      </c>
      <c r="C30" s="2438">
        <f>'CAF Fall 2020'!BY24</f>
        <v>1.9959404600811814E-2</v>
      </c>
      <c r="D30" s="2438"/>
      <c r="E30" s="465" t="s">
        <v>328</v>
      </c>
      <c r="F30" s="439"/>
      <c r="K30" s="335"/>
      <c r="L30" s="408" t="s">
        <v>278</v>
      </c>
      <c r="M30" s="453"/>
      <c r="N30" s="454"/>
      <c r="O30" s="455" t="e">
        <f>O29/O3</f>
        <v>#REF!</v>
      </c>
      <c r="P30" s="337"/>
      <c r="T30" s="339"/>
    </row>
    <row r="31" spans="2:20" ht="16.2" thickBot="1">
      <c r="F31" s="439"/>
      <c r="H31" s="321"/>
      <c r="K31" s="335"/>
      <c r="L31" s="456" t="str">
        <f>B28</f>
        <v>Rate with Utilization</v>
      </c>
      <c r="M31" s="457">
        <f>C28</f>
        <v>0.875</v>
      </c>
      <c r="N31" s="458"/>
      <c r="O31" s="459" t="e">
        <f>O30/M31</f>
        <v>#REF!</v>
      </c>
      <c r="P31" s="337"/>
      <c r="T31" s="339"/>
    </row>
    <row r="32" spans="2:20" ht="15" customHeight="1" thickBot="1">
      <c r="F32" s="439"/>
      <c r="H32" s="321"/>
      <c r="K32" s="337"/>
      <c r="L32" s="460"/>
      <c r="M32" s="461"/>
      <c r="N32" s="461"/>
      <c r="O32" s="449">
        <f>J26</f>
        <v>390.93835075236376</v>
      </c>
      <c r="P32" s="337"/>
      <c r="T32" s="339"/>
    </row>
    <row r="33" spans="6:244" ht="16.5" customHeight="1">
      <c r="F33" s="353"/>
      <c r="K33" s="337"/>
      <c r="M33" s="337"/>
      <c r="N33" s="337"/>
      <c r="O33" s="463"/>
      <c r="P33" s="337"/>
      <c r="T33" s="339"/>
    </row>
    <row r="34" spans="6:244" ht="15" customHeight="1">
      <c r="F34" s="353"/>
      <c r="K34" s="337"/>
      <c r="L34" s="337"/>
      <c r="M34" s="337"/>
      <c r="N34" s="337"/>
      <c r="O34" s="337"/>
      <c r="P34" s="337"/>
      <c r="Q34" s="338"/>
      <c r="R34" s="338"/>
      <c r="S34" s="338"/>
      <c r="T34" s="339"/>
    </row>
    <row r="35" spans="6:244" ht="15" customHeight="1">
      <c r="F35" s="335"/>
      <c r="K35" s="337"/>
      <c r="L35" s="337"/>
      <c r="M35" s="337"/>
      <c r="N35" s="337"/>
      <c r="O35" s="337"/>
      <c r="P35" s="337"/>
      <c r="Q35" s="338"/>
      <c r="R35" s="338"/>
      <c r="S35" s="338"/>
      <c r="T35" s="339"/>
    </row>
    <row r="36" spans="6:244" ht="15" customHeight="1">
      <c r="K36" s="337"/>
      <c r="M36" s="321"/>
      <c r="N36" s="337"/>
      <c r="O36" s="337"/>
      <c r="P36" s="337"/>
      <c r="Q36" s="338"/>
      <c r="R36" s="338"/>
      <c r="S36" s="338"/>
      <c r="T36" s="339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6"/>
      <c r="AI36" s="466"/>
      <c r="AJ36" s="466"/>
      <c r="AK36" s="466"/>
      <c r="AL36" s="466"/>
      <c r="AM36" s="466"/>
      <c r="AN36" s="466"/>
      <c r="AO36" s="466"/>
      <c r="AP36" s="466"/>
      <c r="AQ36" s="466"/>
      <c r="AR36" s="466"/>
      <c r="AS36" s="466"/>
      <c r="AT36" s="466"/>
      <c r="AU36" s="466"/>
      <c r="AV36" s="466"/>
      <c r="AW36" s="466"/>
      <c r="AX36" s="466"/>
      <c r="AY36" s="466"/>
      <c r="AZ36" s="466"/>
      <c r="BA36" s="466"/>
      <c r="BB36" s="466"/>
      <c r="BC36" s="466"/>
      <c r="BD36" s="466"/>
      <c r="BE36" s="466"/>
      <c r="BF36" s="466"/>
      <c r="BG36" s="466"/>
      <c r="BH36" s="466"/>
      <c r="BI36" s="466"/>
      <c r="BJ36" s="466"/>
      <c r="BK36" s="466"/>
      <c r="BL36" s="466"/>
      <c r="BM36" s="466"/>
      <c r="BN36" s="466"/>
      <c r="BO36" s="466"/>
      <c r="BP36" s="466"/>
      <c r="BQ36" s="466"/>
      <c r="BR36" s="466"/>
      <c r="BS36" s="466"/>
      <c r="BT36" s="466"/>
      <c r="BU36" s="466"/>
      <c r="BV36" s="466"/>
      <c r="BW36" s="466"/>
      <c r="BX36" s="466"/>
      <c r="BY36" s="466"/>
      <c r="BZ36" s="466"/>
      <c r="CA36" s="466"/>
      <c r="CB36" s="466"/>
      <c r="CC36" s="466"/>
      <c r="CD36" s="466"/>
      <c r="CE36" s="466"/>
      <c r="CF36" s="466"/>
      <c r="CG36" s="466"/>
      <c r="CH36" s="466"/>
      <c r="CI36" s="466"/>
      <c r="CJ36" s="466"/>
      <c r="CK36" s="466"/>
      <c r="CL36" s="466"/>
      <c r="CM36" s="466"/>
      <c r="CN36" s="466"/>
      <c r="CO36" s="466"/>
      <c r="CP36" s="466"/>
      <c r="CQ36" s="466"/>
      <c r="CR36" s="466"/>
      <c r="CS36" s="466"/>
      <c r="CT36" s="466"/>
      <c r="CU36" s="466"/>
      <c r="CV36" s="466"/>
      <c r="CW36" s="466"/>
      <c r="CX36" s="466"/>
      <c r="CY36" s="466"/>
      <c r="CZ36" s="466"/>
      <c r="DA36" s="466"/>
      <c r="DB36" s="466"/>
      <c r="DC36" s="466"/>
      <c r="DD36" s="466"/>
      <c r="DE36" s="466"/>
      <c r="DF36" s="466"/>
      <c r="DG36" s="466"/>
      <c r="DH36" s="466"/>
      <c r="DI36" s="466"/>
      <c r="DJ36" s="466"/>
      <c r="DK36" s="466"/>
      <c r="DL36" s="466"/>
      <c r="DM36" s="466"/>
      <c r="DN36" s="466"/>
      <c r="DO36" s="466"/>
      <c r="DP36" s="466"/>
      <c r="DQ36" s="466"/>
      <c r="DR36" s="466"/>
      <c r="DS36" s="466"/>
      <c r="DT36" s="466"/>
      <c r="DU36" s="466"/>
      <c r="DV36" s="466"/>
      <c r="DW36" s="466"/>
      <c r="DX36" s="466"/>
      <c r="DY36" s="466"/>
      <c r="DZ36" s="466"/>
      <c r="EA36" s="466"/>
      <c r="EB36" s="466"/>
      <c r="EC36" s="466"/>
      <c r="ED36" s="466"/>
      <c r="EE36" s="466"/>
      <c r="EF36" s="466"/>
      <c r="EG36" s="466"/>
      <c r="EH36" s="466"/>
      <c r="EI36" s="466"/>
      <c r="EJ36" s="466"/>
      <c r="EK36" s="466"/>
      <c r="EL36" s="466"/>
      <c r="EM36" s="466"/>
      <c r="EN36" s="466"/>
      <c r="EO36" s="466"/>
      <c r="EP36" s="466"/>
      <c r="EQ36" s="466"/>
      <c r="ER36" s="466"/>
      <c r="ES36" s="466"/>
      <c r="ET36" s="466"/>
      <c r="EU36" s="466"/>
      <c r="EV36" s="466"/>
      <c r="EW36" s="466"/>
      <c r="EX36" s="466"/>
      <c r="EY36" s="466"/>
      <c r="EZ36" s="466"/>
      <c r="FA36" s="466"/>
      <c r="FB36" s="466"/>
      <c r="FC36" s="466"/>
      <c r="FD36" s="466"/>
      <c r="FE36" s="466"/>
      <c r="FF36" s="466"/>
      <c r="FG36" s="466"/>
      <c r="FH36" s="466"/>
      <c r="FI36" s="466"/>
      <c r="FJ36" s="466"/>
      <c r="FK36" s="466"/>
      <c r="FL36" s="466"/>
      <c r="FM36" s="466"/>
      <c r="FN36" s="466"/>
      <c r="FO36" s="466"/>
      <c r="FP36" s="466"/>
      <c r="FQ36" s="466"/>
      <c r="FR36" s="466"/>
      <c r="FS36" s="466"/>
      <c r="FT36" s="466"/>
      <c r="FU36" s="466"/>
      <c r="FV36" s="466"/>
      <c r="FW36" s="466"/>
      <c r="FX36" s="466"/>
      <c r="FY36" s="466"/>
      <c r="FZ36" s="466"/>
      <c r="GA36" s="466"/>
      <c r="GB36" s="466"/>
      <c r="GC36" s="466"/>
      <c r="GD36" s="466"/>
      <c r="GE36" s="466"/>
      <c r="GF36" s="466"/>
      <c r="GG36" s="466"/>
      <c r="GH36" s="466"/>
      <c r="GI36" s="466"/>
      <c r="GJ36" s="466"/>
      <c r="GK36" s="466"/>
      <c r="GL36" s="466"/>
      <c r="GM36" s="466"/>
      <c r="GN36" s="466"/>
      <c r="GO36" s="466"/>
      <c r="GP36" s="466"/>
      <c r="GQ36" s="466"/>
      <c r="GR36" s="466"/>
      <c r="GS36" s="466"/>
      <c r="GT36" s="466"/>
      <c r="GU36" s="466"/>
      <c r="GV36" s="466"/>
      <c r="GW36" s="466"/>
      <c r="GX36" s="466"/>
      <c r="GY36" s="466"/>
      <c r="GZ36" s="466"/>
      <c r="HA36" s="466"/>
      <c r="HB36" s="466"/>
      <c r="HC36" s="466"/>
      <c r="HD36" s="466"/>
      <c r="HE36" s="466"/>
      <c r="HF36" s="466"/>
      <c r="HG36" s="466"/>
      <c r="HH36" s="466"/>
      <c r="HI36" s="466"/>
      <c r="HJ36" s="466"/>
      <c r="HK36" s="466"/>
      <c r="HL36" s="466"/>
      <c r="HM36" s="466"/>
      <c r="HN36" s="466"/>
      <c r="HO36" s="466"/>
      <c r="HP36" s="466"/>
      <c r="HQ36" s="466"/>
      <c r="HR36" s="466"/>
      <c r="HS36" s="466"/>
      <c r="HT36" s="466"/>
      <c r="HU36" s="466"/>
      <c r="HV36" s="466"/>
      <c r="HW36" s="466"/>
      <c r="HX36" s="466"/>
      <c r="HY36" s="466"/>
      <c r="HZ36" s="466"/>
      <c r="IA36" s="466"/>
      <c r="IB36" s="466"/>
      <c r="IC36" s="466"/>
      <c r="ID36" s="466"/>
      <c r="IE36" s="466"/>
      <c r="IF36" s="466"/>
      <c r="IG36" s="466"/>
      <c r="IH36" s="466"/>
      <c r="II36" s="466"/>
      <c r="IJ36" s="466"/>
    </row>
    <row r="37" spans="6:244" ht="15" customHeight="1">
      <c r="K37" s="337"/>
      <c r="M37" s="321"/>
      <c r="N37" s="337"/>
      <c r="O37" s="337"/>
      <c r="P37" s="337"/>
      <c r="Q37" s="338"/>
      <c r="R37" s="338"/>
      <c r="T37" s="339"/>
    </row>
    <row r="38" spans="6:244">
      <c r="K38" s="337"/>
      <c r="L38" s="337"/>
      <c r="M38" s="337"/>
      <c r="N38" s="337"/>
      <c r="O38" s="337"/>
      <c r="P38" s="337"/>
    </row>
    <row r="39" spans="6:244">
      <c r="K39" s="337"/>
      <c r="L39" s="337"/>
      <c r="M39" s="337"/>
      <c r="N39" s="337"/>
      <c r="O39" s="337"/>
      <c r="P39" s="337"/>
    </row>
    <row r="40" spans="6:244">
      <c r="K40" s="337"/>
      <c r="L40" s="337"/>
      <c r="M40" s="337"/>
      <c r="N40" s="337"/>
      <c r="O40" s="337"/>
      <c r="P40" s="337"/>
    </row>
    <row r="41" spans="6:244">
      <c r="K41" s="337"/>
      <c r="L41" s="337"/>
      <c r="M41" s="337"/>
      <c r="N41" s="337"/>
      <c r="O41" s="337"/>
      <c r="P41" s="337"/>
    </row>
    <row r="42" spans="6:244" ht="15.75" customHeight="1">
      <c r="K42" s="337"/>
      <c r="L42" s="337"/>
      <c r="M42" s="337"/>
      <c r="N42" s="337"/>
      <c r="O42" s="337"/>
      <c r="P42" s="337"/>
    </row>
    <row r="43" spans="6:244">
      <c r="K43" s="337"/>
      <c r="L43" s="337"/>
      <c r="M43" s="337"/>
      <c r="N43" s="337"/>
      <c r="O43" s="337"/>
      <c r="P43" s="337"/>
    </row>
    <row r="44" spans="6:244">
      <c r="K44" s="337"/>
      <c r="L44" s="337"/>
      <c r="M44" s="337"/>
      <c r="N44" s="337"/>
      <c r="O44" s="337"/>
      <c r="P44" s="337"/>
    </row>
    <row r="45" spans="6:244" ht="26.4" customHeight="1">
      <c r="K45" s="467"/>
      <c r="L45" s="467"/>
      <c r="M45" s="467"/>
      <c r="N45" s="467"/>
      <c r="O45" s="467"/>
      <c r="P45" s="467"/>
    </row>
    <row r="46" spans="6:244" ht="15.75" customHeight="1">
      <c r="K46" s="337"/>
      <c r="L46" s="337"/>
      <c r="M46" s="337"/>
      <c r="N46" s="337"/>
      <c r="O46" s="337"/>
      <c r="P46" s="337"/>
    </row>
    <row r="47" spans="6:244">
      <c r="K47" s="337"/>
      <c r="L47" s="337"/>
      <c r="M47" s="337"/>
      <c r="N47" s="337"/>
      <c r="O47" s="337"/>
      <c r="P47" s="337"/>
    </row>
    <row r="48" spans="6:244">
      <c r="K48" s="337"/>
      <c r="L48" s="337"/>
      <c r="M48" s="337"/>
      <c r="N48" s="337"/>
      <c r="O48" s="337"/>
      <c r="P48" s="337"/>
    </row>
    <row r="49" spans="7:250">
      <c r="K49" s="337"/>
      <c r="L49" s="337"/>
      <c r="M49" s="337"/>
      <c r="N49" s="337"/>
      <c r="O49" s="337"/>
      <c r="P49" s="337"/>
    </row>
    <row r="50" spans="7:250">
      <c r="K50" s="337"/>
      <c r="L50" s="337"/>
      <c r="M50" s="337"/>
      <c r="N50" s="337"/>
      <c r="O50" s="337"/>
      <c r="P50" s="337"/>
    </row>
    <row r="51" spans="7:250">
      <c r="K51" s="337"/>
      <c r="L51" s="337"/>
      <c r="M51" s="337"/>
      <c r="N51" s="337"/>
      <c r="O51" s="337"/>
      <c r="P51" s="337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/>
      <c r="BN51" s="339"/>
      <c r="BO51" s="339"/>
      <c r="BP51" s="339"/>
      <c r="BQ51" s="339"/>
      <c r="BR51" s="339"/>
      <c r="BS51" s="339"/>
      <c r="BT51" s="339"/>
      <c r="BU51" s="339"/>
      <c r="BV51" s="339"/>
      <c r="BW51" s="339"/>
      <c r="BX51" s="339"/>
      <c r="BY51" s="339"/>
      <c r="BZ51" s="339"/>
      <c r="CA51" s="339"/>
      <c r="CB51" s="339"/>
      <c r="CC51" s="339"/>
      <c r="CD51" s="339"/>
      <c r="CE51" s="339"/>
      <c r="CF51" s="339"/>
      <c r="CG51" s="339"/>
      <c r="CH51" s="339"/>
      <c r="CI51" s="339"/>
      <c r="CJ51" s="339"/>
      <c r="CK51" s="339"/>
      <c r="CL51" s="339"/>
      <c r="CM51" s="339"/>
      <c r="CN51" s="339"/>
      <c r="CO51" s="339"/>
      <c r="CP51" s="339"/>
      <c r="CQ51" s="339"/>
      <c r="CR51" s="339"/>
      <c r="CS51" s="339"/>
      <c r="CT51" s="339"/>
      <c r="CU51" s="339"/>
      <c r="CV51" s="339"/>
      <c r="CW51" s="339"/>
      <c r="CX51" s="339"/>
      <c r="CY51" s="339"/>
      <c r="CZ51" s="339"/>
      <c r="DA51" s="339"/>
      <c r="DB51" s="339"/>
      <c r="DC51" s="339"/>
      <c r="DD51" s="339"/>
      <c r="DE51" s="339"/>
      <c r="DF51" s="339"/>
      <c r="DG51" s="339"/>
      <c r="DH51" s="339"/>
      <c r="DI51" s="339"/>
      <c r="DJ51" s="339"/>
      <c r="DK51" s="339"/>
      <c r="DL51" s="339"/>
      <c r="DM51" s="339"/>
      <c r="DN51" s="339"/>
      <c r="DO51" s="339"/>
      <c r="DP51" s="339"/>
      <c r="DQ51" s="339"/>
      <c r="DR51" s="339"/>
      <c r="DS51" s="339"/>
      <c r="DT51" s="339"/>
      <c r="DU51" s="339"/>
      <c r="DV51" s="339"/>
      <c r="DW51" s="339"/>
      <c r="DX51" s="339"/>
      <c r="DY51" s="339"/>
      <c r="DZ51" s="339"/>
      <c r="EA51" s="339"/>
      <c r="EB51" s="339"/>
      <c r="EC51" s="339"/>
      <c r="ED51" s="339"/>
      <c r="EE51" s="339"/>
      <c r="EF51" s="339"/>
      <c r="EG51" s="339"/>
      <c r="EH51" s="339"/>
      <c r="EI51" s="339"/>
      <c r="EJ51" s="339"/>
      <c r="EK51" s="339"/>
      <c r="EL51" s="339"/>
      <c r="EM51" s="339"/>
      <c r="EN51" s="339"/>
      <c r="EO51" s="339"/>
      <c r="EP51" s="339"/>
      <c r="EQ51" s="339"/>
      <c r="ER51" s="339"/>
      <c r="ES51" s="339"/>
      <c r="ET51" s="339"/>
      <c r="EU51" s="339"/>
      <c r="EV51" s="339"/>
      <c r="EW51" s="339"/>
      <c r="EX51" s="339"/>
      <c r="EY51" s="339"/>
      <c r="EZ51" s="339"/>
      <c r="FA51" s="339"/>
      <c r="FB51" s="339"/>
      <c r="FC51" s="339"/>
      <c r="FD51" s="339"/>
      <c r="FE51" s="339"/>
      <c r="FF51" s="339"/>
      <c r="FG51" s="339"/>
      <c r="FH51" s="339"/>
      <c r="FI51" s="339"/>
      <c r="FJ51" s="339"/>
      <c r="FK51" s="339"/>
      <c r="FL51" s="339"/>
      <c r="FM51" s="339"/>
      <c r="FN51" s="339"/>
      <c r="FO51" s="339"/>
      <c r="FP51" s="339"/>
      <c r="FQ51" s="339"/>
      <c r="FR51" s="339"/>
      <c r="FS51" s="339"/>
      <c r="FT51" s="339"/>
      <c r="FU51" s="339"/>
      <c r="FV51" s="339"/>
      <c r="FW51" s="339"/>
      <c r="FX51" s="339"/>
      <c r="FY51" s="339"/>
      <c r="FZ51" s="339"/>
      <c r="GA51" s="339"/>
      <c r="GB51" s="339"/>
      <c r="GC51" s="339"/>
      <c r="GD51" s="339"/>
      <c r="GE51" s="339"/>
      <c r="GF51" s="339"/>
      <c r="GG51" s="339"/>
      <c r="GH51" s="339"/>
      <c r="GI51" s="339"/>
      <c r="GJ51" s="339"/>
      <c r="GK51" s="339"/>
      <c r="GL51" s="339"/>
      <c r="GM51" s="339"/>
      <c r="GN51" s="339"/>
      <c r="GO51" s="339"/>
      <c r="GP51" s="339"/>
      <c r="GQ51" s="339"/>
      <c r="GR51" s="339"/>
      <c r="GS51" s="339"/>
      <c r="GT51" s="339"/>
      <c r="GU51" s="339"/>
      <c r="GV51" s="339"/>
      <c r="GW51" s="339"/>
      <c r="GX51" s="339"/>
      <c r="GY51" s="339"/>
      <c r="GZ51" s="339"/>
      <c r="HA51" s="339"/>
      <c r="HB51" s="339"/>
      <c r="HC51" s="339"/>
      <c r="HD51" s="339"/>
      <c r="HE51" s="339"/>
      <c r="HF51" s="339"/>
      <c r="HG51" s="339"/>
      <c r="HH51" s="339"/>
      <c r="HI51" s="339"/>
      <c r="HJ51" s="339"/>
      <c r="HK51" s="339"/>
      <c r="HL51" s="339"/>
      <c r="HM51" s="339"/>
      <c r="HN51" s="339"/>
      <c r="HO51" s="339"/>
      <c r="HP51" s="339"/>
      <c r="HQ51" s="339"/>
      <c r="HR51" s="339"/>
      <c r="HS51" s="339"/>
      <c r="HT51" s="339"/>
      <c r="HU51" s="339"/>
      <c r="HV51" s="339"/>
      <c r="HW51" s="339"/>
      <c r="HX51" s="339"/>
      <c r="HY51" s="339"/>
      <c r="HZ51" s="339"/>
      <c r="IA51" s="339"/>
      <c r="IB51" s="339"/>
      <c r="IC51" s="339"/>
      <c r="ID51" s="339"/>
      <c r="IE51" s="339"/>
      <c r="IF51" s="339"/>
      <c r="IG51" s="339"/>
      <c r="IH51" s="339"/>
      <c r="II51" s="339"/>
      <c r="IJ51" s="339"/>
      <c r="IK51" s="339"/>
      <c r="IL51" s="339"/>
      <c r="IM51" s="339"/>
      <c r="IN51" s="339"/>
      <c r="IO51" s="339"/>
      <c r="IP51" s="339"/>
    </row>
    <row r="52" spans="7:250">
      <c r="K52" s="337"/>
      <c r="L52" s="337"/>
      <c r="M52" s="337"/>
      <c r="N52" s="337"/>
      <c r="O52" s="337"/>
      <c r="P52" s="337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  <c r="BK52" s="339"/>
      <c r="BL52" s="339"/>
      <c r="BM52" s="339"/>
      <c r="BN52" s="339"/>
      <c r="BO52" s="339"/>
      <c r="BP52" s="339"/>
      <c r="BQ52" s="339"/>
      <c r="BR52" s="339"/>
      <c r="BS52" s="339"/>
      <c r="BT52" s="339"/>
      <c r="BU52" s="339"/>
      <c r="BV52" s="339"/>
      <c r="BW52" s="339"/>
      <c r="BX52" s="339"/>
      <c r="BY52" s="339"/>
      <c r="BZ52" s="339"/>
      <c r="CA52" s="339"/>
      <c r="CB52" s="339"/>
      <c r="CC52" s="339"/>
      <c r="CD52" s="339"/>
      <c r="CE52" s="339"/>
      <c r="CF52" s="339"/>
      <c r="CG52" s="339"/>
      <c r="CH52" s="339"/>
      <c r="CI52" s="339"/>
      <c r="CJ52" s="339"/>
      <c r="CK52" s="339"/>
      <c r="CL52" s="339"/>
      <c r="CM52" s="339"/>
      <c r="CN52" s="339"/>
      <c r="CO52" s="339"/>
      <c r="CP52" s="339"/>
      <c r="CQ52" s="339"/>
      <c r="CR52" s="339"/>
      <c r="CS52" s="339"/>
      <c r="CT52" s="339"/>
      <c r="CU52" s="339"/>
      <c r="CV52" s="339"/>
      <c r="CW52" s="339"/>
      <c r="CX52" s="339"/>
      <c r="CY52" s="339"/>
      <c r="CZ52" s="339"/>
      <c r="DA52" s="339"/>
      <c r="DB52" s="339"/>
      <c r="DC52" s="339"/>
      <c r="DD52" s="339"/>
      <c r="DE52" s="339"/>
      <c r="DF52" s="339"/>
      <c r="DG52" s="339"/>
      <c r="DH52" s="339"/>
      <c r="DI52" s="339"/>
      <c r="DJ52" s="339"/>
      <c r="DK52" s="339"/>
      <c r="DL52" s="339"/>
      <c r="DM52" s="339"/>
      <c r="DN52" s="339"/>
      <c r="DO52" s="339"/>
      <c r="DP52" s="339"/>
      <c r="DQ52" s="339"/>
      <c r="DR52" s="339"/>
      <c r="DS52" s="339"/>
      <c r="DT52" s="339"/>
      <c r="DU52" s="339"/>
      <c r="DV52" s="339"/>
      <c r="DW52" s="339"/>
      <c r="DX52" s="339"/>
      <c r="DY52" s="339"/>
      <c r="DZ52" s="339"/>
      <c r="EA52" s="339"/>
      <c r="EB52" s="339"/>
      <c r="EC52" s="339"/>
      <c r="ED52" s="339"/>
      <c r="EE52" s="339"/>
      <c r="EF52" s="339"/>
      <c r="EG52" s="339"/>
      <c r="EH52" s="339"/>
      <c r="EI52" s="339"/>
      <c r="EJ52" s="339"/>
      <c r="EK52" s="339"/>
      <c r="EL52" s="339"/>
      <c r="EM52" s="339"/>
      <c r="EN52" s="339"/>
      <c r="EO52" s="339"/>
      <c r="EP52" s="339"/>
      <c r="EQ52" s="339"/>
      <c r="ER52" s="339"/>
      <c r="ES52" s="339"/>
      <c r="ET52" s="339"/>
      <c r="EU52" s="339"/>
      <c r="EV52" s="339"/>
      <c r="EW52" s="339"/>
      <c r="EX52" s="339"/>
      <c r="EY52" s="339"/>
      <c r="EZ52" s="339"/>
      <c r="FA52" s="339"/>
      <c r="FB52" s="339"/>
      <c r="FC52" s="339"/>
      <c r="FD52" s="339"/>
      <c r="FE52" s="339"/>
      <c r="FF52" s="339"/>
      <c r="FG52" s="339"/>
      <c r="FH52" s="339"/>
      <c r="FI52" s="339"/>
      <c r="FJ52" s="339"/>
      <c r="FK52" s="339"/>
      <c r="FL52" s="339"/>
      <c r="FM52" s="339"/>
      <c r="FN52" s="339"/>
      <c r="FO52" s="339"/>
      <c r="FP52" s="339"/>
      <c r="FQ52" s="339"/>
      <c r="FR52" s="339"/>
      <c r="FS52" s="339"/>
      <c r="FT52" s="339"/>
      <c r="FU52" s="339"/>
      <c r="FV52" s="339"/>
      <c r="FW52" s="339"/>
      <c r="FX52" s="339"/>
      <c r="FY52" s="339"/>
      <c r="FZ52" s="339"/>
      <c r="GA52" s="339"/>
      <c r="GB52" s="339"/>
      <c r="GC52" s="339"/>
      <c r="GD52" s="339"/>
      <c r="GE52" s="339"/>
      <c r="GF52" s="339"/>
      <c r="GG52" s="339"/>
      <c r="GH52" s="339"/>
      <c r="GI52" s="339"/>
      <c r="GJ52" s="339"/>
      <c r="GK52" s="339"/>
      <c r="GL52" s="339"/>
      <c r="GM52" s="339"/>
      <c r="GN52" s="339"/>
      <c r="GO52" s="339"/>
      <c r="GP52" s="339"/>
      <c r="GQ52" s="339"/>
      <c r="GR52" s="339"/>
      <c r="GS52" s="339"/>
      <c r="GT52" s="339"/>
      <c r="GU52" s="339"/>
      <c r="GV52" s="339"/>
      <c r="GW52" s="339"/>
      <c r="GX52" s="339"/>
      <c r="GY52" s="339"/>
      <c r="GZ52" s="339"/>
      <c r="HA52" s="339"/>
      <c r="HB52" s="339"/>
      <c r="HC52" s="339"/>
      <c r="HD52" s="339"/>
      <c r="HE52" s="339"/>
      <c r="HF52" s="339"/>
      <c r="HG52" s="339"/>
      <c r="HH52" s="339"/>
      <c r="HI52" s="339"/>
      <c r="HJ52" s="339"/>
      <c r="HK52" s="339"/>
      <c r="HL52" s="339"/>
      <c r="HM52" s="339"/>
      <c r="HN52" s="339"/>
      <c r="HO52" s="339"/>
      <c r="HP52" s="339"/>
      <c r="HQ52" s="339"/>
      <c r="HR52" s="339"/>
      <c r="HS52" s="339"/>
      <c r="HT52" s="339"/>
      <c r="HU52" s="339"/>
      <c r="HV52" s="339"/>
      <c r="HW52" s="339"/>
      <c r="HX52" s="339"/>
      <c r="HY52" s="339"/>
      <c r="HZ52" s="339"/>
      <c r="IA52" s="339"/>
      <c r="IB52" s="339"/>
      <c r="IC52" s="339"/>
      <c r="ID52" s="339"/>
      <c r="IE52" s="339"/>
      <c r="IF52" s="339"/>
      <c r="IG52" s="339"/>
      <c r="IH52" s="339"/>
      <c r="II52" s="339"/>
      <c r="IJ52" s="339"/>
      <c r="IK52" s="339"/>
      <c r="IL52" s="339"/>
      <c r="IM52" s="339"/>
      <c r="IN52" s="339"/>
      <c r="IO52" s="339"/>
      <c r="IP52" s="339"/>
    </row>
    <row r="53" spans="7:250">
      <c r="K53" s="337"/>
      <c r="L53" s="337"/>
      <c r="M53" s="337"/>
      <c r="N53" s="337"/>
      <c r="O53" s="337"/>
      <c r="P53" s="337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39"/>
      <c r="BH53" s="339"/>
      <c r="BI53" s="339"/>
      <c r="BJ53" s="339"/>
      <c r="BK53" s="339"/>
      <c r="BL53" s="339"/>
      <c r="BM53" s="339"/>
      <c r="BN53" s="339"/>
      <c r="BO53" s="339"/>
      <c r="BP53" s="339"/>
      <c r="BQ53" s="339"/>
      <c r="BR53" s="339"/>
      <c r="BS53" s="339"/>
      <c r="BT53" s="339"/>
      <c r="BU53" s="339"/>
      <c r="BV53" s="339"/>
      <c r="BW53" s="339"/>
      <c r="BX53" s="339"/>
      <c r="BY53" s="339"/>
      <c r="BZ53" s="339"/>
      <c r="CA53" s="339"/>
      <c r="CB53" s="339"/>
      <c r="CC53" s="339"/>
      <c r="CD53" s="339"/>
      <c r="CE53" s="339"/>
      <c r="CF53" s="339"/>
      <c r="CG53" s="339"/>
      <c r="CH53" s="339"/>
      <c r="CI53" s="339"/>
      <c r="CJ53" s="339"/>
      <c r="CK53" s="339"/>
      <c r="CL53" s="339"/>
      <c r="CM53" s="339"/>
      <c r="CN53" s="339"/>
      <c r="CO53" s="339"/>
      <c r="CP53" s="339"/>
      <c r="CQ53" s="339"/>
      <c r="CR53" s="339"/>
      <c r="CS53" s="339"/>
      <c r="CT53" s="339"/>
      <c r="CU53" s="339"/>
      <c r="CV53" s="339"/>
      <c r="CW53" s="339"/>
      <c r="CX53" s="339"/>
      <c r="CY53" s="339"/>
      <c r="CZ53" s="339"/>
      <c r="DA53" s="339"/>
      <c r="DB53" s="339"/>
      <c r="DC53" s="339"/>
      <c r="DD53" s="339"/>
      <c r="DE53" s="339"/>
      <c r="DF53" s="339"/>
      <c r="DG53" s="339"/>
      <c r="DH53" s="339"/>
      <c r="DI53" s="339"/>
      <c r="DJ53" s="339"/>
      <c r="DK53" s="339"/>
      <c r="DL53" s="339"/>
      <c r="DM53" s="339"/>
      <c r="DN53" s="339"/>
      <c r="DO53" s="339"/>
      <c r="DP53" s="339"/>
      <c r="DQ53" s="339"/>
      <c r="DR53" s="339"/>
      <c r="DS53" s="339"/>
      <c r="DT53" s="339"/>
      <c r="DU53" s="339"/>
      <c r="DV53" s="339"/>
      <c r="DW53" s="339"/>
      <c r="DX53" s="339"/>
      <c r="DY53" s="339"/>
      <c r="DZ53" s="339"/>
      <c r="EA53" s="339"/>
      <c r="EB53" s="339"/>
      <c r="EC53" s="339"/>
      <c r="ED53" s="339"/>
      <c r="EE53" s="339"/>
      <c r="EF53" s="339"/>
      <c r="EG53" s="339"/>
      <c r="EH53" s="339"/>
      <c r="EI53" s="339"/>
      <c r="EJ53" s="339"/>
      <c r="EK53" s="339"/>
      <c r="EL53" s="339"/>
      <c r="EM53" s="339"/>
      <c r="EN53" s="339"/>
      <c r="EO53" s="339"/>
      <c r="EP53" s="339"/>
      <c r="EQ53" s="339"/>
      <c r="ER53" s="339"/>
      <c r="ES53" s="339"/>
      <c r="ET53" s="339"/>
      <c r="EU53" s="339"/>
      <c r="EV53" s="339"/>
      <c r="EW53" s="339"/>
      <c r="EX53" s="339"/>
      <c r="EY53" s="339"/>
      <c r="EZ53" s="339"/>
      <c r="FA53" s="339"/>
      <c r="FB53" s="339"/>
      <c r="FC53" s="339"/>
      <c r="FD53" s="339"/>
      <c r="FE53" s="339"/>
      <c r="FF53" s="339"/>
      <c r="FG53" s="339"/>
      <c r="FH53" s="339"/>
      <c r="FI53" s="339"/>
      <c r="FJ53" s="339"/>
      <c r="FK53" s="339"/>
      <c r="FL53" s="339"/>
      <c r="FM53" s="339"/>
      <c r="FN53" s="339"/>
      <c r="FO53" s="339"/>
      <c r="FP53" s="339"/>
      <c r="FQ53" s="339"/>
      <c r="FR53" s="339"/>
      <c r="FS53" s="339"/>
      <c r="FT53" s="339"/>
      <c r="FU53" s="339"/>
      <c r="FV53" s="339"/>
      <c r="FW53" s="339"/>
      <c r="FX53" s="339"/>
      <c r="FY53" s="339"/>
      <c r="FZ53" s="339"/>
      <c r="GA53" s="339"/>
      <c r="GB53" s="339"/>
      <c r="GC53" s="339"/>
      <c r="GD53" s="339"/>
      <c r="GE53" s="339"/>
      <c r="GF53" s="339"/>
      <c r="GG53" s="339"/>
      <c r="GH53" s="339"/>
      <c r="GI53" s="339"/>
      <c r="GJ53" s="339"/>
      <c r="GK53" s="339"/>
      <c r="GL53" s="339"/>
      <c r="GM53" s="339"/>
      <c r="GN53" s="339"/>
      <c r="GO53" s="339"/>
      <c r="GP53" s="339"/>
      <c r="GQ53" s="339"/>
      <c r="GR53" s="339"/>
      <c r="GS53" s="339"/>
      <c r="GT53" s="339"/>
      <c r="GU53" s="339"/>
      <c r="GV53" s="339"/>
      <c r="GW53" s="339"/>
      <c r="GX53" s="339"/>
      <c r="GY53" s="339"/>
      <c r="GZ53" s="339"/>
      <c r="HA53" s="339"/>
      <c r="HB53" s="339"/>
      <c r="HC53" s="339"/>
      <c r="HD53" s="339"/>
      <c r="HE53" s="339"/>
      <c r="HF53" s="339"/>
      <c r="HG53" s="339"/>
      <c r="HH53" s="339"/>
      <c r="HI53" s="339"/>
      <c r="HJ53" s="339"/>
      <c r="HK53" s="339"/>
      <c r="HL53" s="339"/>
      <c r="HM53" s="339"/>
      <c r="HN53" s="339"/>
      <c r="HO53" s="339"/>
      <c r="HP53" s="339"/>
      <c r="HQ53" s="339"/>
      <c r="HR53" s="339"/>
      <c r="HS53" s="339"/>
      <c r="HT53" s="339"/>
      <c r="HU53" s="339"/>
      <c r="HV53" s="339"/>
      <c r="HW53" s="339"/>
      <c r="HX53" s="339"/>
      <c r="HY53" s="339"/>
      <c r="HZ53" s="339"/>
      <c r="IA53" s="339"/>
      <c r="IB53" s="339"/>
      <c r="IC53" s="339"/>
      <c r="ID53" s="339"/>
      <c r="IE53" s="339"/>
      <c r="IF53" s="339"/>
      <c r="IG53" s="339"/>
      <c r="IH53" s="339"/>
      <c r="II53" s="339"/>
      <c r="IJ53" s="339"/>
      <c r="IK53" s="339"/>
      <c r="IL53" s="339"/>
      <c r="IM53" s="339"/>
      <c r="IN53" s="339"/>
      <c r="IO53" s="339"/>
      <c r="IP53" s="339"/>
    </row>
    <row r="54" spans="7:250">
      <c r="K54" s="337"/>
      <c r="L54" s="337"/>
      <c r="M54" s="337"/>
      <c r="N54" s="337"/>
      <c r="O54" s="337"/>
      <c r="P54" s="337"/>
    </row>
    <row r="55" spans="7:250">
      <c r="G55" s="337"/>
      <c r="H55" s="337"/>
      <c r="I55" s="337"/>
      <c r="J55" s="337"/>
      <c r="K55" s="337"/>
      <c r="L55" s="337"/>
      <c r="M55" s="337"/>
      <c r="N55" s="337"/>
      <c r="O55" s="337"/>
      <c r="P55" s="337"/>
    </row>
    <row r="56" spans="7:250">
      <c r="G56" s="337"/>
      <c r="H56" s="337"/>
      <c r="I56" s="337"/>
      <c r="J56" s="337"/>
      <c r="K56" s="337"/>
      <c r="L56" s="337"/>
      <c r="M56" s="337"/>
      <c r="N56" s="337"/>
      <c r="O56" s="337"/>
      <c r="P56" s="337"/>
    </row>
    <row r="57" spans="7:250">
      <c r="G57" s="337"/>
      <c r="H57" s="337"/>
      <c r="I57" s="337"/>
      <c r="J57" s="337"/>
      <c r="K57" s="337"/>
      <c r="L57" s="337"/>
      <c r="M57" s="337"/>
      <c r="N57" s="337"/>
      <c r="O57" s="337"/>
      <c r="P57" s="337"/>
    </row>
    <row r="58" spans="7:250">
      <c r="G58" s="337"/>
      <c r="H58" s="337"/>
      <c r="I58" s="337"/>
      <c r="J58" s="337"/>
      <c r="K58" s="337"/>
      <c r="L58" s="337"/>
      <c r="M58" s="337"/>
      <c r="N58" s="337"/>
      <c r="O58" s="337"/>
      <c r="P58" s="337"/>
    </row>
    <row r="59" spans="7:250"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U59" s="339"/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/>
      <c r="AJ59" s="339"/>
      <c r="AK59" s="339"/>
      <c r="AL59" s="339"/>
      <c r="AM59" s="339"/>
      <c r="AN59" s="339"/>
      <c r="AO59" s="339"/>
      <c r="AP59" s="339"/>
      <c r="AQ59" s="339"/>
      <c r="AR59" s="339"/>
      <c r="AS59" s="339"/>
      <c r="AT59" s="339"/>
      <c r="AU59" s="339"/>
      <c r="AV59" s="339"/>
      <c r="AW59" s="339"/>
      <c r="AX59" s="339"/>
      <c r="AY59" s="339"/>
      <c r="AZ59" s="339"/>
      <c r="BA59" s="339"/>
      <c r="BB59" s="339"/>
      <c r="BC59" s="339"/>
      <c r="BD59" s="339"/>
      <c r="BE59" s="339"/>
      <c r="BF59" s="339"/>
      <c r="BG59" s="339"/>
      <c r="BH59" s="339"/>
      <c r="BI59" s="339"/>
      <c r="BJ59" s="339"/>
      <c r="BK59" s="339"/>
      <c r="BL59" s="339"/>
      <c r="BM59" s="339"/>
      <c r="BN59" s="339"/>
      <c r="BO59" s="339"/>
      <c r="BP59" s="339"/>
      <c r="BQ59" s="339"/>
      <c r="BR59" s="339"/>
      <c r="BS59" s="339"/>
      <c r="BT59" s="339"/>
      <c r="BU59" s="339"/>
      <c r="BV59" s="339"/>
      <c r="BW59" s="339"/>
      <c r="BX59" s="339"/>
      <c r="BY59" s="339"/>
      <c r="BZ59" s="339"/>
      <c r="CA59" s="339"/>
      <c r="CB59" s="339"/>
      <c r="CC59" s="339"/>
      <c r="CD59" s="339"/>
      <c r="CE59" s="339"/>
      <c r="CF59" s="339"/>
      <c r="CG59" s="339"/>
      <c r="CH59" s="339"/>
      <c r="CI59" s="339"/>
      <c r="CJ59" s="339"/>
      <c r="CK59" s="339"/>
      <c r="CL59" s="339"/>
      <c r="CM59" s="339"/>
      <c r="CN59" s="339"/>
      <c r="CO59" s="339"/>
      <c r="CP59" s="339"/>
      <c r="CQ59" s="339"/>
      <c r="CR59" s="339"/>
      <c r="CS59" s="339"/>
      <c r="CT59" s="339"/>
      <c r="CU59" s="339"/>
      <c r="CV59" s="339"/>
      <c r="CW59" s="339"/>
      <c r="CX59" s="339"/>
      <c r="CY59" s="339"/>
      <c r="CZ59" s="339"/>
      <c r="DA59" s="339"/>
      <c r="DB59" s="339"/>
      <c r="DC59" s="339"/>
      <c r="DD59" s="339"/>
      <c r="DE59" s="339"/>
      <c r="DF59" s="339"/>
      <c r="DG59" s="339"/>
      <c r="DH59" s="339"/>
      <c r="DI59" s="339"/>
      <c r="DJ59" s="339"/>
      <c r="DK59" s="339"/>
      <c r="DL59" s="339"/>
      <c r="DM59" s="339"/>
      <c r="DN59" s="339"/>
      <c r="DO59" s="339"/>
      <c r="DP59" s="339"/>
      <c r="DQ59" s="339"/>
      <c r="DR59" s="339"/>
      <c r="DS59" s="339"/>
      <c r="DT59" s="339"/>
      <c r="DU59" s="339"/>
      <c r="DV59" s="339"/>
      <c r="DW59" s="339"/>
      <c r="DX59" s="339"/>
      <c r="DY59" s="339"/>
      <c r="DZ59" s="339"/>
      <c r="EA59" s="339"/>
      <c r="EB59" s="339"/>
      <c r="EC59" s="339"/>
      <c r="ED59" s="339"/>
      <c r="EE59" s="339"/>
      <c r="EF59" s="339"/>
      <c r="EG59" s="339"/>
      <c r="EH59" s="339"/>
      <c r="EI59" s="339"/>
      <c r="EJ59" s="339"/>
      <c r="EK59" s="339"/>
      <c r="EL59" s="339"/>
      <c r="EM59" s="339"/>
      <c r="EN59" s="339"/>
      <c r="EO59" s="339"/>
      <c r="EP59" s="339"/>
      <c r="EQ59" s="339"/>
      <c r="ER59" s="339"/>
      <c r="ES59" s="339"/>
      <c r="ET59" s="339"/>
      <c r="EU59" s="339"/>
      <c r="EV59" s="339"/>
      <c r="EW59" s="339"/>
      <c r="EX59" s="339"/>
      <c r="EY59" s="339"/>
      <c r="EZ59" s="339"/>
      <c r="FA59" s="339"/>
      <c r="FB59" s="339"/>
      <c r="FC59" s="339"/>
      <c r="FD59" s="339"/>
      <c r="FE59" s="339"/>
      <c r="FF59" s="339"/>
      <c r="FG59" s="339"/>
      <c r="FH59" s="339"/>
      <c r="FI59" s="339"/>
      <c r="FJ59" s="339"/>
      <c r="FK59" s="339"/>
      <c r="FL59" s="339"/>
      <c r="FM59" s="339"/>
      <c r="FN59" s="339"/>
      <c r="FO59" s="339"/>
      <c r="FP59" s="339"/>
      <c r="FQ59" s="339"/>
      <c r="FR59" s="339"/>
      <c r="FS59" s="339"/>
      <c r="FT59" s="339"/>
      <c r="FU59" s="339"/>
      <c r="FV59" s="339"/>
      <c r="FW59" s="339"/>
      <c r="FX59" s="339"/>
      <c r="FY59" s="339"/>
      <c r="FZ59" s="339"/>
      <c r="GA59" s="339"/>
      <c r="GB59" s="339"/>
      <c r="GC59" s="339"/>
      <c r="GD59" s="339"/>
      <c r="GE59" s="339"/>
      <c r="GF59" s="339"/>
      <c r="GG59" s="339"/>
      <c r="GH59" s="339"/>
      <c r="GI59" s="339"/>
      <c r="GJ59" s="339"/>
      <c r="GK59" s="339"/>
      <c r="GL59" s="339"/>
      <c r="GM59" s="339"/>
      <c r="GN59" s="339"/>
      <c r="GO59" s="339"/>
      <c r="GP59" s="339"/>
      <c r="GQ59" s="339"/>
      <c r="GR59" s="339"/>
      <c r="GS59" s="339"/>
      <c r="GT59" s="339"/>
      <c r="GU59" s="339"/>
      <c r="GV59" s="339"/>
      <c r="GW59" s="339"/>
      <c r="GX59" s="339"/>
      <c r="GY59" s="339"/>
      <c r="GZ59" s="339"/>
      <c r="HA59" s="339"/>
      <c r="HB59" s="339"/>
      <c r="HC59" s="339"/>
      <c r="HD59" s="339"/>
      <c r="HE59" s="339"/>
      <c r="HF59" s="339"/>
      <c r="HG59" s="339"/>
      <c r="HH59" s="339"/>
      <c r="HI59" s="339"/>
      <c r="HJ59" s="339"/>
      <c r="HK59" s="339"/>
      <c r="HL59" s="339"/>
      <c r="HM59" s="339"/>
      <c r="HN59" s="339"/>
      <c r="HO59" s="339"/>
      <c r="HP59" s="339"/>
      <c r="HQ59" s="339"/>
      <c r="HR59" s="339"/>
      <c r="HS59" s="339"/>
      <c r="HT59" s="339"/>
      <c r="HU59" s="339"/>
      <c r="HV59" s="339"/>
      <c r="HW59" s="339"/>
      <c r="HX59" s="339"/>
      <c r="HY59" s="339"/>
      <c r="HZ59" s="339"/>
      <c r="IA59" s="339"/>
      <c r="IB59" s="339"/>
      <c r="IC59" s="339"/>
      <c r="ID59" s="339"/>
      <c r="IE59" s="339"/>
      <c r="IF59" s="339"/>
      <c r="IG59" s="339"/>
      <c r="IH59" s="339"/>
      <c r="II59" s="339"/>
      <c r="IJ59" s="339"/>
      <c r="IK59" s="339"/>
      <c r="IL59" s="339"/>
      <c r="IM59" s="339"/>
      <c r="IN59" s="339"/>
      <c r="IO59" s="339"/>
      <c r="IP59" s="339"/>
    </row>
    <row r="60" spans="7:250"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39"/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339"/>
      <c r="AZ60" s="339"/>
      <c r="BA60" s="339"/>
      <c r="BB60" s="339"/>
      <c r="BC60" s="339"/>
      <c r="BD60" s="339"/>
      <c r="BE60" s="339"/>
      <c r="BF60" s="339"/>
      <c r="BG60" s="339"/>
      <c r="BH60" s="339"/>
      <c r="BI60" s="339"/>
      <c r="BJ60" s="339"/>
      <c r="BK60" s="339"/>
      <c r="BL60" s="339"/>
      <c r="BM60" s="339"/>
      <c r="BN60" s="339"/>
      <c r="BO60" s="339"/>
      <c r="BP60" s="339"/>
      <c r="BQ60" s="339"/>
      <c r="BR60" s="339"/>
      <c r="BS60" s="339"/>
      <c r="BT60" s="339"/>
      <c r="BU60" s="339"/>
      <c r="BV60" s="339"/>
      <c r="BW60" s="339"/>
      <c r="BX60" s="339"/>
      <c r="BY60" s="339"/>
      <c r="BZ60" s="339"/>
      <c r="CA60" s="339"/>
      <c r="CB60" s="339"/>
      <c r="CC60" s="339"/>
      <c r="CD60" s="339"/>
      <c r="CE60" s="339"/>
      <c r="CF60" s="339"/>
      <c r="CG60" s="339"/>
      <c r="CH60" s="339"/>
      <c r="CI60" s="339"/>
      <c r="CJ60" s="339"/>
      <c r="CK60" s="339"/>
      <c r="CL60" s="339"/>
      <c r="CM60" s="339"/>
      <c r="CN60" s="339"/>
      <c r="CO60" s="339"/>
      <c r="CP60" s="339"/>
      <c r="CQ60" s="339"/>
      <c r="CR60" s="339"/>
      <c r="CS60" s="339"/>
      <c r="CT60" s="339"/>
      <c r="CU60" s="339"/>
      <c r="CV60" s="339"/>
      <c r="CW60" s="339"/>
      <c r="CX60" s="339"/>
      <c r="CY60" s="339"/>
      <c r="CZ60" s="339"/>
      <c r="DA60" s="339"/>
      <c r="DB60" s="339"/>
      <c r="DC60" s="339"/>
      <c r="DD60" s="339"/>
      <c r="DE60" s="339"/>
      <c r="DF60" s="339"/>
      <c r="DG60" s="339"/>
      <c r="DH60" s="339"/>
      <c r="DI60" s="339"/>
      <c r="DJ60" s="339"/>
      <c r="DK60" s="339"/>
      <c r="DL60" s="339"/>
      <c r="DM60" s="339"/>
      <c r="DN60" s="339"/>
      <c r="DO60" s="339"/>
      <c r="DP60" s="339"/>
      <c r="DQ60" s="339"/>
      <c r="DR60" s="339"/>
      <c r="DS60" s="339"/>
      <c r="DT60" s="339"/>
      <c r="DU60" s="339"/>
      <c r="DV60" s="339"/>
      <c r="DW60" s="339"/>
      <c r="DX60" s="339"/>
      <c r="DY60" s="339"/>
      <c r="DZ60" s="339"/>
      <c r="EA60" s="339"/>
      <c r="EB60" s="339"/>
      <c r="EC60" s="339"/>
      <c r="ED60" s="339"/>
      <c r="EE60" s="339"/>
      <c r="EF60" s="339"/>
      <c r="EG60" s="339"/>
      <c r="EH60" s="339"/>
      <c r="EI60" s="339"/>
      <c r="EJ60" s="339"/>
      <c r="EK60" s="339"/>
      <c r="EL60" s="339"/>
      <c r="EM60" s="339"/>
      <c r="EN60" s="339"/>
      <c r="EO60" s="339"/>
      <c r="EP60" s="339"/>
      <c r="EQ60" s="339"/>
      <c r="ER60" s="339"/>
      <c r="ES60" s="339"/>
      <c r="ET60" s="339"/>
      <c r="EU60" s="339"/>
      <c r="EV60" s="339"/>
      <c r="EW60" s="339"/>
      <c r="EX60" s="339"/>
      <c r="EY60" s="339"/>
      <c r="EZ60" s="339"/>
      <c r="FA60" s="339"/>
      <c r="FB60" s="339"/>
      <c r="FC60" s="339"/>
      <c r="FD60" s="339"/>
      <c r="FE60" s="339"/>
      <c r="FF60" s="339"/>
      <c r="FG60" s="339"/>
      <c r="FH60" s="339"/>
      <c r="FI60" s="339"/>
      <c r="FJ60" s="339"/>
      <c r="FK60" s="339"/>
      <c r="FL60" s="339"/>
      <c r="FM60" s="339"/>
      <c r="FN60" s="339"/>
      <c r="FO60" s="339"/>
      <c r="FP60" s="339"/>
      <c r="FQ60" s="339"/>
      <c r="FR60" s="339"/>
      <c r="FS60" s="339"/>
      <c r="FT60" s="339"/>
      <c r="FU60" s="339"/>
      <c r="FV60" s="339"/>
      <c r="FW60" s="339"/>
      <c r="FX60" s="339"/>
      <c r="FY60" s="339"/>
      <c r="FZ60" s="339"/>
      <c r="GA60" s="339"/>
      <c r="GB60" s="339"/>
      <c r="GC60" s="339"/>
      <c r="GD60" s="339"/>
      <c r="GE60" s="339"/>
      <c r="GF60" s="339"/>
      <c r="GG60" s="339"/>
      <c r="GH60" s="339"/>
      <c r="GI60" s="339"/>
      <c r="GJ60" s="339"/>
      <c r="GK60" s="339"/>
      <c r="GL60" s="339"/>
      <c r="GM60" s="339"/>
      <c r="GN60" s="339"/>
      <c r="GO60" s="339"/>
      <c r="GP60" s="339"/>
      <c r="GQ60" s="339"/>
      <c r="GR60" s="339"/>
      <c r="GS60" s="339"/>
      <c r="GT60" s="339"/>
      <c r="GU60" s="339"/>
      <c r="GV60" s="339"/>
      <c r="GW60" s="339"/>
      <c r="GX60" s="339"/>
      <c r="GY60" s="339"/>
      <c r="GZ60" s="339"/>
      <c r="HA60" s="339"/>
      <c r="HB60" s="339"/>
      <c r="HC60" s="339"/>
      <c r="HD60" s="339"/>
      <c r="HE60" s="339"/>
      <c r="HF60" s="339"/>
      <c r="HG60" s="339"/>
      <c r="HH60" s="339"/>
      <c r="HI60" s="339"/>
      <c r="HJ60" s="339"/>
      <c r="HK60" s="339"/>
      <c r="HL60" s="339"/>
      <c r="HM60" s="339"/>
      <c r="HN60" s="339"/>
      <c r="HO60" s="339"/>
      <c r="HP60" s="339"/>
      <c r="HQ60" s="339"/>
      <c r="HR60" s="339"/>
      <c r="HS60" s="339"/>
      <c r="HT60" s="339"/>
      <c r="HU60" s="339"/>
      <c r="HV60" s="339"/>
      <c r="HW60" s="339"/>
      <c r="HX60" s="339"/>
      <c r="HY60" s="339"/>
      <c r="HZ60" s="339"/>
      <c r="IA60" s="339"/>
      <c r="IB60" s="339"/>
      <c r="IC60" s="339"/>
      <c r="ID60" s="339"/>
      <c r="IE60" s="339"/>
      <c r="IF60" s="339"/>
      <c r="IG60" s="339"/>
      <c r="IH60" s="339"/>
      <c r="II60" s="339"/>
      <c r="IJ60" s="339"/>
      <c r="IK60" s="339"/>
      <c r="IL60" s="339"/>
      <c r="IM60" s="339"/>
      <c r="IN60" s="339"/>
      <c r="IO60" s="339"/>
      <c r="IP60" s="339"/>
    </row>
    <row r="61" spans="7:250">
      <c r="G61" s="337"/>
      <c r="H61" s="337"/>
      <c r="I61" s="337"/>
      <c r="J61" s="337"/>
      <c r="K61" s="337"/>
      <c r="L61" s="337"/>
      <c r="M61" s="337"/>
      <c r="N61" s="337"/>
      <c r="O61" s="337"/>
      <c r="P61" s="337"/>
    </row>
    <row r="62" spans="7:250">
      <c r="G62" s="337"/>
      <c r="H62" s="337"/>
      <c r="I62" s="337"/>
      <c r="J62" s="337"/>
      <c r="K62" s="337"/>
      <c r="L62" s="337"/>
      <c r="M62" s="337"/>
      <c r="N62" s="337"/>
      <c r="O62" s="337"/>
      <c r="P62" s="337"/>
    </row>
    <row r="63" spans="7:250">
      <c r="G63" s="337"/>
      <c r="H63" s="337"/>
      <c r="I63" s="337"/>
      <c r="J63" s="337"/>
      <c r="K63" s="337"/>
      <c r="L63" s="337"/>
      <c r="M63" s="337"/>
      <c r="N63" s="337"/>
      <c r="O63" s="337"/>
      <c r="P63" s="337"/>
    </row>
    <row r="64" spans="7:250">
      <c r="G64" s="337"/>
      <c r="H64" s="337"/>
      <c r="I64" s="337"/>
      <c r="J64" s="337"/>
      <c r="K64" s="337"/>
      <c r="L64" s="337"/>
      <c r="M64" s="337"/>
      <c r="N64" s="337"/>
      <c r="O64" s="337"/>
      <c r="P64" s="337"/>
    </row>
    <row r="65" spans="7:16">
      <c r="G65" s="337"/>
      <c r="H65" s="337"/>
      <c r="I65" s="337"/>
      <c r="J65" s="337"/>
      <c r="K65" s="337"/>
      <c r="L65" s="337"/>
      <c r="M65" s="337"/>
      <c r="N65" s="337"/>
      <c r="O65" s="337"/>
      <c r="P65" s="337"/>
    </row>
    <row r="66" spans="7:16">
      <c r="G66" s="337"/>
      <c r="H66" s="337"/>
      <c r="I66" s="337"/>
      <c r="J66" s="337"/>
      <c r="K66" s="337"/>
      <c r="L66" s="337"/>
      <c r="M66" s="337"/>
      <c r="N66" s="337"/>
      <c r="O66" s="337"/>
      <c r="P66" s="337"/>
    </row>
    <row r="67" spans="7:16">
      <c r="G67" s="337"/>
      <c r="H67" s="337"/>
      <c r="I67" s="337"/>
      <c r="J67" s="337"/>
      <c r="K67" s="337"/>
      <c r="L67" s="337"/>
      <c r="M67" s="337"/>
      <c r="N67" s="337"/>
      <c r="O67" s="337"/>
      <c r="P67" s="337"/>
    </row>
    <row r="68" spans="7:16">
      <c r="G68" s="337"/>
      <c r="H68" s="337"/>
      <c r="I68" s="337"/>
      <c r="J68" s="337"/>
      <c r="K68" s="337"/>
      <c r="L68" s="337"/>
      <c r="M68" s="337"/>
      <c r="N68" s="337"/>
      <c r="O68" s="337"/>
      <c r="P68" s="337"/>
    </row>
    <row r="69" spans="7:16">
      <c r="G69" s="337"/>
      <c r="H69" s="337"/>
      <c r="I69" s="337"/>
      <c r="J69" s="337"/>
      <c r="K69" s="337"/>
      <c r="L69" s="337"/>
      <c r="M69" s="337"/>
      <c r="N69" s="337"/>
      <c r="O69" s="337"/>
      <c r="P69" s="337"/>
    </row>
    <row r="70" spans="7:16">
      <c r="G70" s="337"/>
      <c r="H70" s="337"/>
      <c r="I70" s="337"/>
      <c r="J70" s="337"/>
      <c r="K70" s="337"/>
      <c r="L70" s="337"/>
      <c r="M70" s="337"/>
      <c r="N70" s="337"/>
      <c r="O70" s="337"/>
      <c r="P70" s="337"/>
    </row>
    <row r="71" spans="7:16">
      <c r="G71" s="337"/>
      <c r="H71" s="337"/>
      <c r="I71" s="337"/>
      <c r="J71" s="337"/>
      <c r="K71" s="337"/>
      <c r="L71" s="337"/>
      <c r="M71" s="337"/>
      <c r="N71" s="337"/>
      <c r="O71" s="337"/>
      <c r="P71" s="337"/>
    </row>
    <row r="72" spans="7:16">
      <c r="G72" s="337"/>
      <c r="H72" s="337"/>
      <c r="I72" s="337"/>
      <c r="J72" s="337"/>
      <c r="K72" s="337"/>
      <c r="L72" s="337"/>
      <c r="M72" s="337"/>
      <c r="N72" s="337"/>
      <c r="O72" s="337"/>
      <c r="P72" s="337"/>
    </row>
    <row r="73" spans="7:16">
      <c r="G73" s="337"/>
      <c r="H73" s="337"/>
      <c r="I73" s="337"/>
      <c r="J73" s="337"/>
      <c r="K73" s="337"/>
      <c r="L73" s="337"/>
      <c r="M73" s="337"/>
      <c r="N73" s="337"/>
      <c r="O73" s="337"/>
      <c r="P73" s="337"/>
    </row>
    <row r="74" spans="7:16">
      <c r="G74" s="337"/>
      <c r="H74" s="337"/>
      <c r="I74" s="337"/>
      <c r="J74" s="337"/>
      <c r="K74" s="337"/>
      <c r="L74" s="337"/>
      <c r="M74" s="337"/>
      <c r="N74" s="337"/>
      <c r="O74" s="337"/>
      <c r="P74" s="337"/>
    </row>
    <row r="75" spans="7:16">
      <c r="G75" s="337"/>
      <c r="H75" s="337"/>
      <c r="I75" s="337"/>
      <c r="J75" s="337"/>
      <c r="K75" s="337"/>
      <c r="L75" s="337"/>
      <c r="M75" s="337"/>
      <c r="N75" s="337"/>
      <c r="O75" s="337"/>
      <c r="P75" s="337"/>
    </row>
    <row r="76" spans="7:16">
      <c r="G76" s="337"/>
      <c r="H76" s="337"/>
      <c r="I76" s="337"/>
      <c r="J76" s="337"/>
      <c r="K76" s="337"/>
      <c r="L76" s="337"/>
      <c r="M76" s="337"/>
      <c r="N76" s="337"/>
      <c r="O76" s="337"/>
      <c r="P76" s="337"/>
    </row>
    <row r="77" spans="7:16">
      <c r="G77" s="337"/>
      <c r="H77" s="337"/>
      <c r="I77" s="337"/>
      <c r="J77" s="337"/>
      <c r="K77" s="337"/>
      <c r="L77" s="337"/>
      <c r="M77" s="337"/>
      <c r="N77" s="337"/>
      <c r="O77" s="337"/>
      <c r="P77" s="337"/>
    </row>
    <row r="78" spans="7:16">
      <c r="G78" s="337"/>
      <c r="H78" s="337"/>
      <c r="I78" s="337"/>
      <c r="J78" s="337"/>
      <c r="K78" s="337"/>
      <c r="L78" s="337"/>
      <c r="M78" s="337"/>
      <c r="N78" s="337"/>
      <c r="O78" s="337"/>
      <c r="P78" s="337"/>
    </row>
    <row r="79" spans="7:16">
      <c r="G79" s="337"/>
      <c r="H79" s="337"/>
      <c r="I79" s="337"/>
      <c r="J79" s="337"/>
      <c r="K79" s="337"/>
      <c r="L79" s="337"/>
      <c r="M79" s="337"/>
      <c r="N79" s="337"/>
      <c r="O79" s="337"/>
      <c r="P79" s="337"/>
    </row>
    <row r="80" spans="7:16">
      <c r="G80" s="337"/>
      <c r="H80" s="337"/>
      <c r="I80" s="337"/>
      <c r="J80" s="337"/>
      <c r="K80" s="337"/>
      <c r="L80" s="337"/>
      <c r="M80" s="337"/>
      <c r="N80" s="337"/>
      <c r="O80" s="337"/>
      <c r="P80" s="337"/>
    </row>
    <row r="81" spans="7:16">
      <c r="G81" s="337"/>
      <c r="H81" s="337"/>
      <c r="I81" s="337"/>
      <c r="J81" s="337"/>
      <c r="K81" s="337"/>
      <c r="L81" s="337"/>
      <c r="M81" s="337"/>
      <c r="N81" s="337"/>
      <c r="O81" s="337"/>
      <c r="P81" s="337"/>
    </row>
    <row r="82" spans="7:16">
      <c r="G82" s="337"/>
      <c r="H82" s="337"/>
      <c r="I82" s="337"/>
      <c r="J82" s="337"/>
      <c r="K82" s="337"/>
      <c r="L82" s="337"/>
      <c r="M82" s="337"/>
      <c r="N82" s="337"/>
      <c r="O82" s="337"/>
      <c r="P82" s="337"/>
    </row>
    <row r="83" spans="7:16">
      <c r="G83" s="337"/>
      <c r="H83" s="337"/>
      <c r="I83" s="337"/>
      <c r="J83" s="337"/>
      <c r="K83" s="337"/>
      <c r="L83" s="337"/>
      <c r="M83" s="337"/>
      <c r="N83" s="337"/>
      <c r="O83" s="337"/>
      <c r="P83" s="337"/>
    </row>
    <row r="84" spans="7:16">
      <c r="G84" s="337"/>
      <c r="H84" s="337"/>
      <c r="I84" s="337"/>
      <c r="J84" s="337"/>
      <c r="K84" s="337"/>
      <c r="L84" s="337"/>
      <c r="M84" s="337"/>
      <c r="N84" s="337"/>
      <c r="O84" s="337"/>
      <c r="P84" s="337"/>
    </row>
    <row r="85" spans="7:16">
      <c r="G85" s="337"/>
      <c r="H85" s="337"/>
      <c r="I85" s="337"/>
      <c r="J85" s="337"/>
      <c r="K85" s="337"/>
      <c r="L85" s="337"/>
      <c r="M85" s="337"/>
      <c r="N85" s="337"/>
      <c r="O85" s="337"/>
      <c r="P85" s="337"/>
    </row>
    <row r="86" spans="7:16">
      <c r="G86" s="337"/>
      <c r="H86" s="337"/>
      <c r="I86" s="337"/>
      <c r="J86" s="337"/>
      <c r="K86" s="337"/>
      <c r="L86" s="337"/>
      <c r="M86" s="337"/>
      <c r="N86" s="337"/>
      <c r="O86" s="337"/>
      <c r="P86" s="337"/>
    </row>
    <row r="87" spans="7:16">
      <c r="G87" s="337"/>
      <c r="H87" s="337"/>
      <c r="I87" s="337"/>
      <c r="J87" s="337"/>
      <c r="K87" s="337"/>
      <c r="L87" s="337"/>
      <c r="M87" s="337"/>
      <c r="N87" s="337"/>
      <c r="O87" s="337"/>
      <c r="P87" s="337"/>
    </row>
    <row r="88" spans="7:16">
      <c r="G88" s="337"/>
      <c r="H88" s="337"/>
      <c r="I88" s="337"/>
      <c r="J88" s="337"/>
      <c r="K88" s="337"/>
      <c r="L88" s="337"/>
      <c r="M88" s="337"/>
      <c r="N88" s="337"/>
      <c r="O88" s="337"/>
      <c r="P88" s="337"/>
    </row>
    <row r="89" spans="7:16">
      <c r="G89" s="337"/>
      <c r="H89" s="337"/>
      <c r="I89" s="337"/>
      <c r="J89" s="337"/>
      <c r="K89" s="337"/>
      <c r="L89" s="337"/>
      <c r="M89" s="337"/>
      <c r="N89" s="337"/>
      <c r="O89" s="337"/>
      <c r="P89" s="337"/>
    </row>
    <row r="90" spans="7:16">
      <c r="G90" s="337"/>
      <c r="H90" s="337"/>
      <c r="I90" s="337"/>
      <c r="J90" s="337"/>
      <c r="K90" s="337"/>
      <c r="L90" s="337"/>
      <c r="M90" s="337"/>
      <c r="N90" s="337"/>
      <c r="O90" s="337"/>
      <c r="P90" s="337"/>
    </row>
    <row r="91" spans="7:16">
      <c r="G91" s="337"/>
      <c r="H91" s="337"/>
      <c r="I91" s="337"/>
      <c r="J91" s="337"/>
      <c r="K91" s="337"/>
      <c r="L91" s="337"/>
      <c r="M91" s="337"/>
      <c r="N91" s="337"/>
      <c r="O91" s="337"/>
      <c r="P91" s="337"/>
    </row>
    <row r="92" spans="7:16">
      <c r="G92" s="337"/>
      <c r="H92" s="337"/>
      <c r="I92" s="337"/>
      <c r="J92" s="337"/>
      <c r="K92" s="337"/>
      <c r="L92" s="337"/>
      <c r="M92" s="337"/>
      <c r="N92" s="337"/>
      <c r="O92" s="337"/>
      <c r="P92" s="337"/>
    </row>
    <row r="93" spans="7:16">
      <c r="K93" s="337"/>
      <c r="L93" s="337"/>
      <c r="M93" s="337"/>
      <c r="N93" s="337"/>
      <c r="O93" s="337"/>
      <c r="P93" s="337"/>
    </row>
    <row r="94" spans="7:16">
      <c r="K94" s="337"/>
      <c r="L94" s="337"/>
      <c r="M94" s="337"/>
      <c r="N94" s="337"/>
      <c r="O94" s="337"/>
      <c r="P94" s="337"/>
    </row>
    <row r="95" spans="7:16">
      <c r="K95" s="337"/>
      <c r="L95" s="337"/>
      <c r="M95" s="337"/>
      <c r="N95" s="337"/>
      <c r="O95" s="337"/>
      <c r="P95" s="337"/>
    </row>
    <row r="96" spans="7:16">
      <c r="K96" s="337"/>
      <c r="L96" s="337"/>
      <c r="M96" s="337"/>
      <c r="N96" s="337"/>
      <c r="O96" s="337"/>
      <c r="P96" s="337"/>
    </row>
    <row r="97" spans="11:16">
      <c r="K97" s="337"/>
      <c r="L97" s="337"/>
      <c r="M97" s="337"/>
      <c r="N97" s="337"/>
      <c r="O97" s="337"/>
      <c r="P97" s="337"/>
    </row>
    <row r="98" spans="11:16">
      <c r="K98" s="337"/>
      <c r="L98" s="337"/>
      <c r="M98" s="337"/>
      <c r="N98" s="337"/>
      <c r="O98" s="337"/>
      <c r="P98" s="337"/>
    </row>
    <row r="99" spans="11:16">
      <c r="K99" s="337"/>
      <c r="L99" s="337"/>
      <c r="M99" s="337"/>
      <c r="N99" s="337"/>
      <c r="O99" s="337"/>
      <c r="P99" s="337"/>
    </row>
    <row r="100" spans="11:16">
      <c r="K100" s="337"/>
      <c r="L100" s="337"/>
      <c r="M100" s="337"/>
      <c r="N100" s="337"/>
      <c r="O100" s="337"/>
      <c r="P100" s="337"/>
    </row>
    <row r="101" spans="11:16">
      <c r="K101" s="337"/>
      <c r="L101" s="337"/>
      <c r="M101" s="337"/>
      <c r="N101" s="337"/>
      <c r="O101" s="337"/>
      <c r="P101" s="337"/>
    </row>
  </sheetData>
  <mergeCells count="20">
    <mergeCell ref="C30:D30"/>
    <mergeCell ref="B12:D12"/>
    <mergeCell ref="B23:D23"/>
    <mergeCell ref="C25:D25"/>
    <mergeCell ref="C28:D28"/>
    <mergeCell ref="C29:D29"/>
    <mergeCell ref="C26:D26"/>
    <mergeCell ref="C27:D27"/>
    <mergeCell ref="C11:D11"/>
    <mergeCell ref="B2:E2"/>
    <mergeCell ref="G2:J2"/>
    <mergeCell ref="L2:O2"/>
    <mergeCell ref="B3:D3"/>
    <mergeCell ref="C4:D4"/>
    <mergeCell ref="C5:D5"/>
    <mergeCell ref="C6:D6"/>
    <mergeCell ref="C7:D7"/>
    <mergeCell ref="C8:D8"/>
    <mergeCell ref="C9:D9"/>
    <mergeCell ref="C10:D10"/>
  </mergeCells>
  <pageMargins left="0.2" right="0.2" top="0.25" bottom="0.25" header="0.3" footer="0.3"/>
  <pageSetup scale="45" orientation="landscape" r:id="rId1"/>
  <ignoredErrors>
    <ignoredError sqref="H6:H11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8"/>
  <sheetViews>
    <sheetView zoomScale="85" zoomScaleNormal="85" workbookViewId="0">
      <selection activeCell="J31" sqref="J31"/>
    </sheetView>
  </sheetViews>
  <sheetFormatPr defaultColWidth="9.109375" defaultRowHeight="15" customHeight="1"/>
  <cols>
    <col min="1" max="1" width="9.109375" style="265"/>
    <col min="2" max="2" width="33.88671875" style="265" customWidth="1"/>
    <col min="3" max="3" width="10.44140625" style="265" customWidth="1"/>
    <col min="4" max="4" width="11.5546875" style="265" customWidth="1"/>
    <col min="5" max="5" width="10.6640625" style="265" customWidth="1"/>
    <col min="6" max="6" width="17.6640625" style="265" customWidth="1"/>
    <col min="7" max="7" width="26" style="265" customWidth="1"/>
    <col min="8" max="8" width="7.109375" style="265" customWidth="1"/>
    <col min="9" max="9" width="22.77734375" style="265" customWidth="1"/>
    <col min="10" max="10" width="10.5546875" style="265" customWidth="1"/>
    <col min="11" max="11" width="11.33203125" style="470" customWidth="1"/>
    <col min="12" max="12" width="11.88671875" style="470" customWidth="1"/>
    <col min="13" max="13" width="13" style="470" customWidth="1"/>
    <col min="14" max="17" width="13.44140625" style="470" customWidth="1"/>
    <col min="18" max="18" width="23.44140625" style="470" customWidth="1"/>
    <col min="19" max="19" width="10.88671875" style="265" customWidth="1"/>
    <col min="20" max="20" width="9.6640625" style="265" customWidth="1"/>
    <col min="21" max="21" width="12.6640625" style="265" customWidth="1"/>
    <col min="22" max="22" width="10.6640625" style="265" customWidth="1"/>
    <col min="23" max="23" width="12.6640625" style="265" customWidth="1"/>
    <col min="24" max="24" width="2.5546875" style="265" customWidth="1"/>
    <col min="25" max="25" width="33.44140625" style="265" customWidth="1"/>
    <col min="26" max="26" width="12.44140625" style="265" customWidth="1"/>
    <col min="27" max="27" width="13.109375" style="488" customWidth="1"/>
    <col min="28" max="16384" width="9.109375" style="265"/>
  </cols>
  <sheetData>
    <row r="1" spans="2:25" ht="15" customHeight="1" thickBot="1">
      <c r="I1" s="468" t="s">
        <v>294</v>
      </c>
      <c r="K1" s="469"/>
      <c r="L1" s="265"/>
      <c r="M1" s="265"/>
      <c r="N1" s="265"/>
      <c r="O1" s="265"/>
      <c r="P1" s="265"/>
      <c r="Q1" s="265"/>
      <c r="R1" s="717"/>
      <c r="S1" s="717"/>
      <c r="T1" s="717"/>
      <c r="U1" s="717"/>
      <c r="Y1" s="469"/>
    </row>
    <row r="2" spans="2:25" ht="15" customHeight="1" thickBot="1">
      <c r="B2" s="2449" t="s">
        <v>283</v>
      </c>
      <c r="C2" s="2450"/>
      <c r="D2" s="2450"/>
      <c r="E2" s="2450"/>
      <c r="F2" s="2450"/>
      <c r="G2" s="2451"/>
      <c r="I2" s="2452" t="s">
        <v>284</v>
      </c>
      <c r="J2" s="2453"/>
      <c r="K2" s="2453"/>
      <c r="L2" s="2454"/>
      <c r="R2" s="2455"/>
      <c r="S2" s="2455"/>
      <c r="T2" s="2455"/>
      <c r="U2" s="2455"/>
      <c r="X2" s="471"/>
    </row>
    <row r="3" spans="2:25" ht="15" customHeight="1" thickBot="1">
      <c r="B3" s="2456" t="s">
        <v>249</v>
      </c>
      <c r="C3" s="2457"/>
      <c r="D3" s="2456" t="s">
        <v>135</v>
      </c>
      <c r="E3" s="2457"/>
      <c r="F3" s="2457"/>
      <c r="G3" s="2458"/>
      <c r="H3" s="472"/>
      <c r="I3" s="347" t="s">
        <v>250</v>
      </c>
      <c r="J3" s="348">
        <v>30</v>
      </c>
      <c r="K3" s="473" t="s">
        <v>251</v>
      </c>
      <c r="L3" s="474">
        <v>10950</v>
      </c>
      <c r="R3" s="718"/>
      <c r="S3" s="719"/>
      <c r="T3" s="719"/>
      <c r="U3" s="720"/>
      <c r="X3" s="475"/>
    </row>
    <row r="4" spans="2:25" ht="15" customHeight="1">
      <c r="B4" s="476" t="s">
        <v>252</v>
      </c>
      <c r="C4" s="613">
        <f>'RRS '!C7</f>
        <v>65763</v>
      </c>
      <c r="D4" s="606" t="str">
        <f>'ATS  3395 '!E4</f>
        <v>FY19 UFR Data</v>
      </c>
      <c r="E4" s="595"/>
      <c r="G4" s="267"/>
      <c r="H4" s="477"/>
      <c r="I4" s="354"/>
      <c r="J4" s="355" t="s">
        <v>253</v>
      </c>
      <c r="K4" s="356" t="s">
        <v>6</v>
      </c>
      <c r="L4" s="357" t="s">
        <v>7</v>
      </c>
      <c r="R4" s="721"/>
      <c r="S4" s="722"/>
      <c r="T4" s="723"/>
      <c r="U4" s="724"/>
      <c r="X4" s="478"/>
    </row>
    <row r="5" spans="2:25" ht="15" customHeight="1">
      <c r="B5" s="351" t="s">
        <v>254</v>
      </c>
      <c r="C5" s="614">
        <f>'ATS  3395 '!C5:D5</f>
        <v>169884.4</v>
      </c>
      <c r="D5" s="606" t="str">
        <f>'ATS  3395 '!E5</f>
        <v>50% NP 50% MD Bench to 101 CMR 413</v>
      </c>
      <c r="E5" s="595"/>
      <c r="G5" s="267"/>
      <c r="H5" s="477"/>
      <c r="I5" s="479" t="s">
        <v>252</v>
      </c>
      <c r="J5" s="480">
        <f>C4</f>
        <v>65763</v>
      </c>
      <c r="K5" s="767">
        <v>1</v>
      </c>
      <c r="L5" s="481">
        <f>J5*K5</f>
        <v>65763</v>
      </c>
      <c r="R5" s="717"/>
      <c r="S5" s="725"/>
      <c r="T5" s="726"/>
      <c r="U5" s="727"/>
      <c r="X5" s="482"/>
    </row>
    <row r="6" spans="2:25" ht="15" customHeight="1">
      <c r="B6" s="358" t="s">
        <v>258</v>
      </c>
      <c r="C6" s="614">
        <f>Chart!C18</f>
        <v>83324.800000000003</v>
      </c>
      <c r="D6" s="606" t="s">
        <v>132</v>
      </c>
      <c r="E6" s="595"/>
      <c r="G6" s="267"/>
      <c r="H6" s="477"/>
      <c r="I6" s="483" t="s">
        <v>258</v>
      </c>
      <c r="J6" s="764">
        <f>C6</f>
        <v>83324.800000000003</v>
      </c>
      <c r="K6" s="765">
        <v>1.4</v>
      </c>
      <c r="L6" s="485">
        <f t="shared" ref="L6:L13" si="0">J6*K6</f>
        <v>116654.72</v>
      </c>
      <c r="R6" s="717"/>
      <c r="S6" s="725"/>
      <c r="T6" s="726"/>
      <c r="U6" s="727"/>
      <c r="X6" s="482"/>
    </row>
    <row r="7" spans="2:25" ht="15" customHeight="1">
      <c r="B7" s="597" t="s">
        <v>326</v>
      </c>
      <c r="C7" s="614">
        <f>'ATS  3395 '!C7:D7</f>
        <v>80293.2</v>
      </c>
      <c r="D7" s="352" t="str">
        <f>'ATS  3395 '!E7</f>
        <v>25%NP 25%RN 50% LPN BLS Benckmarks</v>
      </c>
      <c r="E7" s="595"/>
      <c r="G7" s="267"/>
      <c r="H7" s="477"/>
      <c r="I7" s="766" t="s">
        <v>326</v>
      </c>
      <c r="J7" s="764">
        <f>C7</f>
        <v>80293.2</v>
      </c>
      <c r="K7" s="765">
        <v>5.6</v>
      </c>
      <c r="L7" s="485">
        <f>J7*K7</f>
        <v>449641.92</v>
      </c>
      <c r="R7" s="728"/>
      <c r="S7" s="729"/>
      <c r="T7" s="730"/>
      <c r="U7" s="731"/>
      <c r="X7" s="482"/>
    </row>
    <row r="8" spans="2:25" ht="15" customHeight="1">
      <c r="B8" s="489" t="s">
        <v>286</v>
      </c>
      <c r="C8" s="614">
        <f>Chart!C12</f>
        <v>43971.200000000004</v>
      </c>
      <c r="D8" s="606" t="s">
        <v>132</v>
      </c>
      <c r="E8" s="595"/>
      <c r="G8" s="267"/>
      <c r="H8" s="477"/>
      <c r="I8" s="486" t="s">
        <v>254</v>
      </c>
      <c r="J8" s="764">
        <v>169152.00287999999</v>
      </c>
      <c r="K8" s="765">
        <v>1</v>
      </c>
      <c r="L8" s="485">
        <f>J8*K8</f>
        <v>169152.00287999999</v>
      </c>
      <c r="R8" s="717"/>
      <c r="S8" s="732"/>
      <c r="T8" s="732"/>
      <c r="U8" s="717"/>
      <c r="X8" s="482"/>
    </row>
    <row r="9" spans="2:25" ht="15" customHeight="1">
      <c r="B9" s="489" t="s">
        <v>287</v>
      </c>
      <c r="C9" s="614">
        <f>Chart!C6</f>
        <v>32198.400000000001</v>
      </c>
      <c r="D9" s="606" t="s">
        <v>132</v>
      </c>
      <c r="E9" s="595"/>
      <c r="G9" s="267"/>
      <c r="H9" s="477"/>
      <c r="I9" s="490" t="s">
        <v>286</v>
      </c>
      <c r="J9" s="482">
        <f>C8</f>
        <v>43971.200000000004</v>
      </c>
      <c r="K9" s="484">
        <v>9.9499999999999993</v>
      </c>
      <c r="L9" s="485">
        <f t="shared" si="0"/>
        <v>437513.44</v>
      </c>
      <c r="R9" s="717"/>
      <c r="S9" s="733"/>
      <c r="T9" s="732"/>
      <c r="U9" s="727"/>
      <c r="X9" s="482"/>
    </row>
    <row r="10" spans="2:25" ht="31.5" customHeight="1">
      <c r="B10" s="489" t="s">
        <v>288</v>
      </c>
      <c r="C10" s="614">
        <f>Chart!C6</f>
        <v>32198.400000000001</v>
      </c>
      <c r="D10" s="606" t="s">
        <v>132</v>
      </c>
      <c r="E10" s="595"/>
      <c r="G10" s="267"/>
      <c r="H10" s="477"/>
      <c r="I10" s="490" t="s">
        <v>287</v>
      </c>
      <c r="J10" s="482">
        <f>C9</f>
        <v>32198.400000000001</v>
      </c>
      <c r="K10" s="484">
        <v>2.5099999999999998</v>
      </c>
      <c r="L10" s="485">
        <f t="shared" si="0"/>
        <v>80817.983999999997</v>
      </c>
      <c r="R10" s="728"/>
      <c r="S10" s="734"/>
      <c r="T10" s="721"/>
      <c r="U10" s="731"/>
      <c r="X10" s="482"/>
    </row>
    <row r="11" spans="2:25" ht="15" customHeight="1">
      <c r="B11" s="489" t="s">
        <v>10</v>
      </c>
      <c r="C11" s="614">
        <f>Chart!C6</f>
        <v>32198.400000000001</v>
      </c>
      <c r="D11" s="606" t="s">
        <v>132</v>
      </c>
      <c r="E11" s="595"/>
      <c r="G11" s="267"/>
      <c r="H11" s="477"/>
      <c r="I11" s="490" t="s">
        <v>288</v>
      </c>
      <c r="J11" s="482">
        <f>C10</f>
        <v>32198.400000000001</v>
      </c>
      <c r="K11" s="484">
        <f>C21</f>
        <v>11.62</v>
      </c>
      <c r="L11" s="485">
        <f t="shared" si="0"/>
        <v>374145.408</v>
      </c>
      <c r="R11" s="735"/>
      <c r="S11" s="736"/>
      <c r="T11" s="737"/>
      <c r="U11" s="519"/>
      <c r="X11" s="482"/>
    </row>
    <row r="12" spans="2:25" ht="15" customHeight="1">
      <c r="B12" s="492" t="s">
        <v>11</v>
      </c>
      <c r="C12" s="614">
        <f>Chart!C6</f>
        <v>32198.400000000001</v>
      </c>
      <c r="D12" s="606" t="s">
        <v>132</v>
      </c>
      <c r="E12" s="595"/>
      <c r="G12" s="267"/>
      <c r="H12" s="477"/>
      <c r="I12" s="490" t="s">
        <v>10</v>
      </c>
      <c r="J12" s="482">
        <f>C11</f>
        <v>32198.400000000001</v>
      </c>
      <c r="K12" s="484">
        <f>C22</f>
        <v>4</v>
      </c>
      <c r="L12" s="485">
        <f t="shared" si="0"/>
        <v>128793.60000000001</v>
      </c>
      <c r="R12" s="728"/>
      <c r="S12" s="738"/>
      <c r="T12" s="737"/>
      <c r="U12" s="739"/>
      <c r="X12" s="482"/>
    </row>
    <row r="13" spans="2:25" ht="15" customHeight="1">
      <c r="B13" s="2447" t="s">
        <v>261</v>
      </c>
      <c r="C13" s="2448"/>
      <c r="D13" s="589"/>
      <c r="E13" s="590"/>
      <c r="F13" s="590"/>
      <c r="G13" s="591"/>
      <c r="H13" s="477"/>
      <c r="I13" s="493" t="s">
        <v>11</v>
      </c>
      <c r="J13" s="494">
        <f>C12</f>
        <v>32198.400000000001</v>
      </c>
      <c r="K13" s="495">
        <f>C23</f>
        <v>3.5156799999999997</v>
      </c>
      <c r="L13" s="496">
        <f t="shared" si="0"/>
        <v>113199.27091199999</v>
      </c>
      <c r="R13" s="735"/>
      <c r="S13" s="736"/>
      <c r="T13" s="737"/>
      <c r="U13" s="740"/>
      <c r="X13" s="497"/>
    </row>
    <row r="14" spans="2:25" ht="15" customHeight="1">
      <c r="B14" s="351" t="s">
        <v>252</v>
      </c>
      <c r="C14" s="592">
        <v>1</v>
      </c>
      <c r="D14" s="639" t="s">
        <v>289</v>
      </c>
      <c r="E14" s="590"/>
      <c r="F14" s="590"/>
      <c r="G14" s="591"/>
      <c r="H14" s="477"/>
      <c r="I14" s="382" t="s">
        <v>262</v>
      </c>
      <c r="J14" s="383"/>
      <c r="K14" s="384">
        <f>SUM(K5:K13)</f>
        <v>40.595680000000002</v>
      </c>
      <c r="L14" s="385">
        <f>SUM(L5:L13)</f>
        <v>1935681.3457919999</v>
      </c>
      <c r="R14" s="741"/>
      <c r="S14" s="736"/>
      <c r="T14" s="737"/>
      <c r="U14" s="740"/>
      <c r="X14" s="470"/>
    </row>
    <row r="15" spans="2:25" ht="15" customHeight="1">
      <c r="B15" s="363" t="s">
        <v>258</v>
      </c>
      <c r="C15" s="592">
        <v>1</v>
      </c>
      <c r="D15" s="639" t="s">
        <v>289</v>
      </c>
      <c r="E15" s="595"/>
      <c r="F15" s="595"/>
      <c r="G15" s="596"/>
      <c r="H15" s="477"/>
      <c r="I15" s="576" t="str">
        <f>B27</f>
        <v>PFMLA Trust Contribution</v>
      </c>
      <c r="J15" s="577">
        <f>C27</f>
        <v>3.7000000000000002E-3</v>
      </c>
      <c r="K15" s="389"/>
      <c r="L15" s="565">
        <f>L14*J15</f>
        <v>7162.0209794304001</v>
      </c>
      <c r="R15" s="741"/>
      <c r="S15" s="736"/>
      <c r="T15" s="737"/>
      <c r="U15" s="739"/>
      <c r="X15" s="482"/>
    </row>
    <row r="16" spans="2:25" ht="15" customHeight="1">
      <c r="B16" s="597" t="s">
        <v>256</v>
      </c>
      <c r="C16" s="592">
        <v>2.4</v>
      </c>
      <c r="D16" s="639" t="s">
        <v>289</v>
      </c>
      <c r="E16" s="595"/>
      <c r="F16" s="595"/>
      <c r="G16" s="596"/>
      <c r="H16" s="477"/>
      <c r="I16" s="499" t="s">
        <v>13</v>
      </c>
      <c r="J16" s="500">
        <f>C25</f>
        <v>0.224</v>
      </c>
      <c r="K16" s="501"/>
      <c r="L16" s="502">
        <f>J16*L14</f>
        <v>433592.62145740801</v>
      </c>
      <c r="R16" s="735"/>
      <c r="S16" s="736"/>
      <c r="T16" s="737"/>
      <c r="U16" s="742"/>
      <c r="X16" s="497"/>
    </row>
    <row r="17" spans="2:25" ht="15" customHeight="1">
      <c r="B17" s="597" t="s">
        <v>285</v>
      </c>
      <c r="C17" s="592">
        <v>1</v>
      </c>
      <c r="D17" s="639" t="s">
        <v>289</v>
      </c>
      <c r="E17" s="595"/>
      <c r="F17" s="595"/>
      <c r="G17" s="596"/>
      <c r="H17" s="477"/>
      <c r="I17" s="413" t="s">
        <v>263</v>
      </c>
      <c r="J17" s="505"/>
      <c r="K17" s="491"/>
      <c r="L17" s="487">
        <f>SUM(L14+L16+L15)</f>
        <v>2376435.9882288384</v>
      </c>
      <c r="R17" s="735"/>
      <c r="S17" s="743"/>
      <c r="T17" s="511"/>
      <c r="U17" s="511"/>
      <c r="X17" s="478"/>
    </row>
    <row r="18" spans="2:25" ht="15" customHeight="1">
      <c r="B18" s="598" t="s">
        <v>254</v>
      </c>
      <c r="C18" s="592">
        <v>1</v>
      </c>
      <c r="D18" s="639" t="s">
        <v>289</v>
      </c>
      <c r="E18" s="595"/>
      <c r="F18" s="595"/>
      <c r="G18" s="596"/>
      <c r="H18" s="477"/>
      <c r="I18" s="387"/>
      <c r="J18" s="509"/>
      <c r="K18" s="404" t="s">
        <v>264</v>
      </c>
      <c r="L18" s="403"/>
      <c r="R18" s="717"/>
      <c r="S18" s="717"/>
      <c r="T18" s="717"/>
      <c r="U18" s="717"/>
      <c r="X18" s="510"/>
    </row>
    <row r="19" spans="2:25" ht="15" customHeight="1">
      <c r="B19" s="489" t="s">
        <v>286</v>
      </c>
      <c r="C19" s="592">
        <v>9.9499999999999993</v>
      </c>
      <c r="D19" s="639" t="s">
        <v>289</v>
      </c>
      <c r="E19" s="595"/>
      <c r="F19" s="595"/>
      <c r="G19" s="596"/>
      <c r="H19" s="477"/>
      <c r="I19" s="411" t="str">
        <f>B26</f>
        <v xml:space="preserve"> Program Expense, per bed day</v>
      </c>
      <c r="J19" s="470"/>
      <c r="K19" s="575">
        <f>C26</f>
        <v>35.981047869101985</v>
      </c>
      <c r="L19" s="407">
        <f>K19*$L$3</f>
        <v>393992.47416666674</v>
      </c>
      <c r="R19" s="744"/>
      <c r="S19" s="717"/>
      <c r="T19" s="511"/>
      <c r="U19" s="511"/>
      <c r="X19" s="510"/>
    </row>
    <row r="20" spans="2:25" ht="15" customHeight="1">
      <c r="B20" s="489" t="s">
        <v>287</v>
      </c>
      <c r="C20" s="592">
        <v>2.5099999999999998</v>
      </c>
      <c r="D20" s="639" t="s">
        <v>289</v>
      </c>
      <c r="E20" s="595"/>
      <c r="F20" s="595"/>
      <c r="G20" s="596"/>
      <c r="H20" s="477"/>
      <c r="I20" s="413" t="s">
        <v>268</v>
      </c>
      <c r="J20" s="512"/>
      <c r="K20" s="415"/>
      <c r="L20" s="416">
        <f>SUM(L17:L19)</f>
        <v>2770428.462395505</v>
      </c>
      <c r="R20" s="744"/>
      <c r="S20" s="717"/>
      <c r="T20" s="511"/>
      <c r="U20" s="513"/>
      <c r="X20" s="510"/>
    </row>
    <row r="21" spans="2:25" ht="15" customHeight="1">
      <c r="B21" s="489" t="s">
        <v>288</v>
      </c>
      <c r="C21" s="592">
        <f>10.62+1</f>
        <v>11.62</v>
      </c>
      <c r="D21" s="639" t="s">
        <v>289</v>
      </c>
      <c r="E21" s="595"/>
      <c r="F21" s="595"/>
      <c r="G21" s="596"/>
      <c r="H21" s="477"/>
      <c r="I21" s="405" t="s">
        <v>270</v>
      </c>
      <c r="J21" s="514">
        <f>C28</f>
        <v>0.12</v>
      </c>
      <c r="K21" s="420"/>
      <c r="L21" s="421">
        <f>L20*J21</f>
        <v>332451.41548746062</v>
      </c>
      <c r="R21" s="314"/>
      <c r="U21" s="314"/>
      <c r="X21" s="510"/>
    </row>
    <row r="22" spans="2:25" ht="15" customHeight="1" thickBot="1">
      <c r="B22" s="489" t="s">
        <v>10</v>
      </c>
      <c r="C22" s="592">
        <v>4</v>
      </c>
      <c r="D22" s="639" t="s">
        <v>289</v>
      </c>
      <c r="E22" s="595"/>
      <c r="F22" s="595"/>
      <c r="G22" s="596"/>
      <c r="H22" s="477"/>
      <c r="I22" s="428" t="s">
        <v>18</v>
      </c>
      <c r="J22" s="515"/>
      <c r="K22" s="430"/>
      <c r="L22" s="431">
        <f>SUM(L20:L21)</f>
        <v>3102879.8778829658</v>
      </c>
      <c r="R22" s="314"/>
      <c r="X22" s="510"/>
    </row>
    <row r="23" spans="2:25" ht="15" customHeight="1" thickTop="1">
      <c r="B23" s="599" t="s">
        <v>11</v>
      </c>
      <c r="C23" s="592">
        <f>14.6%*SUM(C19:C21)</f>
        <v>3.5156799999999997</v>
      </c>
      <c r="D23" s="600" t="s">
        <v>307</v>
      </c>
      <c r="E23" s="601"/>
      <c r="F23" s="601"/>
      <c r="G23" s="602"/>
      <c r="H23" s="477"/>
      <c r="I23" s="408" t="str">
        <f>B30</f>
        <v>FY20 Rate Review CAF</v>
      </c>
      <c r="J23" s="516">
        <f>C30</f>
        <v>1.9959404600811814E-2</v>
      </c>
      <c r="L23" s="517">
        <f>(L22-L14)*J23</f>
        <v>23296.587751477218</v>
      </c>
      <c r="R23" s="314"/>
      <c r="X23" s="518"/>
    </row>
    <row r="24" spans="2:25" ht="15" customHeight="1">
      <c r="B24" s="2447" t="s">
        <v>274</v>
      </c>
      <c r="C24" s="2448"/>
      <c r="D24" s="594"/>
      <c r="E24" s="595"/>
      <c r="F24" s="601"/>
      <c r="G24" s="602"/>
      <c r="H24" s="477"/>
      <c r="I24" s="535" t="s">
        <v>18</v>
      </c>
      <c r="J24" s="578"/>
      <c r="K24" s="532"/>
      <c r="L24" s="579">
        <f>L23+L22</f>
        <v>3126176.4656344429</v>
      </c>
      <c r="X24" s="518"/>
    </row>
    <row r="25" spans="2:25" ht="15" customHeight="1">
      <c r="B25" s="603" t="s">
        <v>276</v>
      </c>
      <c r="C25" s="604">
        <v>0.224</v>
      </c>
      <c r="D25" s="593" t="s">
        <v>133</v>
      </c>
      <c r="E25" s="590"/>
      <c r="F25" s="595"/>
      <c r="G25" s="596"/>
      <c r="H25" s="477"/>
      <c r="I25" s="424" t="s">
        <v>278</v>
      </c>
      <c r="J25" s="503"/>
      <c r="K25" s="425"/>
      <c r="L25" s="504">
        <f>L24/L3</f>
        <v>285.49556763784864</v>
      </c>
      <c r="R25" s="314"/>
      <c r="X25" s="519"/>
    </row>
    <row r="26" spans="2:25" ht="15" customHeight="1" thickBot="1">
      <c r="B26" s="417" t="s">
        <v>308</v>
      </c>
      <c r="C26" s="605">
        <f>'FY19  UFR BTL (CSS)'!AJ26+'FY19  UFR BTL (CSS)'!X26+'FY19  UFR BTL (CSS)'!V26+'FY19  UFR BTL (CSS)'!T26+'FY19  UFR BTL (CSS)'!P26+'FY19  UFR BTL (CSS)'!N26+'FY19  UFR BTL (CSS)'!D26+'FY19  UFR BTL (CSS)'!D27+'FY19  UFR BTL (CSS)'!Z26</f>
        <v>35.981047869101985</v>
      </c>
      <c r="D26" s="606" t="s">
        <v>297</v>
      </c>
      <c r="E26" s="595"/>
      <c r="F26" s="595"/>
      <c r="G26" s="596"/>
      <c r="H26" s="477"/>
      <c r="I26" s="440" t="str">
        <f>B29</f>
        <v>Updated Utilization Rate</v>
      </c>
      <c r="J26" s="506">
        <f>C29</f>
        <v>0.87543000000000004</v>
      </c>
      <c r="K26" s="507"/>
      <c r="L26" s="508">
        <f>L25/J26</f>
        <v>326.12038385461847</v>
      </c>
      <c r="R26" s="265"/>
      <c r="X26" s="521"/>
    </row>
    <row r="27" spans="2:25" ht="15" customHeight="1">
      <c r="B27" s="530" t="s">
        <v>280</v>
      </c>
      <c r="C27" s="615">
        <v>3.7000000000000002E-3</v>
      </c>
      <c r="D27" s="531" t="s">
        <v>291</v>
      </c>
      <c r="E27" s="595"/>
      <c r="F27" s="595"/>
      <c r="G27" s="596"/>
      <c r="H27" s="522"/>
      <c r="I27" s="524"/>
      <c r="J27" s="525"/>
      <c r="K27" s="511"/>
      <c r="L27" s="511"/>
      <c r="X27" s="523"/>
    </row>
    <row r="28" spans="2:25" ht="15" customHeight="1">
      <c r="B28" s="607" t="s">
        <v>270</v>
      </c>
      <c r="C28" s="616">
        <v>0.12</v>
      </c>
      <c r="D28" s="608" t="s">
        <v>134</v>
      </c>
      <c r="E28" s="601"/>
      <c r="F28" s="601"/>
      <c r="G28" s="602"/>
      <c r="H28" s="522"/>
      <c r="I28" s="524"/>
      <c r="J28" s="525"/>
      <c r="K28" s="511"/>
      <c r="L28" s="511"/>
      <c r="R28" s="526"/>
      <c r="T28" s="527"/>
      <c r="X28" s="528"/>
    </row>
    <row r="29" spans="2:25" ht="15" customHeight="1">
      <c r="B29" s="603" t="s">
        <v>292</v>
      </c>
      <c r="C29" s="617">
        <v>0.87543000000000004</v>
      </c>
      <c r="D29" s="606" t="s">
        <v>290</v>
      </c>
      <c r="E29" s="595"/>
      <c r="F29" s="595"/>
      <c r="G29" s="596"/>
      <c r="H29" s="522"/>
      <c r="I29" s="524"/>
      <c r="J29" s="525"/>
      <c r="K29" s="511"/>
      <c r="L29" s="513"/>
      <c r="R29" s="314"/>
      <c r="S29" s="314"/>
      <c r="T29" s="529"/>
      <c r="X29" s="511"/>
    </row>
    <row r="30" spans="2:25" ht="15" customHeight="1" thickBot="1">
      <c r="B30" s="609" t="s">
        <v>282</v>
      </c>
      <c r="C30" s="618">
        <f>'CAF Fall 2020'!BY24</f>
        <v>1.9959404600811814E-2</v>
      </c>
      <c r="D30" s="610" t="str">
        <f>'ATS  3395 '!E30</f>
        <v>FY22 and FY23</v>
      </c>
      <c r="E30" s="611"/>
      <c r="F30" s="611"/>
      <c r="G30" s="612"/>
      <c r="H30" s="522"/>
      <c r="I30" s="524"/>
      <c r="J30" s="525"/>
      <c r="K30" s="511"/>
      <c r="L30" s="511"/>
      <c r="R30" s="265"/>
    </row>
    <row r="31" spans="2:25" ht="15" customHeight="1">
      <c r="C31" s="520"/>
      <c r="H31" s="522"/>
      <c r="L31" s="532"/>
      <c r="R31" s="265"/>
    </row>
    <row r="32" spans="2:25" ht="15" customHeight="1">
      <c r="F32" s="470"/>
      <c r="G32" s="470"/>
      <c r="H32" s="477"/>
      <c r="I32" s="745"/>
      <c r="J32" s="746"/>
      <c r="K32" s="747"/>
      <c r="L32" s="747"/>
      <c r="M32" s="533"/>
      <c r="N32" s="533"/>
      <c r="O32" s="533"/>
      <c r="P32" s="533"/>
      <c r="Q32" s="533"/>
      <c r="R32" s="713"/>
      <c r="S32" s="713"/>
      <c r="T32" s="713"/>
      <c r="U32" s="713"/>
      <c r="V32" s="713"/>
      <c r="W32" s="713"/>
      <c r="X32" s="713"/>
      <c r="Y32" s="713"/>
    </row>
    <row r="33" spans="8:27" ht="15" customHeight="1">
      <c r="H33" s="477"/>
      <c r="I33" s="748"/>
      <c r="J33" s="748"/>
      <c r="K33" s="747"/>
      <c r="L33" s="747"/>
      <c r="M33" s="533"/>
      <c r="N33" s="533"/>
      <c r="O33" s="533"/>
      <c r="P33" s="533"/>
      <c r="Q33" s="533"/>
      <c r="R33" s="713"/>
      <c r="S33" s="713"/>
      <c r="T33" s="713"/>
      <c r="U33" s="713"/>
      <c r="V33" s="713"/>
      <c r="W33" s="713"/>
      <c r="X33" s="713"/>
      <c r="Y33" s="713"/>
    </row>
    <row r="34" spans="8:27" ht="15" customHeight="1">
      <c r="H34" s="477"/>
      <c r="I34" s="748"/>
      <c r="J34" s="748"/>
      <c r="K34" s="747"/>
      <c r="L34" s="747"/>
      <c r="M34" s="533"/>
      <c r="N34" s="533"/>
      <c r="O34" s="533"/>
      <c r="P34" s="533"/>
      <c r="Q34" s="533"/>
      <c r="R34" s="713"/>
      <c r="S34" s="713"/>
      <c r="T34" s="713"/>
      <c r="U34" s="713"/>
      <c r="V34" s="713"/>
      <c r="W34" s="713"/>
      <c r="X34" s="713"/>
      <c r="Y34" s="713"/>
    </row>
    <row r="35" spans="8:27" ht="15" customHeight="1">
      <c r="H35" s="477"/>
      <c r="I35" s="748"/>
      <c r="J35" s="746"/>
      <c r="K35" s="747"/>
      <c r="L35" s="747"/>
      <c r="M35" s="533"/>
      <c r="N35" s="533"/>
      <c r="O35" s="533"/>
      <c r="P35" s="533"/>
      <c r="Q35" s="533"/>
      <c r="R35" s="533"/>
      <c r="S35" s="713"/>
      <c r="T35" s="713"/>
      <c r="U35" s="713"/>
      <c r="V35" s="713"/>
      <c r="W35" s="713"/>
      <c r="X35" s="713"/>
      <c r="Y35" s="713"/>
    </row>
    <row r="36" spans="8:27" ht="15" customHeight="1">
      <c r="I36" s="746"/>
      <c r="J36" s="748"/>
      <c r="K36" s="747"/>
      <c r="L36" s="747"/>
      <c r="M36" s="747"/>
      <c r="N36" s="747"/>
      <c r="O36" s="747"/>
      <c r="P36" s="747"/>
      <c r="Q36" s="747"/>
      <c r="R36" s="746"/>
      <c r="S36" s="746"/>
      <c r="T36" s="713"/>
      <c r="U36" s="713"/>
      <c r="V36" s="713"/>
      <c r="W36" s="713"/>
      <c r="X36" s="713"/>
      <c r="Y36" s="713"/>
    </row>
    <row r="37" spans="8:27" ht="15" customHeight="1">
      <c r="H37" s="470"/>
      <c r="I37" s="748"/>
      <c r="J37" s="749"/>
      <c r="K37" s="748"/>
      <c r="L37" s="750"/>
      <c r="M37" s="747"/>
      <c r="N37" s="747"/>
      <c r="O37" s="747"/>
      <c r="P37" s="747"/>
      <c r="Q37" s="747"/>
      <c r="R37" s="746"/>
      <c r="S37" s="746"/>
      <c r="T37" s="713"/>
      <c r="U37" s="713"/>
      <c r="V37" s="715"/>
      <c r="W37" s="713"/>
      <c r="X37" s="713"/>
      <c r="Y37" s="713"/>
    </row>
    <row r="38" spans="8:27" ht="15" customHeight="1">
      <c r="I38" s="748"/>
      <c r="J38" s="748"/>
      <c r="K38" s="750"/>
      <c r="L38" s="750"/>
      <c r="M38" s="747"/>
      <c r="N38" s="747"/>
      <c r="O38" s="747"/>
      <c r="P38" s="747"/>
      <c r="Q38" s="747"/>
      <c r="R38" s="746"/>
      <c r="S38" s="746"/>
      <c r="T38" s="713"/>
      <c r="U38" s="713"/>
      <c r="V38" s="715"/>
      <c r="W38" s="713"/>
      <c r="X38" s="713"/>
      <c r="Y38" s="713"/>
    </row>
    <row r="39" spans="8:27" ht="15" customHeight="1">
      <c r="I39" s="713"/>
      <c r="J39" s="713"/>
      <c r="K39" s="713"/>
      <c r="L39" s="713"/>
      <c r="M39" s="747"/>
      <c r="N39" s="747"/>
      <c r="O39" s="747"/>
      <c r="P39" s="747"/>
      <c r="Q39" s="747"/>
      <c r="R39" s="746"/>
      <c r="S39" s="746"/>
      <c r="T39" s="713"/>
      <c r="U39" s="713"/>
      <c r="V39" s="715"/>
      <c r="W39" s="713"/>
      <c r="X39" s="713"/>
      <c r="Y39" s="713"/>
    </row>
    <row r="40" spans="8:27" ht="15" customHeight="1">
      <c r="I40" s="713"/>
      <c r="J40" s="713"/>
      <c r="K40" s="713"/>
      <c r="L40" s="713"/>
      <c r="M40" s="747"/>
      <c r="N40" s="747"/>
      <c r="O40" s="747"/>
      <c r="P40" s="747"/>
      <c r="Q40" s="747"/>
      <c r="R40" s="746"/>
      <c r="S40" s="746"/>
      <c r="T40" s="713"/>
      <c r="U40" s="713"/>
      <c r="V40" s="715"/>
      <c r="W40" s="713"/>
      <c r="X40" s="713"/>
      <c r="Y40" s="713"/>
    </row>
    <row r="41" spans="8:27" ht="15" customHeight="1">
      <c r="I41" s="713"/>
      <c r="J41" s="713"/>
      <c r="K41" s="713"/>
      <c r="L41" s="713"/>
      <c r="M41" s="750"/>
      <c r="N41" s="750"/>
      <c r="O41" s="750"/>
      <c r="P41" s="750"/>
      <c r="Q41" s="750"/>
      <c r="R41" s="746"/>
      <c r="S41" s="746"/>
      <c r="T41" s="713"/>
      <c r="U41" s="713"/>
      <c r="V41" s="715"/>
      <c r="W41" s="713"/>
      <c r="X41" s="713"/>
      <c r="Y41" s="713"/>
      <c r="AA41" s="265"/>
    </row>
    <row r="42" spans="8:27" ht="15" customHeight="1">
      <c r="I42" s="713"/>
      <c r="J42" s="713"/>
      <c r="K42" s="714"/>
      <c r="L42" s="716"/>
      <c r="M42" s="750"/>
      <c r="N42" s="750"/>
      <c r="O42" s="750"/>
      <c r="P42" s="750"/>
      <c r="Q42" s="750"/>
      <c r="R42" s="746"/>
      <c r="S42" s="746"/>
      <c r="T42" s="713"/>
      <c r="U42" s="713"/>
      <c r="V42" s="715"/>
      <c r="W42" s="713"/>
      <c r="X42" s="713"/>
      <c r="Y42" s="713"/>
      <c r="AA42" s="265"/>
    </row>
    <row r="43" spans="8:27" ht="15" customHeight="1"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5"/>
      <c r="W43" s="713"/>
      <c r="X43" s="713"/>
      <c r="Y43" s="713"/>
      <c r="AA43" s="265"/>
    </row>
    <row r="44" spans="8:27" ht="15" customHeight="1">
      <c r="I44" s="713"/>
      <c r="J44" s="713"/>
      <c r="K44" s="713"/>
      <c r="L44" s="716"/>
      <c r="M44" s="713"/>
      <c r="N44" s="713"/>
      <c r="O44" s="713"/>
      <c r="P44" s="713"/>
      <c r="Q44" s="713"/>
      <c r="R44" s="713"/>
      <c r="S44" s="713"/>
      <c r="T44" s="713"/>
      <c r="U44" s="713"/>
      <c r="V44" s="715"/>
      <c r="W44" s="713"/>
      <c r="X44" s="713"/>
      <c r="Y44" s="713"/>
      <c r="AA44" s="265"/>
    </row>
    <row r="45" spans="8:27" ht="15" customHeight="1">
      <c r="I45" s="713"/>
      <c r="J45" s="713"/>
      <c r="K45" s="713"/>
      <c r="L45" s="716"/>
      <c r="M45" s="713"/>
      <c r="N45" s="713"/>
      <c r="O45" s="713"/>
      <c r="P45" s="713"/>
      <c r="Q45" s="713"/>
      <c r="R45" s="713"/>
      <c r="S45" s="713"/>
      <c r="T45" s="713"/>
      <c r="U45" s="713"/>
      <c r="V45" s="715"/>
      <c r="W45" s="713"/>
      <c r="X45" s="713"/>
      <c r="Y45" s="713"/>
      <c r="AA45" s="265"/>
    </row>
    <row r="46" spans="8:27" ht="15" customHeight="1">
      <c r="I46" s="713"/>
      <c r="J46" s="713"/>
      <c r="K46" s="71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5"/>
      <c r="W46" s="713"/>
      <c r="X46" s="713"/>
      <c r="Y46" s="713"/>
      <c r="AA46" s="265"/>
    </row>
    <row r="47" spans="8:27" ht="15" customHeight="1">
      <c r="I47" s="713"/>
      <c r="J47" s="713"/>
      <c r="K47" s="713"/>
      <c r="L47" s="716"/>
      <c r="M47" s="713"/>
      <c r="N47" s="713"/>
      <c r="O47" s="713"/>
      <c r="P47" s="713"/>
      <c r="Q47" s="713"/>
      <c r="R47" s="713"/>
      <c r="S47" s="713"/>
      <c r="T47" s="713"/>
      <c r="U47" s="713"/>
      <c r="V47" s="715"/>
      <c r="W47" s="713"/>
      <c r="X47" s="713"/>
      <c r="Y47" s="713"/>
      <c r="AA47" s="265"/>
    </row>
    <row r="48" spans="8:27" ht="15" customHeight="1">
      <c r="I48" s="713"/>
      <c r="J48" s="713"/>
      <c r="K48" s="713"/>
      <c r="L48" s="716"/>
      <c r="M48" s="713"/>
      <c r="N48" s="713"/>
      <c r="O48" s="713"/>
      <c r="P48" s="713"/>
      <c r="Q48" s="713"/>
      <c r="R48" s="713"/>
      <c r="S48" s="713"/>
      <c r="T48" s="713"/>
      <c r="U48" s="713"/>
      <c r="V48" s="715"/>
      <c r="W48" s="713"/>
      <c r="X48" s="713"/>
      <c r="Y48" s="713"/>
      <c r="AA48" s="265"/>
    </row>
    <row r="49" spans="3:27" ht="15" customHeight="1">
      <c r="I49" s="713"/>
      <c r="J49" s="713"/>
      <c r="K49" s="713"/>
      <c r="L49" s="716"/>
      <c r="M49" s="713"/>
      <c r="N49" s="713"/>
      <c r="O49" s="713"/>
      <c r="P49" s="713"/>
      <c r="Q49" s="713"/>
      <c r="R49" s="713"/>
      <c r="S49" s="713"/>
      <c r="T49" s="713"/>
      <c r="U49" s="713"/>
      <c r="V49" s="715"/>
      <c r="W49" s="713"/>
      <c r="X49" s="713"/>
      <c r="Y49" s="713"/>
      <c r="AA49" s="265"/>
    </row>
    <row r="50" spans="3:27" ht="15" customHeight="1">
      <c r="I50" s="713"/>
      <c r="J50" s="713"/>
      <c r="K50" s="713"/>
      <c r="L50" s="716"/>
      <c r="M50" s="713"/>
      <c r="N50" s="713"/>
      <c r="O50" s="713"/>
      <c r="P50" s="713"/>
      <c r="Q50" s="713"/>
      <c r="R50" s="713"/>
      <c r="S50" s="713"/>
      <c r="T50" s="713"/>
      <c r="U50" s="713"/>
      <c r="V50" s="715"/>
      <c r="W50" s="713"/>
      <c r="X50" s="713"/>
      <c r="Y50" s="713"/>
      <c r="AA50" s="265"/>
    </row>
    <row r="51" spans="3:27" ht="15" customHeight="1">
      <c r="I51" s="713"/>
      <c r="J51" s="713"/>
      <c r="K51" s="713"/>
      <c r="L51" s="716"/>
      <c r="M51" s="713"/>
      <c r="N51" s="713"/>
      <c r="O51" s="713"/>
      <c r="P51" s="713"/>
      <c r="Q51" s="713"/>
      <c r="R51" s="713"/>
      <c r="S51" s="713"/>
      <c r="T51" s="713"/>
      <c r="U51" s="713"/>
      <c r="V51" s="715"/>
      <c r="W51" s="713"/>
      <c r="X51" s="713"/>
      <c r="Y51" s="713"/>
      <c r="AA51" s="265"/>
    </row>
    <row r="52" spans="3:27" ht="15" customHeight="1">
      <c r="I52" s="713"/>
      <c r="J52" s="713"/>
      <c r="K52" s="713"/>
      <c r="L52" s="713"/>
      <c r="M52" s="713"/>
      <c r="N52" s="713"/>
      <c r="O52" s="713"/>
      <c r="P52" s="713"/>
      <c r="Q52" s="713"/>
      <c r="R52" s="713"/>
      <c r="S52" s="713"/>
      <c r="T52" s="713"/>
      <c r="U52" s="713"/>
      <c r="V52" s="715"/>
      <c r="W52" s="713"/>
      <c r="X52" s="713"/>
      <c r="Y52" s="713"/>
      <c r="AA52" s="265"/>
    </row>
    <row r="53" spans="3:27" ht="15" customHeight="1">
      <c r="I53" s="713"/>
      <c r="J53" s="713"/>
      <c r="K53" s="713"/>
      <c r="L53" s="713"/>
      <c r="M53" s="713"/>
      <c r="N53" s="713"/>
      <c r="O53" s="713"/>
      <c r="P53" s="713"/>
      <c r="Q53" s="713"/>
      <c r="R53" s="713"/>
      <c r="S53" s="713"/>
      <c r="T53" s="713"/>
      <c r="U53" s="713"/>
      <c r="V53" s="715"/>
      <c r="W53" s="713"/>
      <c r="X53" s="713"/>
      <c r="Y53" s="713"/>
      <c r="AA53" s="265"/>
    </row>
    <row r="54" spans="3:27" ht="15" customHeight="1"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5"/>
      <c r="W54" s="713"/>
      <c r="X54" s="713"/>
      <c r="Y54" s="713"/>
      <c r="AA54" s="265"/>
    </row>
    <row r="55" spans="3:27" ht="15" customHeight="1">
      <c r="I55" s="713"/>
      <c r="J55" s="713"/>
      <c r="K55" s="713"/>
      <c r="L55" s="713"/>
      <c r="M55" s="713"/>
      <c r="N55" s="713"/>
      <c r="O55" s="713"/>
      <c r="P55" s="713"/>
      <c r="Q55" s="713"/>
      <c r="R55" s="713"/>
      <c r="S55" s="713"/>
      <c r="T55" s="713"/>
      <c r="U55" s="713"/>
      <c r="V55" s="715"/>
      <c r="W55" s="713"/>
      <c r="X55" s="713"/>
      <c r="Y55" s="713"/>
      <c r="AA55" s="265"/>
    </row>
    <row r="56" spans="3:27" ht="15" customHeight="1">
      <c r="I56" s="713"/>
      <c r="J56" s="713"/>
      <c r="K56" s="713"/>
      <c r="L56" s="713"/>
      <c r="M56" s="713"/>
      <c r="N56" s="713"/>
      <c r="O56" s="713"/>
      <c r="P56" s="713"/>
      <c r="Q56" s="713"/>
      <c r="R56" s="713"/>
      <c r="S56" s="713"/>
      <c r="T56" s="713"/>
      <c r="U56" s="713"/>
      <c r="V56" s="715"/>
      <c r="W56" s="713"/>
      <c r="X56" s="713"/>
      <c r="Y56" s="713"/>
      <c r="AA56" s="265"/>
    </row>
    <row r="57" spans="3:27" ht="15" customHeight="1">
      <c r="K57" s="265"/>
      <c r="L57" s="265"/>
      <c r="M57" s="265"/>
      <c r="N57" s="265"/>
      <c r="O57" s="265"/>
      <c r="P57" s="265"/>
      <c r="Q57" s="265"/>
      <c r="R57" s="265"/>
      <c r="V57" s="488"/>
      <c r="AA57" s="265"/>
    </row>
    <row r="58" spans="3:27" ht="15" customHeight="1">
      <c r="K58" s="265"/>
      <c r="L58" s="265"/>
      <c r="M58" s="265"/>
      <c r="N58" s="265"/>
      <c r="O58" s="265"/>
      <c r="P58" s="265"/>
      <c r="Q58" s="265"/>
      <c r="R58" s="265"/>
      <c r="V58" s="488"/>
      <c r="AA58" s="265"/>
    </row>
    <row r="59" spans="3:27" ht="15" customHeight="1">
      <c r="K59" s="265"/>
      <c r="L59" s="265"/>
      <c r="M59" s="265"/>
      <c r="N59" s="265"/>
      <c r="O59" s="265"/>
      <c r="P59" s="265"/>
      <c r="Q59" s="265"/>
      <c r="R59" s="265"/>
      <c r="V59" s="488"/>
      <c r="AA59" s="265"/>
    </row>
    <row r="60" spans="3:27" ht="15" customHeight="1">
      <c r="K60" s="488"/>
      <c r="L60" s="265"/>
      <c r="M60" s="265"/>
      <c r="N60" s="265"/>
      <c r="O60" s="265"/>
      <c r="P60" s="265"/>
      <c r="Q60" s="265"/>
      <c r="R60" s="265"/>
      <c r="V60" s="488"/>
      <c r="AA60" s="265"/>
    </row>
    <row r="61" spans="3:27" ht="15" customHeight="1">
      <c r="K61" s="488"/>
      <c r="L61" s="265"/>
      <c r="M61" s="265"/>
      <c r="N61" s="265"/>
      <c r="O61" s="265"/>
      <c r="P61" s="265"/>
      <c r="Q61" s="265"/>
      <c r="R61" s="265"/>
      <c r="AA61" s="265"/>
    </row>
    <row r="62" spans="3:27" ht="15" customHeight="1">
      <c r="K62" s="265"/>
      <c r="L62" s="265"/>
      <c r="M62" s="265"/>
      <c r="N62" s="265"/>
      <c r="O62" s="265"/>
      <c r="P62" s="265"/>
      <c r="Q62" s="265"/>
      <c r="R62" s="265"/>
      <c r="AA62" s="265"/>
    </row>
    <row r="63" spans="3:27" ht="15" customHeight="1">
      <c r="C63" s="470"/>
      <c r="K63" s="265"/>
      <c r="L63" s="265"/>
      <c r="M63" s="265"/>
      <c r="N63" s="265"/>
      <c r="O63" s="265"/>
      <c r="P63" s="265"/>
      <c r="Q63" s="265"/>
      <c r="R63" s="265"/>
      <c r="AA63" s="265"/>
    </row>
    <row r="64" spans="3:27" ht="15" customHeight="1">
      <c r="C64" s="470"/>
      <c r="L64" s="265"/>
      <c r="M64" s="265"/>
      <c r="N64" s="265"/>
      <c r="O64" s="265"/>
      <c r="P64" s="265"/>
      <c r="Q64" s="265"/>
      <c r="R64" s="488"/>
      <c r="AA64" s="265"/>
    </row>
    <row r="65" spans="4:27" ht="15" customHeight="1">
      <c r="D65" s="314"/>
      <c r="L65" s="265"/>
      <c r="M65" s="265"/>
      <c r="N65" s="265"/>
      <c r="O65" s="265"/>
      <c r="P65" s="265"/>
      <c r="Q65" s="265"/>
      <c r="R65" s="488"/>
      <c r="AA65" s="265"/>
    </row>
    <row r="66" spans="4:27" ht="15" customHeight="1">
      <c r="F66" s="314"/>
      <c r="L66" s="265"/>
      <c r="M66" s="265"/>
      <c r="N66" s="265"/>
      <c r="O66" s="265"/>
      <c r="P66" s="265"/>
      <c r="Q66" s="265"/>
      <c r="R66" s="488"/>
      <c r="AA66" s="265"/>
    </row>
    <row r="67" spans="4:27" ht="15" customHeight="1">
      <c r="L67" s="265"/>
      <c r="M67" s="265"/>
      <c r="N67" s="265"/>
      <c r="O67" s="265"/>
      <c r="P67" s="265"/>
      <c r="Q67" s="265"/>
      <c r="R67" s="488"/>
      <c r="AA67" s="265"/>
    </row>
    <row r="68" spans="4:27" ht="15" customHeight="1">
      <c r="M68" s="265"/>
      <c r="N68" s="265"/>
      <c r="O68" s="265"/>
      <c r="P68" s="265"/>
      <c r="Q68" s="265"/>
      <c r="R68" s="488"/>
      <c r="AA68" s="265"/>
    </row>
    <row r="69" spans="4:27" ht="15" customHeight="1">
      <c r="M69" s="265"/>
      <c r="N69" s="265"/>
      <c r="O69" s="265"/>
      <c r="P69" s="265"/>
      <c r="Q69" s="265"/>
      <c r="R69" s="488"/>
      <c r="AA69" s="265"/>
    </row>
    <row r="70" spans="4:27" ht="15" customHeight="1">
      <c r="M70" s="265"/>
      <c r="N70" s="265"/>
      <c r="O70" s="265"/>
      <c r="P70" s="265"/>
      <c r="Q70" s="265"/>
      <c r="R70" s="265"/>
      <c r="S70" s="488"/>
      <c r="AA70" s="265"/>
    </row>
    <row r="71" spans="4:27" ht="15" customHeight="1">
      <c r="M71" s="265"/>
      <c r="N71" s="265"/>
      <c r="O71" s="265"/>
      <c r="P71" s="265"/>
      <c r="Q71" s="265"/>
      <c r="R71" s="265"/>
      <c r="AA71" s="265"/>
    </row>
    <row r="72" spans="4:27" ht="15" customHeight="1">
      <c r="M72" s="265"/>
      <c r="N72" s="265"/>
      <c r="O72" s="265"/>
      <c r="P72" s="265"/>
      <c r="Q72" s="265"/>
      <c r="R72" s="265"/>
      <c r="W72" s="488"/>
      <c r="AA72" s="265"/>
    </row>
    <row r="73" spans="4:27" ht="15" customHeight="1">
      <c r="M73" s="265"/>
      <c r="N73" s="265"/>
      <c r="O73" s="265"/>
      <c r="P73" s="265"/>
      <c r="Q73" s="265"/>
      <c r="R73" s="265"/>
      <c r="S73" s="488"/>
      <c r="W73" s="488"/>
      <c r="AA73" s="265"/>
    </row>
    <row r="74" spans="4:27" ht="15" customHeight="1">
      <c r="M74" s="265"/>
      <c r="N74" s="265"/>
      <c r="O74" s="265"/>
      <c r="P74" s="265"/>
      <c r="Q74" s="265"/>
      <c r="R74" s="265"/>
      <c r="S74" s="488"/>
      <c r="W74" s="488"/>
      <c r="AA74" s="265"/>
    </row>
    <row r="75" spans="4:27" ht="15" customHeight="1">
      <c r="M75" s="265"/>
      <c r="N75" s="265"/>
      <c r="O75" s="265"/>
      <c r="P75" s="265"/>
      <c r="Q75" s="265"/>
      <c r="R75" s="265"/>
      <c r="W75" s="488"/>
      <c r="AA75" s="265"/>
    </row>
    <row r="76" spans="4:27" ht="15" customHeight="1">
      <c r="M76" s="265"/>
      <c r="N76" s="265"/>
      <c r="O76" s="265"/>
      <c r="P76" s="265"/>
      <c r="Q76" s="265"/>
      <c r="R76" s="265"/>
    </row>
    <row r="77" spans="4:27" ht="15" customHeight="1">
      <c r="M77" s="265"/>
      <c r="N77" s="265"/>
      <c r="O77" s="265"/>
      <c r="P77" s="265"/>
      <c r="Q77" s="265"/>
      <c r="R77" s="265"/>
    </row>
    <row r="78" spans="4:27" ht="15" customHeight="1">
      <c r="M78" s="265"/>
      <c r="N78" s="265"/>
      <c r="O78" s="265"/>
      <c r="P78" s="265"/>
      <c r="Q78" s="265"/>
      <c r="R78" s="265"/>
    </row>
  </sheetData>
  <mergeCells count="7">
    <mergeCell ref="B24:C24"/>
    <mergeCell ref="B2:G2"/>
    <mergeCell ref="I2:L2"/>
    <mergeCell ref="R2:U2"/>
    <mergeCell ref="B3:C3"/>
    <mergeCell ref="D3:G3"/>
    <mergeCell ref="B13:C13"/>
  </mergeCells>
  <pageMargins left="0.2" right="0.2" top="0.25" bottom="0.25" header="0.3" footer="0.3"/>
  <pageSetup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="85" zoomScaleNormal="85" workbookViewId="0">
      <selection activeCell="W30" sqref="W30"/>
    </sheetView>
  </sheetViews>
  <sheetFormatPr defaultColWidth="9.109375" defaultRowHeight="15.6"/>
  <cols>
    <col min="1" max="1" width="4.109375" style="696" customWidth="1"/>
    <col min="2" max="2" width="37.109375" style="696" bestFit="1" customWidth="1"/>
    <col min="3" max="3" width="10.6640625" style="696" customWidth="1"/>
    <col min="4" max="4" width="56.6640625" style="696" customWidth="1"/>
    <col min="5" max="5" width="3.6640625" style="696" customWidth="1"/>
    <col min="6" max="6" width="24.77734375" style="337" customWidth="1"/>
    <col min="7" max="7" width="15" style="337" customWidth="1"/>
    <col min="8" max="8" width="12.6640625" style="337" customWidth="1"/>
    <col min="9" max="9" width="16.6640625" style="337" customWidth="1"/>
    <col min="10" max="10" width="30.33203125" style="337" customWidth="1"/>
    <col min="11" max="11" width="12.6640625" style="337" customWidth="1"/>
    <col min="12" max="12" width="10.6640625" style="337" customWidth="1"/>
    <col min="13" max="13" width="12.6640625" style="337" customWidth="1"/>
    <col min="14" max="14" width="6.109375" style="337" customWidth="1"/>
    <col min="15" max="15" width="30.109375" style="337" customWidth="1"/>
    <col min="16" max="16" width="12.6640625" style="337" customWidth="1"/>
    <col min="17" max="17" width="13.44140625" style="337" customWidth="1"/>
    <col min="18" max="18" width="14.44140625" style="337" customWidth="1"/>
    <col min="19" max="19" width="3.33203125" style="619" customWidth="1"/>
    <col min="20" max="20" width="30.109375" style="337" customWidth="1"/>
    <col min="21" max="21" width="12.6640625" style="337" customWidth="1"/>
    <col min="22" max="22" width="13.44140625" style="337" customWidth="1"/>
    <col min="23" max="23" width="14.44140625" style="337" customWidth="1"/>
    <col min="24" max="24" width="6" style="337" customWidth="1"/>
    <col min="25" max="25" width="29.33203125" style="337" customWidth="1"/>
    <col min="26" max="26" width="12" style="337" customWidth="1"/>
    <col min="27" max="27" width="56.44140625" style="337" customWidth="1"/>
    <col min="28" max="16384" width="9.109375" style="337"/>
  </cols>
  <sheetData>
    <row r="1" spans="1:19" ht="16.05" customHeight="1" thickBot="1">
      <c r="A1" s="619"/>
      <c r="B1" s="620"/>
      <c r="C1" s="620"/>
      <c r="D1" s="620"/>
      <c r="E1" s="620"/>
      <c r="F1" s="336" t="s">
        <v>294</v>
      </c>
      <c r="G1" s="335"/>
      <c r="H1" s="335"/>
      <c r="I1" s="335"/>
      <c r="J1" s="335"/>
    </row>
    <row r="2" spans="1:19" ht="16.05" customHeight="1" thickBot="1">
      <c r="A2" s="619"/>
      <c r="B2" s="2459" t="s">
        <v>313</v>
      </c>
      <c r="C2" s="2460"/>
      <c r="D2" s="2461"/>
      <c r="E2" s="620"/>
      <c r="F2" s="2462" t="s">
        <v>314</v>
      </c>
      <c r="G2" s="2463"/>
      <c r="H2" s="2463"/>
      <c r="I2" s="2464"/>
      <c r="J2" s="335"/>
      <c r="O2" s="619"/>
      <c r="S2" s="337"/>
    </row>
    <row r="3" spans="1:19" ht="16.05" customHeight="1">
      <c r="A3" s="619"/>
      <c r="B3" s="2465" t="s">
        <v>249</v>
      </c>
      <c r="C3" s="2466"/>
      <c r="D3" s="621" t="s">
        <v>135</v>
      </c>
      <c r="E3" s="620"/>
      <c r="F3" s="622" t="s">
        <v>315</v>
      </c>
      <c r="G3" s="623">
        <v>33</v>
      </c>
      <c r="H3" s="624" t="s">
        <v>251</v>
      </c>
      <c r="I3" s="625">
        <v>12045</v>
      </c>
      <c r="J3" s="335"/>
      <c r="O3" s="619"/>
      <c r="S3" s="337"/>
    </row>
    <row r="4" spans="1:19" ht="16.05" customHeight="1">
      <c r="A4" s="337"/>
      <c r="B4" s="626" t="s">
        <v>316</v>
      </c>
      <c r="C4" s="704">
        <f>'CSS 4931'!C4</f>
        <v>65763</v>
      </c>
      <c r="D4" s="627" t="str">
        <f>'CSS 4931'!D4</f>
        <v>FY19 UFR Data</v>
      </c>
      <c r="E4" s="628"/>
      <c r="F4" s="629"/>
      <c r="G4" s="630" t="s">
        <v>253</v>
      </c>
      <c r="H4" s="631" t="s">
        <v>6</v>
      </c>
      <c r="I4" s="632" t="s">
        <v>7</v>
      </c>
      <c r="J4" s="335"/>
      <c r="O4" s="619"/>
      <c r="S4" s="337"/>
    </row>
    <row r="5" spans="1:19" ht="16.05" customHeight="1">
      <c r="A5" s="337"/>
      <c r="B5" s="633" t="s">
        <v>326</v>
      </c>
      <c r="C5" s="704">
        <f>'CSS 4931'!C7</f>
        <v>80293.2</v>
      </c>
      <c r="D5" s="634" t="str">
        <f>'CSS 4931'!D7</f>
        <v>25%NP 25%RN 50% LPN BLS Benckmarks</v>
      </c>
      <c r="E5" s="628"/>
      <c r="F5" s="635" t="s">
        <v>316</v>
      </c>
      <c r="G5" s="636">
        <f t="shared" ref="G5:G10" si="0">C4</f>
        <v>65763</v>
      </c>
      <c r="H5" s="637">
        <f>C11</f>
        <v>1</v>
      </c>
      <c r="I5" s="638">
        <f>G5*H5</f>
        <v>65763</v>
      </c>
      <c r="J5" s="335"/>
      <c r="O5" s="619"/>
      <c r="S5" s="337"/>
    </row>
    <row r="6" spans="1:19" ht="16.05" customHeight="1">
      <c r="A6" s="337"/>
      <c r="B6" s="633" t="s">
        <v>258</v>
      </c>
      <c r="C6" s="704">
        <f>Chart!C18</f>
        <v>83324.800000000003</v>
      </c>
      <c r="D6" s="634" t="str">
        <f>'CSS 4931'!D9</f>
        <v>BLS Benchmark</v>
      </c>
      <c r="E6" s="628"/>
      <c r="F6" s="633" t="s">
        <v>326</v>
      </c>
      <c r="G6" s="636">
        <f t="shared" si="0"/>
        <v>80293.2</v>
      </c>
      <c r="H6" s="637">
        <f>C13</f>
        <v>0.8</v>
      </c>
      <c r="I6" s="638">
        <f>G6*H6</f>
        <v>64234.559999999998</v>
      </c>
      <c r="J6" s="335"/>
      <c r="O6" s="619"/>
      <c r="S6" s="337"/>
    </row>
    <row r="7" spans="1:19" ht="16.05" customHeight="1">
      <c r="A7" s="337"/>
      <c r="B7" s="705" t="s">
        <v>317</v>
      </c>
      <c r="C7" s="704">
        <f>Chart!C6</f>
        <v>32198.400000000001</v>
      </c>
      <c r="D7" s="634" t="str">
        <f>'CSS 4931'!D10</f>
        <v>BLS Benchmark</v>
      </c>
      <c r="E7" s="628"/>
      <c r="F7" s="633" t="s">
        <v>318</v>
      </c>
      <c r="G7" s="636">
        <f t="shared" si="0"/>
        <v>83324.800000000003</v>
      </c>
      <c r="H7" s="637">
        <f>C12</f>
        <v>1.4</v>
      </c>
      <c r="I7" s="638">
        <f>G7*H7</f>
        <v>116654.72</v>
      </c>
      <c r="J7" s="335"/>
      <c r="O7" s="619"/>
      <c r="S7" s="337"/>
    </row>
    <row r="8" spans="1:19" ht="16.05" customHeight="1">
      <c r="A8" s="337"/>
      <c r="B8" s="641" t="s">
        <v>319</v>
      </c>
      <c r="C8" s="704">
        <f>Chart!C6</f>
        <v>32198.400000000001</v>
      </c>
      <c r="D8" s="634" t="str">
        <f>'CSS 4931'!D11</f>
        <v>BLS Benchmark</v>
      </c>
      <c r="E8" s="628"/>
      <c r="F8" s="640" t="str">
        <f>B7</f>
        <v>Direct Care</v>
      </c>
      <c r="G8" s="636">
        <f t="shared" si="0"/>
        <v>32198.400000000001</v>
      </c>
      <c r="H8" s="637">
        <f>C14</f>
        <v>20.399999999999999</v>
      </c>
      <c r="I8" s="638">
        <f t="shared" ref="I8:I10" si="1">G8*H8</f>
        <v>656847.35999999999</v>
      </c>
      <c r="J8" s="335"/>
      <c r="O8" s="619"/>
      <c r="S8" s="337"/>
    </row>
    <row r="9" spans="1:19" ht="16.05" customHeight="1">
      <c r="A9" s="337"/>
      <c r="B9" s="641" t="s">
        <v>260</v>
      </c>
      <c r="C9" s="704">
        <f>Chart!C6</f>
        <v>32198.400000000001</v>
      </c>
      <c r="D9" s="634" t="str">
        <f>'CSS 4931'!D12</f>
        <v>BLS Benchmark</v>
      </c>
      <c r="E9" s="628"/>
      <c r="F9" s="642" t="str">
        <f>B8</f>
        <v>Relief</v>
      </c>
      <c r="G9" s="636">
        <f t="shared" si="0"/>
        <v>32198.400000000001</v>
      </c>
      <c r="H9" s="637">
        <f>C16</f>
        <v>2.9783999999999997</v>
      </c>
      <c r="I9" s="638">
        <f>G9*H9</f>
        <v>95899.714559999993</v>
      </c>
      <c r="J9" s="335"/>
      <c r="O9" s="619"/>
      <c r="S9" s="337"/>
    </row>
    <row r="10" spans="1:19" ht="16.05" customHeight="1">
      <c r="A10" s="337"/>
      <c r="B10" s="2467" t="s">
        <v>261</v>
      </c>
      <c r="C10" s="2468"/>
      <c r="D10" s="643"/>
      <c r="E10" s="335"/>
      <c r="F10" s="644" t="s">
        <v>260</v>
      </c>
      <c r="G10" s="645">
        <f t="shared" si="0"/>
        <v>32198.400000000001</v>
      </c>
      <c r="H10" s="646">
        <f>C15</f>
        <v>4</v>
      </c>
      <c r="I10" s="647">
        <f t="shared" si="1"/>
        <v>128793.60000000001</v>
      </c>
      <c r="J10" s="335"/>
      <c r="O10" s="619"/>
      <c r="S10" s="337"/>
    </row>
    <row r="11" spans="1:19" ht="16.05" customHeight="1">
      <c r="A11" s="337"/>
      <c r="B11" s="626" t="s">
        <v>316</v>
      </c>
      <c r="C11" s="637">
        <v>1</v>
      </c>
      <c r="D11" s="639" t="s">
        <v>289</v>
      </c>
      <c r="E11" s="335"/>
      <c r="F11" s="382" t="s">
        <v>262</v>
      </c>
      <c r="G11" s="648"/>
      <c r="H11" s="384">
        <f>SUM(H5:H10)</f>
        <v>30.578399999999998</v>
      </c>
      <c r="I11" s="385">
        <f>SUM(I5:I10)</f>
        <v>1128192.95456</v>
      </c>
      <c r="J11" s="335"/>
      <c r="O11" s="619"/>
      <c r="S11" s="337"/>
    </row>
    <row r="12" spans="1:19" ht="16.05" customHeight="1">
      <c r="A12" s="337"/>
      <c r="B12" s="626" t="s">
        <v>258</v>
      </c>
      <c r="C12" s="637">
        <v>1.4</v>
      </c>
      <c r="D12" s="639" t="s">
        <v>289</v>
      </c>
      <c r="E12" s="335"/>
      <c r="F12" s="697" t="str">
        <f>B20</f>
        <v>PFMLA Trust Contribution</v>
      </c>
      <c r="G12" s="698">
        <f>C20</f>
        <v>3.7000000000000002E-3</v>
      </c>
      <c r="H12" s="649"/>
      <c r="I12" s="712">
        <f>I11*G12</f>
        <v>4174.3139318720005</v>
      </c>
      <c r="J12" s="335"/>
      <c r="O12" s="619"/>
      <c r="S12" s="337"/>
    </row>
    <row r="13" spans="1:19" ht="16.05" customHeight="1">
      <c r="A13" s="337"/>
      <c r="B13" s="633" t="s">
        <v>256</v>
      </c>
      <c r="C13" s="637">
        <v>0.8</v>
      </c>
      <c r="D13" s="639" t="s">
        <v>289</v>
      </c>
      <c r="E13" s="335"/>
      <c r="F13" s="499" t="s">
        <v>13</v>
      </c>
      <c r="G13" s="651">
        <f>C18</f>
        <v>0.224</v>
      </c>
      <c r="H13" s="652"/>
      <c r="I13" s="653">
        <f>G13*I11</f>
        <v>252715.22182144001</v>
      </c>
      <c r="J13" s="335"/>
      <c r="O13" s="619"/>
      <c r="S13" s="337"/>
    </row>
    <row r="14" spans="1:19" ht="16.05" customHeight="1">
      <c r="A14" s="337"/>
      <c r="B14" s="705" t="s">
        <v>320</v>
      </c>
      <c r="C14" s="637">
        <v>20.399999999999999</v>
      </c>
      <c r="D14" s="639" t="s">
        <v>289</v>
      </c>
      <c r="E14" s="335"/>
      <c r="F14" s="413" t="s">
        <v>263</v>
      </c>
      <c r="G14" s="654"/>
      <c r="H14" s="491"/>
      <c r="I14" s="487">
        <f>I11+I13+I12</f>
        <v>1385082.4903133118</v>
      </c>
      <c r="J14" s="335"/>
      <c r="O14" s="619"/>
      <c r="S14" s="337"/>
    </row>
    <row r="15" spans="1:19" ht="16.05" customHeight="1">
      <c r="A15" s="337"/>
      <c r="B15" s="644" t="s">
        <v>260</v>
      </c>
      <c r="C15" s="646">
        <v>4</v>
      </c>
      <c r="D15" s="639" t="s">
        <v>289</v>
      </c>
      <c r="E15" s="335"/>
      <c r="F15" s="563"/>
      <c r="G15" s="401"/>
      <c r="H15" s="404" t="s">
        <v>264</v>
      </c>
      <c r="I15" s="403"/>
      <c r="J15" s="335"/>
      <c r="O15" s="619"/>
      <c r="S15" s="337"/>
    </row>
    <row r="16" spans="1:19" ht="16.05" customHeight="1">
      <c r="A16" s="337"/>
      <c r="B16" s="655" t="s">
        <v>319</v>
      </c>
      <c r="C16" s="646">
        <f>C14*14.6%</f>
        <v>2.9783999999999997</v>
      </c>
      <c r="D16" s="650" t="s">
        <v>323</v>
      </c>
      <c r="E16" s="335"/>
      <c r="F16" s="656" t="str">
        <f>B19</f>
        <v>Program Expenses (per unit)</v>
      </c>
      <c r="G16" s="657"/>
      <c r="H16" s="658">
        <f>C19</f>
        <v>28.510309893455101</v>
      </c>
      <c r="I16" s="659">
        <f>H16*I3</f>
        <v>343406.68266666669</v>
      </c>
      <c r="J16" s="335"/>
      <c r="O16" s="619"/>
      <c r="S16" s="337"/>
    </row>
    <row r="17" spans="1:21" ht="16.05" customHeight="1">
      <c r="A17" s="337"/>
      <c r="B17" s="2467" t="s">
        <v>274</v>
      </c>
      <c r="C17" s="2468"/>
      <c r="D17" s="643"/>
      <c r="E17" s="335"/>
      <c r="F17" s="660" t="s">
        <v>268</v>
      </c>
      <c r="G17" s="661"/>
      <c r="H17" s="662"/>
      <c r="I17" s="663">
        <f>SUM(I14:I16)</f>
        <v>1728489.1729799784</v>
      </c>
      <c r="J17" s="335"/>
      <c r="O17" s="619"/>
      <c r="S17" s="337"/>
    </row>
    <row r="18" spans="1:21" ht="16.05" customHeight="1">
      <c r="A18" s="337"/>
      <c r="B18" s="664" t="s">
        <v>276</v>
      </c>
      <c r="C18" s="706">
        <f>[30]Chart!C30</f>
        <v>0.224</v>
      </c>
      <c r="D18" s="650" t="s">
        <v>133</v>
      </c>
      <c r="E18" s="335"/>
      <c r="F18" s="665" t="s">
        <v>270</v>
      </c>
      <c r="G18" s="666">
        <f>C21</f>
        <v>0.12</v>
      </c>
      <c r="H18" s="649"/>
      <c r="I18" s="667">
        <f>G18*I17</f>
        <v>207418.7007575974</v>
      </c>
      <c r="J18" s="335"/>
      <c r="O18" s="619"/>
      <c r="S18" s="337"/>
    </row>
    <row r="19" spans="1:21" ht="16.05" customHeight="1">
      <c r="A19" s="337"/>
      <c r="B19" s="668" t="s">
        <v>321</v>
      </c>
      <c r="C19" s="707">
        <f>'FY19 UFR BTL (TSS)'!D26+'FY19 UFR BTL (TSS)'!D27+'FY19 UFR BTL (TSS)'!N27+'FY19 UFR BTL (TSS)'!P27+'FY19 UFR BTL (TSS)'!T27+'FY19 UFR BTL (TSS)'!V27+'FY19 UFR BTL (TSS)'!X27+'FY19 UFR BTL (TSS)'!Z27+'FY19 UFR BTL (TSS)'!AJ27</f>
        <v>28.510309893455101</v>
      </c>
      <c r="D19" s="634" t="s">
        <v>297</v>
      </c>
      <c r="E19" s="669"/>
      <c r="F19" s="670"/>
      <c r="G19" s="671"/>
      <c r="H19" s="672"/>
      <c r="I19" s="673"/>
      <c r="J19" s="335"/>
      <c r="O19" s="619"/>
      <c r="S19" s="337"/>
    </row>
    <row r="20" spans="1:21" ht="16.05" customHeight="1" thickBot="1">
      <c r="A20" s="337"/>
      <c r="B20" s="674" t="s">
        <v>280</v>
      </c>
      <c r="C20" s="708">
        <v>3.7000000000000002E-3</v>
      </c>
      <c r="D20" s="650" t="s">
        <v>281</v>
      </c>
      <c r="E20" s="669"/>
      <c r="F20" s="428" t="s">
        <v>18</v>
      </c>
      <c r="G20" s="675"/>
      <c r="H20" s="676"/>
      <c r="I20" s="431">
        <f>I17+I18+I19</f>
        <v>1935907.8737375757</v>
      </c>
      <c r="J20" s="335"/>
      <c r="O20" s="619"/>
      <c r="S20" s="337"/>
    </row>
    <row r="21" spans="1:21" ht="16.05" customHeight="1" thickTop="1" thickBot="1">
      <c r="A21" s="337"/>
      <c r="B21" s="677" t="s">
        <v>270</v>
      </c>
      <c r="C21" s="709">
        <v>0.12</v>
      </c>
      <c r="D21" s="650" t="s">
        <v>134</v>
      </c>
      <c r="E21" s="335"/>
      <c r="F21" s="424" t="str">
        <f>B23</f>
        <v>FY 21 Rate Review CAF</v>
      </c>
      <c r="G21" s="671">
        <f>C23</f>
        <v>1.9959404600811814E-2</v>
      </c>
      <c r="H21" s="672"/>
      <c r="I21" s="445">
        <f>(I20-I11)*G21</f>
        <v>16121.508873977247</v>
      </c>
      <c r="J21" s="335"/>
      <c r="O21" s="619"/>
      <c r="S21" s="337"/>
    </row>
    <row r="22" spans="1:21" ht="16.05" customHeight="1" thickBot="1">
      <c r="A22" s="337"/>
      <c r="B22" s="664" t="s">
        <v>20</v>
      </c>
      <c r="C22" s="710">
        <v>0.95</v>
      </c>
      <c r="D22" s="627" t="s">
        <v>289</v>
      </c>
      <c r="E22" s="335"/>
      <c r="F22" s="699" t="s">
        <v>18</v>
      </c>
      <c r="G22" s="700"/>
      <c r="H22" s="701"/>
      <c r="I22" s="702">
        <f>I21+I20</f>
        <v>1952029.382611553</v>
      </c>
      <c r="J22" s="335"/>
      <c r="O22" s="619"/>
      <c r="S22" s="337"/>
    </row>
    <row r="23" spans="1:21" ht="16.05" customHeight="1" thickBot="1">
      <c r="A23" s="337"/>
      <c r="B23" s="678" t="s">
        <v>322</v>
      </c>
      <c r="C23" s="711">
        <f>'CAF Fall 2020'!BY24</f>
        <v>1.9959404600811814E-2</v>
      </c>
      <c r="D23" s="679" t="str">
        <f>'CSS 4931'!D30</f>
        <v>FY22 and FY23</v>
      </c>
      <c r="E23" s="335"/>
      <c r="F23" s="424" t="s">
        <v>278</v>
      </c>
      <c r="G23" s="671"/>
      <c r="H23" s="672"/>
      <c r="I23" s="504">
        <f>I22/I3</f>
        <v>162.06138502379019</v>
      </c>
      <c r="J23" s="335"/>
      <c r="O23" s="619"/>
      <c r="S23" s="337"/>
    </row>
    <row r="24" spans="1:21" ht="16.05" customHeight="1" thickBot="1">
      <c r="A24" s="337"/>
      <c r="B24" s="335"/>
      <c r="C24" s="335"/>
      <c r="D24" s="335"/>
      <c r="E24" s="335"/>
      <c r="F24" s="680" t="s">
        <v>20</v>
      </c>
      <c r="G24" s="681">
        <f>C22</f>
        <v>0.95</v>
      </c>
      <c r="H24" s="682"/>
      <c r="I24" s="683">
        <f>I23/G24</f>
        <v>170.59093160398967</v>
      </c>
      <c r="J24" s="335"/>
      <c r="O24" s="619"/>
      <c r="S24" s="337"/>
    </row>
    <row r="25" spans="1:21" ht="16.05" customHeight="1">
      <c r="A25" s="337"/>
      <c r="B25" s="684"/>
      <c r="C25" s="335"/>
      <c r="D25" s="335"/>
      <c r="E25" s="335"/>
      <c r="F25" s="657"/>
      <c r="G25" s="685"/>
      <c r="H25" s="511"/>
      <c r="I25" s="511"/>
      <c r="J25" s="335"/>
      <c r="O25" s="619"/>
      <c r="S25" s="337"/>
    </row>
    <row r="26" spans="1:21" ht="16.05" customHeight="1">
      <c r="A26" s="686"/>
      <c r="B26" s="687"/>
      <c r="C26" s="687"/>
      <c r="D26" s="687"/>
      <c r="E26" s="688"/>
      <c r="I26" s="689"/>
      <c r="J26" s="335"/>
      <c r="O26" s="619"/>
      <c r="S26" s="337"/>
    </row>
    <row r="27" spans="1:21" ht="16.05" customHeight="1">
      <c r="A27" s="687"/>
      <c r="B27" s="690"/>
      <c r="C27" s="690"/>
      <c r="D27" s="690"/>
      <c r="E27" s="687"/>
      <c r="I27" s="691"/>
      <c r="O27" s="619"/>
      <c r="S27" s="337"/>
    </row>
    <row r="28" spans="1:21" ht="16.05" customHeight="1">
      <c r="A28" s="692"/>
      <c r="B28" s="690"/>
      <c r="C28" s="690"/>
      <c r="D28" s="690"/>
      <c r="E28" s="692"/>
      <c r="O28" s="619"/>
      <c r="S28" s="337"/>
      <c r="U28" s="684"/>
    </row>
    <row r="29" spans="1:21" ht="16.05" customHeight="1">
      <c r="A29" s="687"/>
      <c r="B29" s="693"/>
      <c r="C29" s="693"/>
      <c r="D29" s="693"/>
      <c r="E29" s="687"/>
      <c r="O29" s="619"/>
      <c r="S29" s="337"/>
    </row>
    <row r="30" spans="1:21" ht="16.05" customHeight="1">
      <c r="A30" s="690"/>
      <c r="B30" s="694"/>
      <c r="C30" s="694"/>
      <c r="D30" s="694"/>
      <c r="E30" s="690"/>
      <c r="O30" s="619"/>
      <c r="S30" s="337"/>
    </row>
    <row r="31" spans="1:21" ht="16.05" customHeight="1">
      <c r="A31" s="690"/>
      <c r="B31" s="694"/>
      <c r="C31" s="694"/>
      <c r="D31" s="694"/>
      <c r="E31" s="690"/>
      <c r="O31" s="619"/>
      <c r="S31" s="337"/>
    </row>
    <row r="32" spans="1:21">
      <c r="A32" s="693"/>
      <c r="B32" s="694"/>
      <c r="C32" s="694"/>
      <c r="D32" s="694"/>
      <c r="E32" s="693"/>
      <c r="O32" s="619"/>
      <c r="S32" s="337"/>
    </row>
    <row r="33" spans="1:19">
      <c r="A33" s="694"/>
      <c r="B33" s="687"/>
      <c r="C33" s="695"/>
      <c r="D33" s="687"/>
      <c r="E33" s="694"/>
      <c r="O33" s="619"/>
      <c r="S33" s="337"/>
    </row>
    <row r="34" spans="1:19">
      <c r="A34" s="694"/>
      <c r="B34" s="687"/>
      <c r="C34" s="687"/>
      <c r="D34" s="687"/>
      <c r="E34" s="694"/>
      <c r="O34" s="619"/>
      <c r="S34" s="337"/>
    </row>
    <row r="35" spans="1:19" ht="15.75" customHeight="1">
      <c r="A35" s="694"/>
      <c r="B35" s="687"/>
      <c r="C35" s="687"/>
      <c r="D35" s="687"/>
      <c r="E35" s="694"/>
      <c r="O35" s="619"/>
      <c r="S35" s="337"/>
    </row>
    <row r="36" spans="1:19">
      <c r="A36" s="687"/>
      <c r="B36" s="687"/>
      <c r="C36" s="687"/>
      <c r="D36" s="687"/>
      <c r="E36" s="687"/>
      <c r="O36" s="619"/>
      <c r="S36" s="337"/>
    </row>
    <row r="37" spans="1:19">
      <c r="A37" s="687"/>
      <c r="B37" s="687"/>
      <c r="C37" s="687"/>
      <c r="D37" s="687"/>
      <c r="E37" s="687"/>
      <c r="O37" s="619"/>
      <c r="S37" s="337"/>
    </row>
    <row r="38" spans="1:19">
      <c r="A38" s="687"/>
      <c r="B38" s="687"/>
      <c r="C38" s="687"/>
      <c r="D38" s="687"/>
      <c r="E38" s="687"/>
      <c r="O38" s="619"/>
      <c r="S38" s="337"/>
    </row>
    <row r="39" spans="1:19">
      <c r="A39" s="687"/>
      <c r="E39" s="687"/>
      <c r="O39" s="619"/>
      <c r="S39" s="337"/>
    </row>
    <row r="40" spans="1:19">
      <c r="A40" s="687"/>
      <c r="E40" s="687"/>
      <c r="O40" s="619"/>
      <c r="S40" s="337"/>
    </row>
    <row r="41" spans="1:19">
      <c r="A41" s="687"/>
      <c r="E41" s="687"/>
      <c r="O41" s="619"/>
      <c r="S41" s="337"/>
    </row>
    <row r="42" spans="1:19">
      <c r="O42" s="619"/>
      <c r="S42" s="337"/>
    </row>
    <row r="43" spans="1:19">
      <c r="O43" s="619"/>
      <c r="S43" s="337"/>
    </row>
    <row r="44" spans="1:19">
      <c r="O44" s="619"/>
      <c r="S44" s="337"/>
    </row>
    <row r="45" spans="1:19">
      <c r="O45" s="619"/>
      <c r="S45" s="337"/>
    </row>
    <row r="46" spans="1:19">
      <c r="O46" s="619"/>
      <c r="S46" s="337"/>
    </row>
    <row r="47" spans="1:19">
      <c r="O47" s="619"/>
      <c r="S47" s="337"/>
    </row>
  </sheetData>
  <mergeCells count="5">
    <mergeCell ref="B2:D2"/>
    <mergeCell ref="F2:I2"/>
    <mergeCell ref="B3:C3"/>
    <mergeCell ref="B10:C10"/>
    <mergeCell ref="B17:C17"/>
  </mergeCells>
  <pageMargins left="0.2" right="0.2" top="0.25" bottom="0.2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zoomScale="110" zoomScaleNormal="110" workbookViewId="0">
      <selection activeCell="W30" sqref="W30"/>
    </sheetView>
  </sheetViews>
  <sheetFormatPr defaultColWidth="8.77734375" defaultRowHeight="14.4"/>
  <cols>
    <col min="1" max="1" width="5.6640625" customWidth="1"/>
    <col min="2" max="2" width="38" customWidth="1"/>
    <col min="3" max="3" width="14.6640625" bestFit="1" customWidth="1"/>
    <col min="4" max="4" width="12.6640625" customWidth="1"/>
    <col min="5" max="5" width="19.6640625" customWidth="1"/>
    <col min="6" max="6" width="3" customWidth="1"/>
    <col min="7" max="7" width="22.77734375" hidden="1" customWidth="1"/>
    <col min="8" max="8" width="12.109375" hidden="1" customWidth="1"/>
    <col min="9" max="9" width="15" hidden="1" customWidth="1"/>
    <col min="11" max="11" width="23.109375" hidden="1" customWidth="1"/>
    <col min="12" max="15" width="0" hidden="1" customWidth="1"/>
    <col min="245" max="245" width="29.44140625" customWidth="1"/>
    <col min="255" max="255" width="29.44140625" customWidth="1"/>
    <col min="256" max="256" width="11.33203125" customWidth="1"/>
    <col min="258" max="258" width="12.44140625" customWidth="1"/>
    <col min="259" max="259" width="2.44140625" customWidth="1"/>
    <col min="260" max="260" width="2.109375" customWidth="1"/>
    <col min="261" max="261" width="22.77734375" customWidth="1"/>
    <col min="262" max="262" width="10.77734375" bestFit="1" customWidth="1"/>
    <col min="263" max="263" width="12.33203125" customWidth="1"/>
    <col min="501" max="501" width="29.44140625" customWidth="1"/>
    <col min="511" max="511" width="29.44140625" customWidth="1"/>
    <col min="512" max="512" width="11.33203125" customWidth="1"/>
    <col min="514" max="514" width="12.44140625" customWidth="1"/>
    <col min="515" max="515" width="2.44140625" customWidth="1"/>
    <col min="516" max="516" width="2.109375" customWidth="1"/>
    <col min="517" max="517" width="22.77734375" customWidth="1"/>
    <col min="518" max="518" width="10.77734375" bestFit="1" customWidth="1"/>
    <col min="519" max="519" width="12.33203125" customWidth="1"/>
    <col min="757" max="757" width="29.44140625" customWidth="1"/>
    <col min="767" max="767" width="29.44140625" customWidth="1"/>
    <col min="768" max="768" width="11.33203125" customWidth="1"/>
    <col min="770" max="770" width="12.44140625" customWidth="1"/>
    <col min="771" max="771" width="2.44140625" customWidth="1"/>
    <col min="772" max="772" width="2.109375" customWidth="1"/>
    <col min="773" max="773" width="22.77734375" customWidth="1"/>
    <col min="774" max="774" width="10.77734375" bestFit="1" customWidth="1"/>
    <col min="775" max="775" width="12.33203125" customWidth="1"/>
    <col min="1013" max="1013" width="29.44140625" customWidth="1"/>
    <col min="1023" max="1023" width="29.44140625" customWidth="1"/>
    <col min="1024" max="1024" width="11.33203125" customWidth="1"/>
    <col min="1026" max="1026" width="12.44140625" customWidth="1"/>
    <col min="1027" max="1027" width="2.44140625" customWidth="1"/>
    <col min="1028" max="1028" width="2.109375" customWidth="1"/>
    <col min="1029" max="1029" width="22.77734375" customWidth="1"/>
    <col min="1030" max="1030" width="10.77734375" bestFit="1" customWidth="1"/>
    <col min="1031" max="1031" width="12.33203125" customWidth="1"/>
    <col min="1269" max="1269" width="29.44140625" customWidth="1"/>
    <col min="1279" max="1279" width="29.44140625" customWidth="1"/>
    <col min="1280" max="1280" width="11.33203125" customWidth="1"/>
    <col min="1282" max="1282" width="12.44140625" customWidth="1"/>
    <col min="1283" max="1283" width="2.44140625" customWidth="1"/>
    <col min="1284" max="1284" width="2.109375" customWidth="1"/>
    <col min="1285" max="1285" width="22.77734375" customWidth="1"/>
    <col min="1286" max="1286" width="10.77734375" bestFit="1" customWidth="1"/>
    <col min="1287" max="1287" width="12.33203125" customWidth="1"/>
    <col min="1525" max="1525" width="29.44140625" customWidth="1"/>
    <col min="1535" max="1535" width="29.44140625" customWidth="1"/>
    <col min="1536" max="1536" width="11.33203125" customWidth="1"/>
    <col min="1538" max="1538" width="12.44140625" customWidth="1"/>
    <col min="1539" max="1539" width="2.44140625" customWidth="1"/>
    <col min="1540" max="1540" width="2.109375" customWidth="1"/>
    <col min="1541" max="1541" width="22.77734375" customWidth="1"/>
    <col min="1542" max="1542" width="10.77734375" bestFit="1" customWidth="1"/>
    <col min="1543" max="1543" width="12.33203125" customWidth="1"/>
    <col min="1781" max="1781" width="29.44140625" customWidth="1"/>
    <col min="1791" max="1791" width="29.44140625" customWidth="1"/>
    <col min="1792" max="1792" width="11.33203125" customWidth="1"/>
    <col min="1794" max="1794" width="12.44140625" customWidth="1"/>
    <col min="1795" max="1795" width="2.44140625" customWidth="1"/>
    <col min="1796" max="1796" width="2.109375" customWidth="1"/>
    <col min="1797" max="1797" width="22.77734375" customWidth="1"/>
    <col min="1798" max="1798" width="10.77734375" bestFit="1" customWidth="1"/>
    <col min="1799" max="1799" width="12.33203125" customWidth="1"/>
    <col min="2037" max="2037" width="29.44140625" customWidth="1"/>
    <col min="2047" max="2047" width="29.44140625" customWidth="1"/>
    <col min="2048" max="2048" width="11.33203125" customWidth="1"/>
    <col min="2050" max="2050" width="12.44140625" customWidth="1"/>
    <col min="2051" max="2051" width="2.44140625" customWidth="1"/>
    <col min="2052" max="2052" width="2.109375" customWidth="1"/>
    <col min="2053" max="2053" width="22.77734375" customWidth="1"/>
    <col min="2054" max="2054" width="10.77734375" bestFit="1" customWidth="1"/>
    <col min="2055" max="2055" width="12.33203125" customWidth="1"/>
    <col min="2293" max="2293" width="29.44140625" customWidth="1"/>
    <col min="2303" max="2303" width="29.44140625" customWidth="1"/>
    <col min="2304" max="2304" width="11.33203125" customWidth="1"/>
    <col min="2306" max="2306" width="12.44140625" customWidth="1"/>
    <col min="2307" max="2307" width="2.44140625" customWidth="1"/>
    <col min="2308" max="2308" width="2.109375" customWidth="1"/>
    <col min="2309" max="2309" width="22.77734375" customWidth="1"/>
    <col min="2310" max="2310" width="10.77734375" bestFit="1" customWidth="1"/>
    <col min="2311" max="2311" width="12.33203125" customWidth="1"/>
    <col min="2549" max="2549" width="29.44140625" customWidth="1"/>
    <col min="2559" max="2559" width="29.44140625" customWidth="1"/>
    <col min="2560" max="2560" width="11.33203125" customWidth="1"/>
    <col min="2562" max="2562" width="12.44140625" customWidth="1"/>
    <col min="2563" max="2563" width="2.44140625" customWidth="1"/>
    <col min="2564" max="2564" width="2.109375" customWidth="1"/>
    <col min="2565" max="2565" width="22.77734375" customWidth="1"/>
    <col min="2566" max="2566" width="10.77734375" bestFit="1" customWidth="1"/>
    <col min="2567" max="2567" width="12.33203125" customWidth="1"/>
    <col min="2805" max="2805" width="29.44140625" customWidth="1"/>
    <col min="2815" max="2815" width="29.44140625" customWidth="1"/>
    <col min="2816" max="2816" width="11.33203125" customWidth="1"/>
    <col min="2818" max="2818" width="12.44140625" customWidth="1"/>
    <col min="2819" max="2819" width="2.44140625" customWidth="1"/>
    <col min="2820" max="2820" width="2.109375" customWidth="1"/>
    <col min="2821" max="2821" width="22.77734375" customWidth="1"/>
    <col min="2822" max="2822" width="10.77734375" bestFit="1" customWidth="1"/>
    <col min="2823" max="2823" width="12.33203125" customWidth="1"/>
    <col min="3061" max="3061" width="29.44140625" customWidth="1"/>
    <col min="3071" max="3071" width="29.44140625" customWidth="1"/>
    <col min="3072" max="3072" width="11.33203125" customWidth="1"/>
    <col min="3074" max="3074" width="12.44140625" customWidth="1"/>
    <col min="3075" max="3075" width="2.44140625" customWidth="1"/>
    <col min="3076" max="3076" width="2.109375" customWidth="1"/>
    <col min="3077" max="3077" width="22.77734375" customWidth="1"/>
    <col min="3078" max="3078" width="10.77734375" bestFit="1" customWidth="1"/>
    <col min="3079" max="3079" width="12.33203125" customWidth="1"/>
    <col min="3317" max="3317" width="29.44140625" customWidth="1"/>
    <col min="3327" max="3327" width="29.44140625" customWidth="1"/>
    <col min="3328" max="3328" width="11.33203125" customWidth="1"/>
    <col min="3330" max="3330" width="12.44140625" customWidth="1"/>
    <col min="3331" max="3331" width="2.44140625" customWidth="1"/>
    <col min="3332" max="3332" width="2.109375" customWidth="1"/>
    <col min="3333" max="3333" width="22.77734375" customWidth="1"/>
    <col min="3334" max="3334" width="10.77734375" bestFit="1" customWidth="1"/>
    <col min="3335" max="3335" width="12.33203125" customWidth="1"/>
    <col min="3573" max="3573" width="29.44140625" customWidth="1"/>
    <col min="3583" max="3583" width="29.44140625" customWidth="1"/>
    <col min="3584" max="3584" width="11.33203125" customWidth="1"/>
    <col min="3586" max="3586" width="12.44140625" customWidth="1"/>
    <col min="3587" max="3587" width="2.44140625" customWidth="1"/>
    <col min="3588" max="3588" width="2.109375" customWidth="1"/>
    <col min="3589" max="3589" width="22.77734375" customWidth="1"/>
    <col min="3590" max="3590" width="10.77734375" bestFit="1" customWidth="1"/>
    <col min="3591" max="3591" width="12.33203125" customWidth="1"/>
    <col min="3829" max="3829" width="29.44140625" customWidth="1"/>
    <col min="3839" max="3839" width="29.44140625" customWidth="1"/>
    <col min="3840" max="3840" width="11.33203125" customWidth="1"/>
    <col min="3842" max="3842" width="12.44140625" customWidth="1"/>
    <col min="3843" max="3843" width="2.44140625" customWidth="1"/>
    <col min="3844" max="3844" width="2.109375" customWidth="1"/>
    <col min="3845" max="3845" width="22.77734375" customWidth="1"/>
    <col min="3846" max="3846" width="10.77734375" bestFit="1" customWidth="1"/>
    <col min="3847" max="3847" width="12.33203125" customWidth="1"/>
    <col min="4085" max="4085" width="29.44140625" customWidth="1"/>
    <col min="4095" max="4095" width="29.44140625" customWidth="1"/>
    <col min="4096" max="4096" width="11.33203125" customWidth="1"/>
    <col min="4098" max="4098" width="12.44140625" customWidth="1"/>
    <col min="4099" max="4099" width="2.44140625" customWidth="1"/>
    <col min="4100" max="4100" width="2.109375" customWidth="1"/>
    <col min="4101" max="4101" width="22.77734375" customWidth="1"/>
    <col min="4102" max="4102" width="10.77734375" bestFit="1" customWidth="1"/>
    <col min="4103" max="4103" width="12.33203125" customWidth="1"/>
    <col min="4341" max="4341" width="29.44140625" customWidth="1"/>
    <col min="4351" max="4351" width="29.44140625" customWidth="1"/>
    <col min="4352" max="4352" width="11.33203125" customWidth="1"/>
    <col min="4354" max="4354" width="12.44140625" customWidth="1"/>
    <col min="4355" max="4355" width="2.44140625" customWidth="1"/>
    <col min="4356" max="4356" width="2.109375" customWidth="1"/>
    <col min="4357" max="4357" width="22.77734375" customWidth="1"/>
    <col min="4358" max="4358" width="10.77734375" bestFit="1" customWidth="1"/>
    <col min="4359" max="4359" width="12.33203125" customWidth="1"/>
    <col min="4597" max="4597" width="29.44140625" customWidth="1"/>
    <col min="4607" max="4607" width="29.44140625" customWidth="1"/>
    <col min="4608" max="4608" width="11.33203125" customWidth="1"/>
    <col min="4610" max="4610" width="12.44140625" customWidth="1"/>
    <col min="4611" max="4611" width="2.44140625" customWidth="1"/>
    <col min="4612" max="4612" width="2.109375" customWidth="1"/>
    <col min="4613" max="4613" width="22.77734375" customWidth="1"/>
    <col min="4614" max="4614" width="10.77734375" bestFit="1" customWidth="1"/>
    <col min="4615" max="4615" width="12.33203125" customWidth="1"/>
    <col min="4853" max="4853" width="29.44140625" customWidth="1"/>
    <col min="4863" max="4863" width="29.44140625" customWidth="1"/>
    <col min="4864" max="4864" width="11.33203125" customWidth="1"/>
    <col min="4866" max="4866" width="12.44140625" customWidth="1"/>
    <col min="4867" max="4867" width="2.44140625" customWidth="1"/>
    <col min="4868" max="4868" width="2.109375" customWidth="1"/>
    <col min="4869" max="4869" width="22.77734375" customWidth="1"/>
    <col min="4870" max="4870" width="10.77734375" bestFit="1" customWidth="1"/>
    <col min="4871" max="4871" width="12.33203125" customWidth="1"/>
    <col min="5109" max="5109" width="29.44140625" customWidth="1"/>
    <col min="5119" max="5119" width="29.44140625" customWidth="1"/>
    <col min="5120" max="5120" width="11.33203125" customWidth="1"/>
    <col min="5122" max="5122" width="12.44140625" customWidth="1"/>
    <col min="5123" max="5123" width="2.44140625" customWidth="1"/>
    <col min="5124" max="5124" width="2.109375" customWidth="1"/>
    <col min="5125" max="5125" width="22.77734375" customWidth="1"/>
    <col min="5126" max="5126" width="10.77734375" bestFit="1" customWidth="1"/>
    <col min="5127" max="5127" width="12.33203125" customWidth="1"/>
    <col min="5365" max="5365" width="29.44140625" customWidth="1"/>
    <col min="5375" max="5375" width="29.44140625" customWidth="1"/>
    <col min="5376" max="5376" width="11.33203125" customWidth="1"/>
    <col min="5378" max="5378" width="12.44140625" customWidth="1"/>
    <col min="5379" max="5379" width="2.44140625" customWidth="1"/>
    <col min="5380" max="5380" width="2.109375" customWidth="1"/>
    <col min="5381" max="5381" width="22.77734375" customWidth="1"/>
    <col min="5382" max="5382" width="10.77734375" bestFit="1" customWidth="1"/>
    <col min="5383" max="5383" width="12.33203125" customWidth="1"/>
    <col min="5621" max="5621" width="29.44140625" customWidth="1"/>
    <col min="5631" max="5631" width="29.44140625" customWidth="1"/>
    <col min="5632" max="5632" width="11.33203125" customWidth="1"/>
    <col min="5634" max="5634" width="12.44140625" customWidth="1"/>
    <col min="5635" max="5635" width="2.44140625" customWidth="1"/>
    <col min="5636" max="5636" width="2.109375" customWidth="1"/>
    <col min="5637" max="5637" width="22.77734375" customWidth="1"/>
    <col min="5638" max="5638" width="10.77734375" bestFit="1" customWidth="1"/>
    <col min="5639" max="5639" width="12.33203125" customWidth="1"/>
    <col min="5877" max="5877" width="29.44140625" customWidth="1"/>
    <col min="5887" max="5887" width="29.44140625" customWidth="1"/>
    <col min="5888" max="5888" width="11.33203125" customWidth="1"/>
    <col min="5890" max="5890" width="12.44140625" customWidth="1"/>
    <col min="5891" max="5891" width="2.44140625" customWidth="1"/>
    <col min="5892" max="5892" width="2.109375" customWidth="1"/>
    <col min="5893" max="5893" width="22.77734375" customWidth="1"/>
    <col min="5894" max="5894" width="10.77734375" bestFit="1" customWidth="1"/>
    <col min="5895" max="5895" width="12.33203125" customWidth="1"/>
    <col min="6133" max="6133" width="29.44140625" customWidth="1"/>
    <col min="6143" max="6143" width="29.44140625" customWidth="1"/>
    <col min="6144" max="6144" width="11.33203125" customWidth="1"/>
    <col min="6146" max="6146" width="12.44140625" customWidth="1"/>
    <col min="6147" max="6147" width="2.44140625" customWidth="1"/>
    <col min="6148" max="6148" width="2.109375" customWidth="1"/>
    <col min="6149" max="6149" width="22.77734375" customWidth="1"/>
    <col min="6150" max="6150" width="10.77734375" bestFit="1" customWidth="1"/>
    <col min="6151" max="6151" width="12.33203125" customWidth="1"/>
    <col min="6389" max="6389" width="29.44140625" customWidth="1"/>
    <col min="6399" max="6399" width="29.44140625" customWidth="1"/>
    <col min="6400" max="6400" width="11.33203125" customWidth="1"/>
    <col min="6402" max="6402" width="12.44140625" customWidth="1"/>
    <col min="6403" max="6403" width="2.44140625" customWidth="1"/>
    <col min="6404" max="6404" width="2.109375" customWidth="1"/>
    <col min="6405" max="6405" width="22.77734375" customWidth="1"/>
    <col min="6406" max="6406" width="10.77734375" bestFit="1" customWidth="1"/>
    <col min="6407" max="6407" width="12.33203125" customWidth="1"/>
    <col min="6645" max="6645" width="29.44140625" customWidth="1"/>
    <col min="6655" max="6655" width="29.44140625" customWidth="1"/>
    <col min="6656" max="6656" width="11.33203125" customWidth="1"/>
    <col min="6658" max="6658" width="12.44140625" customWidth="1"/>
    <col min="6659" max="6659" width="2.44140625" customWidth="1"/>
    <col min="6660" max="6660" width="2.109375" customWidth="1"/>
    <col min="6661" max="6661" width="22.77734375" customWidth="1"/>
    <col min="6662" max="6662" width="10.77734375" bestFit="1" customWidth="1"/>
    <col min="6663" max="6663" width="12.33203125" customWidth="1"/>
    <col min="6901" max="6901" width="29.44140625" customWidth="1"/>
    <col min="6911" max="6911" width="29.44140625" customWidth="1"/>
    <col min="6912" max="6912" width="11.33203125" customWidth="1"/>
    <col min="6914" max="6914" width="12.44140625" customWidth="1"/>
    <col min="6915" max="6915" width="2.44140625" customWidth="1"/>
    <col min="6916" max="6916" width="2.109375" customWidth="1"/>
    <col min="6917" max="6917" width="22.77734375" customWidth="1"/>
    <col min="6918" max="6918" width="10.77734375" bestFit="1" customWidth="1"/>
    <col min="6919" max="6919" width="12.33203125" customWidth="1"/>
    <col min="7157" max="7157" width="29.44140625" customWidth="1"/>
    <col min="7167" max="7167" width="29.44140625" customWidth="1"/>
    <col min="7168" max="7168" width="11.33203125" customWidth="1"/>
    <col min="7170" max="7170" width="12.44140625" customWidth="1"/>
    <col min="7171" max="7171" width="2.44140625" customWidth="1"/>
    <col min="7172" max="7172" width="2.109375" customWidth="1"/>
    <col min="7173" max="7173" width="22.77734375" customWidth="1"/>
    <col min="7174" max="7174" width="10.77734375" bestFit="1" customWidth="1"/>
    <col min="7175" max="7175" width="12.33203125" customWidth="1"/>
    <col min="7413" max="7413" width="29.44140625" customWidth="1"/>
    <col min="7423" max="7423" width="29.44140625" customWidth="1"/>
    <col min="7424" max="7424" width="11.33203125" customWidth="1"/>
    <col min="7426" max="7426" width="12.44140625" customWidth="1"/>
    <col min="7427" max="7427" width="2.44140625" customWidth="1"/>
    <col min="7428" max="7428" width="2.109375" customWidth="1"/>
    <col min="7429" max="7429" width="22.77734375" customWidth="1"/>
    <col min="7430" max="7430" width="10.77734375" bestFit="1" customWidth="1"/>
    <col min="7431" max="7431" width="12.33203125" customWidth="1"/>
    <col min="7669" max="7669" width="29.44140625" customWidth="1"/>
    <col min="7679" max="7679" width="29.44140625" customWidth="1"/>
    <col min="7680" max="7680" width="11.33203125" customWidth="1"/>
    <col min="7682" max="7682" width="12.44140625" customWidth="1"/>
    <col min="7683" max="7683" width="2.44140625" customWidth="1"/>
    <col min="7684" max="7684" width="2.109375" customWidth="1"/>
    <col min="7685" max="7685" width="22.77734375" customWidth="1"/>
    <col min="7686" max="7686" width="10.77734375" bestFit="1" customWidth="1"/>
    <col min="7687" max="7687" width="12.33203125" customWidth="1"/>
    <col min="7925" max="7925" width="29.44140625" customWidth="1"/>
    <col min="7935" max="7935" width="29.44140625" customWidth="1"/>
    <col min="7936" max="7936" width="11.33203125" customWidth="1"/>
    <col min="7938" max="7938" width="12.44140625" customWidth="1"/>
    <col min="7939" max="7939" width="2.44140625" customWidth="1"/>
    <col min="7940" max="7940" width="2.109375" customWidth="1"/>
    <col min="7941" max="7941" width="22.77734375" customWidth="1"/>
    <col min="7942" max="7942" width="10.77734375" bestFit="1" customWidth="1"/>
    <col min="7943" max="7943" width="12.33203125" customWidth="1"/>
    <col min="8181" max="8181" width="29.44140625" customWidth="1"/>
    <col min="8191" max="8191" width="29.44140625" customWidth="1"/>
    <col min="8192" max="8192" width="11.33203125" customWidth="1"/>
    <col min="8194" max="8194" width="12.44140625" customWidth="1"/>
    <col min="8195" max="8195" width="2.44140625" customWidth="1"/>
    <col min="8196" max="8196" width="2.109375" customWidth="1"/>
    <col min="8197" max="8197" width="22.77734375" customWidth="1"/>
    <col min="8198" max="8198" width="10.77734375" bestFit="1" customWidth="1"/>
    <col min="8199" max="8199" width="12.33203125" customWidth="1"/>
    <col min="8437" max="8437" width="29.44140625" customWidth="1"/>
    <col min="8447" max="8447" width="29.44140625" customWidth="1"/>
    <col min="8448" max="8448" width="11.33203125" customWidth="1"/>
    <col min="8450" max="8450" width="12.44140625" customWidth="1"/>
    <col min="8451" max="8451" width="2.44140625" customWidth="1"/>
    <col min="8452" max="8452" width="2.109375" customWidth="1"/>
    <col min="8453" max="8453" width="22.77734375" customWidth="1"/>
    <col min="8454" max="8454" width="10.77734375" bestFit="1" customWidth="1"/>
    <col min="8455" max="8455" width="12.33203125" customWidth="1"/>
    <col min="8693" max="8693" width="29.44140625" customWidth="1"/>
    <col min="8703" max="8703" width="29.44140625" customWidth="1"/>
    <col min="8704" max="8704" width="11.33203125" customWidth="1"/>
    <col min="8706" max="8706" width="12.44140625" customWidth="1"/>
    <col min="8707" max="8707" width="2.44140625" customWidth="1"/>
    <col min="8708" max="8708" width="2.109375" customWidth="1"/>
    <col min="8709" max="8709" width="22.77734375" customWidth="1"/>
    <col min="8710" max="8710" width="10.77734375" bestFit="1" customWidth="1"/>
    <col min="8711" max="8711" width="12.33203125" customWidth="1"/>
    <col min="8949" max="8949" width="29.44140625" customWidth="1"/>
    <col min="8959" max="8959" width="29.44140625" customWidth="1"/>
    <col min="8960" max="8960" width="11.33203125" customWidth="1"/>
    <col min="8962" max="8962" width="12.44140625" customWidth="1"/>
    <col min="8963" max="8963" width="2.44140625" customWidth="1"/>
    <col min="8964" max="8964" width="2.109375" customWidth="1"/>
    <col min="8965" max="8965" width="22.77734375" customWidth="1"/>
    <col min="8966" max="8966" width="10.77734375" bestFit="1" customWidth="1"/>
    <col min="8967" max="8967" width="12.33203125" customWidth="1"/>
    <col min="9205" max="9205" width="29.44140625" customWidth="1"/>
    <col min="9215" max="9215" width="29.44140625" customWidth="1"/>
    <col min="9216" max="9216" width="11.33203125" customWidth="1"/>
    <col min="9218" max="9218" width="12.44140625" customWidth="1"/>
    <col min="9219" max="9219" width="2.44140625" customWidth="1"/>
    <col min="9220" max="9220" width="2.109375" customWidth="1"/>
    <col min="9221" max="9221" width="22.77734375" customWidth="1"/>
    <col min="9222" max="9222" width="10.77734375" bestFit="1" customWidth="1"/>
    <col min="9223" max="9223" width="12.33203125" customWidth="1"/>
    <col min="9461" max="9461" width="29.44140625" customWidth="1"/>
    <col min="9471" max="9471" width="29.44140625" customWidth="1"/>
    <col min="9472" max="9472" width="11.33203125" customWidth="1"/>
    <col min="9474" max="9474" width="12.44140625" customWidth="1"/>
    <col min="9475" max="9475" width="2.44140625" customWidth="1"/>
    <col min="9476" max="9476" width="2.109375" customWidth="1"/>
    <col min="9477" max="9477" width="22.77734375" customWidth="1"/>
    <col min="9478" max="9478" width="10.77734375" bestFit="1" customWidth="1"/>
    <col min="9479" max="9479" width="12.33203125" customWidth="1"/>
    <col min="9717" max="9717" width="29.44140625" customWidth="1"/>
    <col min="9727" max="9727" width="29.44140625" customWidth="1"/>
    <col min="9728" max="9728" width="11.33203125" customWidth="1"/>
    <col min="9730" max="9730" width="12.44140625" customWidth="1"/>
    <col min="9731" max="9731" width="2.44140625" customWidth="1"/>
    <col min="9732" max="9732" width="2.109375" customWidth="1"/>
    <col min="9733" max="9733" width="22.77734375" customWidth="1"/>
    <col min="9734" max="9734" width="10.77734375" bestFit="1" customWidth="1"/>
    <col min="9735" max="9735" width="12.33203125" customWidth="1"/>
    <col min="9973" max="9973" width="29.44140625" customWidth="1"/>
    <col min="9983" max="9983" width="29.44140625" customWidth="1"/>
    <col min="9984" max="9984" width="11.33203125" customWidth="1"/>
    <col min="9986" max="9986" width="12.44140625" customWidth="1"/>
    <col min="9987" max="9987" width="2.44140625" customWidth="1"/>
    <col min="9988" max="9988" width="2.109375" customWidth="1"/>
    <col min="9989" max="9989" width="22.77734375" customWidth="1"/>
    <col min="9990" max="9990" width="10.77734375" bestFit="1" customWidth="1"/>
    <col min="9991" max="9991" width="12.33203125" customWidth="1"/>
    <col min="10229" max="10229" width="29.44140625" customWidth="1"/>
    <col min="10239" max="10239" width="29.44140625" customWidth="1"/>
    <col min="10240" max="10240" width="11.33203125" customWidth="1"/>
    <col min="10242" max="10242" width="12.44140625" customWidth="1"/>
    <col min="10243" max="10243" width="2.44140625" customWidth="1"/>
    <col min="10244" max="10244" width="2.109375" customWidth="1"/>
    <col min="10245" max="10245" width="22.77734375" customWidth="1"/>
    <col min="10246" max="10246" width="10.77734375" bestFit="1" customWidth="1"/>
    <col min="10247" max="10247" width="12.33203125" customWidth="1"/>
    <col min="10485" max="10485" width="29.44140625" customWidth="1"/>
    <col min="10495" max="10495" width="29.44140625" customWidth="1"/>
    <col min="10496" max="10496" width="11.33203125" customWidth="1"/>
    <col min="10498" max="10498" width="12.44140625" customWidth="1"/>
    <col min="10499" max="10499" width="2.44140625" customWidth="1"/>
    <col min="10500" max="10500" width="2.109375" customWidth="1"/>
    <col min="10501" max="10501" width="22.77734375" customWidth="1"/>
    <col min="10502" max="10502" width="10.77734375" bestFit="1" customWidth="1"/>
    <col min="10503" max="10503" width="12.33203125" customWidth="1"/>
    <col min="10741" max="10741" width="29.44140625" customWidth="1"/>
    <col min="10751" max="10751" width="29.44140625" customWidth="1"/>
    <col min="10752" max="10752" width="11.33203125" customWidth="1"/>
    <col min="10754" max="10754" width="12.44140625" customWidth="1"/>
    <col min="10755" max="10755" width="2.44140625" customWidth="1"/>
    <col min="10756" max="10756" width="2.109375" customWidth="1"/>
    <col min="10757" max="10757" width="22.77734375" customWidth="1"/>
    <col min="10758" max="10758" width="10.77734375" bestFit="1" customWidth="1"/>
    <col min="10759" max="10759" width="12.33203125" customWidth="1"/>
    <col min="10997" max="10997" width="29.44140625" customWidth="1"/>
    <col min="11007" max="11007" width="29.44140625" customWidth="1"/>
    <col min="11008" max="11008" width="11.33203125" customWidth="1"/>
    <col min="11010" max="11010" width="12.44140625" customWidth="1"/>
    <col min="11011" max="11011" width="2.44140625" customWidth="1"/>
    <col min="11012" max="11012" width="2.109375" customWidth="1"/>
    <col min="11013" max="11013" width="22.77734375" customWidth="1"/>
    <col min="11014" max="11014" width="10.77734375" bestFit="1" customWidth="1"/>
    <col min="11015" max="11015" width="12.33203125" customWidth="1"/>
    <col min="11253" max="11253" width="29.44140625" customWidth="1"/>
    <col min="11263" max="11263" width="29.44140625" customWidth="1"/>
    <col min="11264" max="11264" width="11.33203125" customWidth="1"/>
    <col min="11266" max="11266" width="12.44140625" customWidth="1"/>
    <col min="11267" max="11267" width="2.44140625" customWidth="1"/>
    <col min="11268" max="11268" width="2.109375" customWidth="1"/>
    <col min="11269" max="11269" width="22.77734375" customWidth="1"/>
    <col min="11270" max="11270" width="10.77734375" bestFit="1" customWidth="1"/>
    <col min="11271" max="11271" width="12.33203125" customWidth="1"/>
    <col min="11509" max="11509" width="29.44140625" customWidth="1"/>
    <col min="11519" max="11519" width="29.44140625" customWidth="1"/>
    <col min="11520" max="11520" width="11.33203125" customWidth="1"/>
    <col min="11522" max="11522" width="12.44140625" customWidth="1"/>
    <col min="11523" max="11523" width="2.44140625" customWidth="1"/>
    <col min="11524" max="11524" width="2.109375" customWidth="1"/>
    <col min="11525" max="11525" width="22.77734375" customWidth="1"/>
    <col min="11526" max="11526" width="10.77734375" bestFit="1" customWidth="1"/>
    <col min="11527" max="11527" width="12.33203125" customWidth="1"/>
    <col min="11765" max="11765" width="29.44140625" customWidth="1"/>
    <col min="11775" max="11775" width="29.44140625" customWidth="1"/>
    <col min="11776" max="11776" width="11.33203125" customWidth="1"/>
    <col min="11778" max="11778" width="12.44140625" customWidth="1"/>
    <col min="11779" max="11779" width="2.44140625" customWidth="1"/>
    <col min="11780" max="11780" width="2.109375" customWidth="1"/>
    <col min="11781" max="11781" width="22.77734375" customWidth="1"/>
    <col min="11782" max="11782" width="10.77734375" bestFit="1" customWidth="1"/>
    <col min="11783" max="11783" width="12.33203125" customWidth="1"/>
    <col min="12021" max="12021" width="29.44140625" customWidth="1"/>
    <col min="12031" max="12031" width="29.44140625" customWidth="1"/>
    <col min="12032" max="12032" width="11.33203125" customWidth="1"/>
    <col min="12034" max="12034" width="12.44140625" customWidth="1"/>
    <col min="12035" max="12035" width="2.44140625" customWidth="1"/>
    <col min="12036" max="12036" width="2.109375" customWidth="1"/>
    <col min="12037" max="12037" width="22.77734375" customWidth="1"/>
    <col min="12038" max="12038" width="10.77734375" bestFit="1" customWidth="1"/>
    <col min="12039" max="12039" width="12.33203125" customWidth="1"/>
    <col min="12277" max="12277" width="29.44140625" customWidth="1"/>
    <col min="12287" max="12287" width="29.44140625" customWidth="1"/>
    <col min="12288" max="12288" width="11.33203125" customWidth="1"/>
    <col min="12290" max="12290" width="12.44140625" customWidth="1"/>
    <col min="12291" max="12291" width="2.44140625" customWidth="1"/>
    <col min="12292" max="12292" width="2.109375" customWidth="1"/>
    <col min="12293" max="12293" width="22.77734375" customWidth="1"/>
    <col min="12294" max="12294" width="10.77734375" bestFit="1" customWidth="1"/>
    <col min="12295" max="12295" width="12.33203125" customWidth="1"/>
    <col min="12533" max="12533" width="29.44140625" customWidth="1"/>
    <col min="12543" max="12543" width="29.44140625" customWidth="1"/>
    <col min="12544" max="12544" width="11.33203125" customWidth="1"/>
    <col min="12546" max="12546" width="12.44140625" customWidth="1"/>
    <col min="12547" max="12547" width="2.44140625" customWidth="1"/>
    <col min="12548" max="12548" width="2.109375" customWidth="1"/>
    <col min="12549" max="12549" width="22.77734375" customWidth="1"/>
    <col min="12550" max="12550" width="10.77734375" bestFit="1" customWidth="1"/>
    <col min="12551" max="12551" width="12.33203125" customWidth="1"/>
    <col min="12789" max="12789" width="29.44140625" customWidth="1"/>
    <col min="12799" max="12799" width="29.44140625" customWidth="1"/>
    <col min="12800" max="12800" width="11.33203125" customWidth="1"/>
    <col min="12802" max="12802" width="12.44140625" customWidth="1"/>
    <col min="12803" max="12803" width="2.44140625" customWidth="1"/>
    <col min="12804" max="12804" width="2.109375" customWidth="1"/>
    <col min="12805" max="12805" width="22.77734375" customWidth="1"/>
    <col min="12806" max="12806" width="10.77734375" bestFit="1" customWidth="1"/>
    <col min="12807" max="12807" width="12.33203125" customWidth="1"/>
    <col min="13045" max="13045" width="29.44140625" customWidth="1"/>
    <col min="13055" max="13055" width="29.44140625" customWidth="1"/>
    <col min="13056" max="13056" width="11.33203125" customWidth="1"/>
    <col min="13058" max="13058" width="12.44140625" customWidth="1"/>
    <col min="13059" max="13059" width="2.44140625" customWidth="1"/>
    <col min="13060" max="13060" width="2.109375" customWidth="1"/>
    <col min="13061" max="13061" width="22.77734375" customWidth="1"/>
    <col min="13062" max="13062" width="10.77734375" bestFit="1" customWidth="1"/>
    <col min="13063" max="13063" width="12.33203125" customWidth="1"/>
    <col min="13301" max="13301" width="29.44140625" customWidth="1"/>
    <col min="13311" max="13311" width="29.44140625" customWidth="1"/>
    <col min="13312" max="13312" width="11.33203125" customWidth="1"/>
    <col min="13314" max="13314" width="12.44140625" customWidth="1"/>
    <col min="13315" max="13315" width="2.44140625" customWidth="1"/>
    <col min="13316" max="13316" width="2.109375" customWidth="1"/>
    <col min="13317" max="13317" width="22.77734375" customWidth="1"/>
    <col min="13318" max="13318" width="10.77734375" bestFit="1" customWidth="1"/>
    <col min="13319" max="13319" width="12.33203125" customWidth="1"/>
    <col min="13557" max="13557" width="29.44140625" customWidth="1"/>
    <col min="13567" max="13567" width="29.44140625" customWidth="1"/>
    <col min="13568" max="13568" width="11.33203125" customWidth="1"/>
    <col min="13570" max="13570" width="12.44140625" customWidth="1"/>
    <col min="13571" max="13571" width="2.44140625" customWidth="1"/>
    <col min="13572" max="13572" width="2.109375" customWidth="1"/>
    <col min="13573" max="13573" width="22.77734375" customWidth="1"/>
    <col min="13574" max="13574" width="10.77734375" bestFit="1" customWidth="1"/>
    <col min="13575" max="13575" width="12.33203125" customWidth="1"/>
    <col min="13813" max="13813" width="29.44140625" customWidth="1"/>
    <col min="13823" max="13823" width="29.44140625" customWidth="1"/>
    <col min="13824" max="13824" width="11.33203125" customWidth="1"/>
    <col min="13826" max="13826" width="12.44140625" customWidth="1"/>
    <col min="13827" max="13827" width="2.44140625" customWidth="1"/>
    <col min="13828" max="13828" width="2.109375" customWidth="1"/>
    <col min="13829" max="13829" width="22.77734375" customWidth="1"/>
    <col min="13830" max="13830" width="10.77734375" bestFit="1" customWidth="1"/>
    <col min="13831" max="13831" width="12.33203125" customWidth="1"/>
    <col min="14069" max="14069" width="29.44140625" customWidth="1"/>
    <col min="14079" max="14079" width="29.44140625" customWidth="1"/>
    <col min="14080" max="14080" width="11.33203125" customWidth="1"/>
    <col min="14082" max="14082" width="12.44140625" customWidth="1"/>
    <col min="14083" max="14083" width="2.44140625" customWidth="1"/>
    <col min="14084" max="14084" width="2.109375" customWidth="1"/>
    <col min="14085" max="14085" width="22.77734375" customWidth="1"/>
    <col min="14086" max="14086" width="10.77734375" bestFit="1" customWidth="1"/>
    <col min="14087" max="14087" width="12.33203125" customWidth="1"/>
    <col min="14325" max="14325" width="29.44140625" customWidth="1"/>
    <col min="14335" max="14335" width="29.44140625" customWidth="1"/>
    <col min="14336" max="14336" width="11.33203125" customWidth="1"/>
    <col min="14338" max="14338" width="12.44140625" customWidth="1"/>
    <col min="14339" max="14339" width="2.44140625" customWidth="1"/>
    <col min="14340" max="14340" width="2.109375" customWidth="1"/>
    <col min="14341" max="14341" width="22.77734375" customWidth="1"/>
    <col min="14342" max="14342" width="10.77734375" bestFit="1" customWidth="1"/>
    <col min="14343" max="14343" width="12.33203125" customWidth="1"/>
    <col min="14581" max="14581" width="29.44140625" customWidth="1"/>
    <col min="14591" max="14591" width="29.44140625" customWidth="1"/>
    <col min="14592" max="14592" width="11.33203125" customWidth="1"/>
    <col min="14594" max="14594" width="12.44140625" customWidth="1"/>
    <col min="14595" max="14595" width="2.44140625" customWidth="1"/>
    <col min="14596" max="14596" width="2.109375" customWidth="1"/>
    <col min="14597" max="14597" width="22.77734375" customWidth="1"/>
    <col min="14598" max="14598" width="10.77734375" bestFit="1" customWidth="1"/>
    <col min="14599" max="14599" width="12.33203125" customWidth="1"/>
    <col min="14837" max="14837" width="29.44140625" customWidth="1"/>
    <col min="14847" max="14847" width="29.44140625" customWidth="1"/>
    <col min="14848" max="14848" width="11.33203125" customWidth="1"/>
    <col min="14850" max="14850" width="12.44140625" customWidth="1"/>
    <col min="14851" max="14851" width="2.44140625" customWidth="1"/>
    <col min="14852" max="14852" width="2.109375" customWidth="1"/>
    <col min="14853" max="14853" width="22.77734375" customWidth="1"/>
    <col min="14854" max="14854" width="10.77734375" bestFit="1" customWidth="1"/>
    <col min="14855" max="14855" width="12.33203125" customWidth="1"/>
    <col min="15093" max="15093" width="29.44140625" customWidth="1"/>
    <col min="15103" max="15103" width="29.44140625" customWidth="1"/>
    <col min="15104" max="15104" width="11.33203125" customWidth="1"/>
    <col min="15106" max="15106" width="12.44140625" customWidth="1"/>
    <col min="15107" max="15107" width="2.44140625" customWidth="1"/>
    <col min="15108" max="15108" width="2.109375" customWidth="1"/>
    <col min="15109" max="15109" width="22.77734375" customWidth="1"/>
    <col min="15110" max="15110" width="10.77734375" bestFit="1" customWidth="1"/>
    <col min="15111" max="15111" width="12.33203125" customWidth="1"/>
    <col min="15349" max="15349" width="29.44140625" customWidth="1"/>
    <col min="15359" max="15359" width="29.44140625" customWidth="1"/>
    <col min="15360" max="15360" width="11.33203125" customWidth="1"/>
    <col min="15362" max="15362" width="12.44140625" customWidth="1"/>
    <col min="15363" max="15363" width="2.44140625" customWidth="1"/>
    <col min="15364" max="15364" width="2.109375" customWidth="1"/>
    <col min="15365" max="15365" width="22.77734375" customWidth="1"/>
    <col min="15366" max="15366" width="10.77734375" bestFit="1" customWidth="1"/>
    <col min="15367" max="15367" width="12.33203125" customWidth="1"/>
    <col min="15605" max="15605" width="29.44140625" customWidth="1"/>
    <col min="15615" max="15615" width="29.44140625" customWidth="1"/>
    <col min="15616" max="15616" width="11.33203125" customWidth="1"/>
    <col min="15618" max="15618" width="12.44140625" customWidth="1"/>
    <col min="15619" max="15619" width="2.44140625" customWidth="1"/>
    <col min="15620" max="15620" width="2.109375" customWidth="1"/>
    <col min="15621" max="15621" width="22.77734375" customWidth="1"/>
    <col min="15622" max="15622" width="10.77734375" bestFit="1" customWidth="1"/>
    <col min="15623" max="15623" width="12.33203125" customWidth="1"/>
    <col min="15861" max="15861" width="29.44140625" customWidth="1"/>
    <col min="15871" max="15871" width="29.44140625" customWidth="1"/>
    <col min="15872" max="15872" width="11.33203125" customWidth="1"/>
    <col min="15874" max="15874" width="12.44140625" customWidth="1"/>
    <col min="15875" max="15875" width="2.44140625" customWidth="1"/>
    <col min="15876" max="15876" width="2.109375" customWidth="1"/>
    <col min="15877" max="15877" width="22.77734375" customWidth="1"/>
    <col min="15878" max="15878" width="10.77734375" bestFit="1" customWidth="1"/>
    <col min="15879" max="15879" width="12.33203125" customWidth="1"/>
    <col min="16117" max="16117" width="29.44140625" customWidth="1"/>
    <col min="16127" max="16127" width="29.44140625" customWidth="1"/>
    <col min="16128" max="16128" width="11.33203125" customWidth="1"/>
    <col min="16130" max="16130" width="12.44140625" customWidth="1"/>
    <col min="16131" max="16131" width="2.44140625" customWidth="1"/>
    <col min="16132" max="16132" width="2.109375" customWidth="1"/>
    <col min="16133" max="16133" width="22.77734375" customWidth="1"/>
    <col min="16134" max="16134" width="10.77734375" bestFit="1" customWidth="1"/>
    <col min="16135" max="16135" width="12.33203125" customWidth="1"/>
    <col min="16373" max="16373" width="29.44140625" customWidth="1"/>
  </cols>
  <sheetData>
    <row r="1" spans="2:16" ht="21">
      <c r="B1" s="102" t="s">
        <v>331</v>
      </c>
    </row>
    <row r="2" spans="2:16" ht="15.75" customHeight="1" thickBot="1">
      <c r="B2" s="103"/>
    </row>
    <row r="3" spans="2:16" ht="18" thickBot="1">
      <c r="B3" s="2469" t="s">
        <v>332</v>
      </c>
      <c r="C3" s="2470"/>
      <c r="D3" s="2470"/>
      <c r="E3" s="2471"/>
      <c r="G3" s="208"/>
      <c r="H3" s="771"/>
    </row>
    <row r="4" spans="2:16" ht="18" customHeight="1">
      <c r="B4" s="4" t="s">
        <v>333</v>
      </c>
      <c r="C4" s="2472" t="s">
        <v>334</v>
      </c>
      <c r="D4" s="2472"/>
      <c r="E4" s="875">
        <v>45</v>
      </c>
      <c r="F4" s="772"/>
      <c r="G4" s="773"/>
      <c r="H4" s="774"/>
      <c r="I4" s="772"/>
      <c r="J4" s="838"/>
      <c r="K4" s="872" t="s">
        <v>335</v>
      </c>
      <c r="L4" s="873" t="s">
        <v>336</v>
      </c>
      <c r="M4" s="874" t="s">
        <v>337</v>
      </c>
      <c r="N4" s="874" t="s">
        <v>6</v>
      </c>
      <c r="O4" s="874" t="s">
        <v>338</v>
      </c>
      <c r="P4" s="838"/>
    </row>
    <row r="5" spans="2:16" ht="15" customHeight="1">
      <c r="B5" s="7"/>
      <c r="C5" s="2473" t="s">
        <v>4</v>
      </c>
      <c r="D5" s="2474"/>
      <c r="E5" s="775">
        <v>365</v>
      </c>
      <c r="F5" s="772"/>
      <c r="G5" s="776"/>
      <c r="H5" s="777"/>
      <c r="I5" s="772"/>
      <c r="J5" s="838"/>
      <c r="K5" s="866" t="s">
        <v>339</v>
      </c>
      <c r="L5" s="867">
        <v>1</v>
      </c>
      <c r="M5" s="867">
        <v>10</v>
      </c>
      <c r="N5" s="868">
        <f>M5/40</f>
        <v>0.25</v>
      </c>
      <c r="O5" s="868">
        <f>N5/2</f>
        <v>0.125</v>
      </c>
      <c r="P5" s="838"/>
    </row>
    <row r="6" spans="2:16">
      <c r="B6" s="10"/>
      <c r="C6" s="778" t="s">
        <v>5</v>
      </c>
      <c r="D6" s="779" t="s">
        <v>6</v>
      </c>
      <c r="E6" s="780" t="s">
        <v>7</v>
      </c>
      <c r="F6" s="772"/>
      <c r="G6" s="781"/>
      <c r="H6" s="202"/>
      <c r="I6" s="772"/>
      <c r="J6" s="838"/>
      <c r="K6" s="866" t="s">
        <v>340</v>
      </c>
      <c r="L6" s="867">
        <v>3</v>
      </c>
      <c r="M6" s="867">
        <v>18</v>
      </c>
      <c r="N6" s="868">
        <f>M6/40</f>
        <v>0.45</v>
      </c>
      <c r="O6" s="868">
        <f>N6/2</f>
        <v>0.22500000000000001</v>
      </c>
      <c r="P6" s="838"/>
    </row>
    <row r="7" spans="2:16">
      <c r="B7" s="782" t="str">
        <f>'[31]Master Lookup'!B15</f>
        <v>Program Manager / Director</v>
      </c>
      <c r="C7" s="15">
        <v>65763</v>
      </c>
      <c r="D7" s="112">
        <f>'[11]2nd OFFENDER MODELS'!$C$7</f>
        <v>1</v>
      </c>
      <c r="E7" s="17">
        <f>C7*D7</f>
        <v>65763</v>
      </c>
      <c r="F7" s="772"/>
      <c r="G7" s="776"/>
      <c r="H7" s="783"/>
      <c r="I7" s="772"/>
      <c r="J7" s="838"/>
      <c r="K7" s="866" t="s">
        <v>341</v>
      </c>
      <c r="L7" s="867">
        <v>1</v>
      </c>
      <c r="M7" s="867">
        <v>10</v>
      </c>
      <c r="N7" s="868">
        <f t="shared" ref="N7:N11" si="0">M7/40</f>
        <v>0.25</v>
      </c>
      <c r="O7" s="868">
        <f t="shared" ref="O7:O11" si="1">N7/2</f>
        <v>0.125</v>
      </c>
      <c r="P7" s="838"/>
    </row>
    <row r="8" spans="2:16">
      <c r="B8" s="852" t="s">
        <v>342</v>
      </c>
      <c r="C8" s="15">
        <f>[32]Chart!C18</f>
        <v>83324.800000000003</v>
      </c>
      <c r="D8" s="118">
        <f>1 + O5</f>
        <v>1.125</v>
      </c>
      <c r="E8" s="853">
        <f t="shared" ref="E8:E17" si="2">C8*D8</f>
        <v>93740.400000000009</v>
      </c>
      <c r="F8" s="772"/>
      <c r="G8" s="772"/>
      <c r="H8" s="772"/>
      <c r="I8" s="772"/>
      <c r="J8" s="838"/>
      <c r="K8" s="866" t="s">
        <v>343</v>
      </c>
      <c r="L8" s="867">
        <v>2</v>
      </c>
      <c r="M8" s="867">
        <v>20</v>
      </c>
      <c r="N8" s="868">
        <f t="shared" si="0"/>
        <v>0.5</v>
      </c>
      <c r="O8" s="868">
        <f t="shared" si="1"/>
        <v>0.25</v>
      </c>
      <c r="P8" s="838"/>
    </row>
    <row r="9" spans="2:16">
      <c r="B9" s="852" t="s">
        <v>340</v>
      </c>
      <c r="C9" s="15">
        <f>[32]Chart!C22</f>
        <v>86860.800000000003</v>
      </c>
      <c r="D9" s="118">
        <f>1 + O6</f>
        <v>1.2250000000000001</v>
      </c>
      <c r="E9" s="853">
        <f t="shared" si="2"/>
        <v>106404.48000000001</v>
      </c>
      <c r="F9" s="772"/>
      <c r="G9" s="772"/>
      <c r="H9" s="772"/>
      <c r="I9" s="772"/>
      <c r="J9" s="838"/>
      <c r="K9" s="866" t="s">
        <v>344</v>
      </c>
      <c r="L9" s="867">
        <v>2</v>
      </c>
      <c r="M9" s="867">
        <v>20</v>
      </c>
      <c r="N9" s="868">
        <f t="shared" si="0"/>
        <v>0.5</v>
      </c>
      <c r="O9" s="868">
        <f t="shared" si="1"/>
        <v>0.25</v>
      </c>
      <c r="P9" s="838"/>
    </row>
    <row r="10" spans="2:16" ht="15" thickBot="1">
      <c r="B10" s="854" t="s">
        <v>345</v>
      </c>
      <c r="C10" s="15">
        <f>[32]Chart!C12</f>
        <v>43971.200000000004</v>
      </c>
      <c r="D10" s="118">
        <f>3 + O7</f>
        <v>3.125</v>
      </c>
      <c r="E10" s="853">
        <f t="shared" si="2"/>
        <v>137410</v>
      </c>
      <c r="F10" s="772"/>
      <c r="G10" s="772"/>
      <c r="H10" s="772"/>
      <c r="I10" s="772"/>
      <c r="J10" s="838"/>
      <c r="K10" s="866" t="s">
        <v>346</v>
      </c>
      <c r="L10" s="867">
        <v>3</v>
      </c>
      <c r="M10" s="867">
        <v>30</v>
      </c>
      <c r="N10" s="868">
        <f t="shared" si="0"/>
        <v>0.75</v>
      </c>
      <c r="O10" s="868">
        <f t="shared" si="1"/>
        <v>0.375</v>
      </c>
      <c r="P10" s="838"/>
    </row>
    <row r="11" spans="2:16">
      <c r="B11" s="852" t="s">
        <v>347</v>
      </c>
      <c r="C11" s="15">
        <f>[32]Chart!C14</f>
        <v>52665.599999999999</v>
      </c>
      <c r="D11" s="118">
        <f>2 + O8</f>
        <v>2.25</v>
      </c>
      <c r="E11" s="853">
        <f t="shared" si="2"/>
        <v>118497.59999999999</v>
      </c>
      <c r="F11" s="772"/>
      <c r="G11" s="784" t="s">
        <v>348</v>
      </c>
      <c r="H11" s="785"/>
      <c r="I11" s="772"/>
      <c r="J11" s="838"/>
      <c r="K11" s="866" t="s">
        <v>9</v>
      </c>
      <c r="L11" s="869">
        <f>6-3</f>
        <v>3</v>
      </c>
      <c r="M11" s="867">
        <v>30</v>
      </c>
      <c r="N11" s="868">
        <f t="shared" si="0"/>
        <v>0.75</v>
      </c>
      <c r="O11" s="868">
        <f t="shared" si="1"/>
        <v>0.375</v>
      </c>
      <c r="P11" s="838"/>
    </row>
    <row r="12" spans="2:16">
      <c r="B12" s="852" t="s">
        <v>349</v>
      </c>
      <c r="C12" s="15">
        <f>[32]Chart!C12</f>
        <v>43971.200000000004</v>
      </c>
      <c r="D12" s="118">
        <f>2 + O9</f>
        <v>2.25</v>
      </c>
      <c r="E12" s="853">
        <f t="shared" si="2"/>
        <v>98935.200000000012</v>
      </c>
      <c r="F12" s="772"/>
      <c r="G12" s="786" t="s">
        <v>350</v>
      </c>
      <c r="H12" s="787">
        <v>1.5</v>
      </c>
      <c r="I12" s="772"/>
      <c r="J12" s="838"/>
      <c r="K12" s="870" t="s">
        <v>351</v>
      </c>
      <c r="L12" s="871"/>
      <c r="M12" s="838"/>
      <c r="N12" s="838"/>
      <c r="O12" s="838"/>
      <c r="P12" s="838"/>
    </row>
    <row r="13" spans="2:16" ht="18.75" customHeight="1">
      <c r="B13" s="852" t="s">
        <v>310</v>
      </c>
      <c r="C13" s="15">
        <f>[32]Chart!C8</f>
        <v>41516.800000000003</v>
      </c>
      <c r="D13" s="118">
        <f>3.25 + O10</f>
        <v>3.625</v>
      </c>
      <c r="E13" s="853">
        <f t="shared" si="2"/>
        <v>150498.40000000002</v>
      </c>
      <c r="F13" s="772"/>
      <c r="G13" s="786" t="s">
        <v>352</v>
      </c>
      <c r="H13" s="787">
        <v>1</v>
      </c>
      <c r="I13" s="772"/>
      <c r="J13" s="838"/>
      <c r="K13" s="838"/>
      <c r="L13" s="838"/>
      <c r="M13" s="838"/>
      <c r="N13" s="838"/>
      <c r="O13" s="838"/>
      <c r="P13" s="838"/>
    </row>
    <row r="14" spans="2:16">
      <c r="B14" s="852" t="s">
        <v>245</v>
      </c>
      <c r="C14" s="15">
        <v>35988</v>
      </c>
      <c r="D14" s="118">
        <v>1.4</v>
      </c>
      <c r="E14" s="853">
        <f t="shared" si="2"/>
        <v>50383.199999999997</v>
      </c>
      <c r="F14" s="772"/>
      <c r="G14" s="788" t="s">
        <v>353</v>
      </c>
      <c r="H14" s="787">
        <v>1</v>
      </c>
      <c r="I14" s="772"/>
      <c r="J14" s="838"/>
      <c r="K14" s="838"/>
      <c r="L14" s="838"/>
      <c r="M14" s="838"/>
      <c r="N14" s="838"/>
      <c r="O14" s="838"/>
      <c r="P14" s="838"/>
    </row>
    <row r="15" spans="2:16" ht="20.25" customHeight="1">
      <c r="B15" s="852" t="s">
        <v>9</v>
      </c>
      <c r="C15" s="117">
        <f>'[31]FY22 Master Lookup'!C32</f>
        <v>32198.400000000001</v>
      </c>
      <c r="D15" s="855">
        <f>5.75 + O11</f>
        <v>6.125</v>
      </c>
      <c r="E15" s="853">
        <f t="shared" si="2"/>
        <v>197215.2</v>
      </c>
      <c r="F15" s="772"/>
      <c r="G15" s="789" t="s">
        <v>354</v>
      </c>
      <c r="H15" s="787">
        <v>1.5</v>
      </c>
      <c r="I15" s="772"/>
      <c r="J15" s="837"/>
      <c r="K15" s="838"/>
      <c r="L15" s="838"/>
      <c r="M15" s="838"/>
      <c r="N15" s="838"/>
      <c r="O15" s="838"/>
      <c r="P15" s="838"/>
    </row>
    <row r="16" spans="2:16">
      <c r="B16" s="790" t="s">
        <v>10</v>
      </c>
      <c r="C16" s="15">
        <f>'[31]FY22 Master Lookup'!C35</f>
        <v>32198.400000000001</v>
      </c>
      <c r="D16" s="16">
        <f>'[11]2nd OFFENDER MODELS'!$C$13</f>
        <v>6</v>
      </c>
      <c r="E16" s="853">
        <f t="shared" si="2"/>
        <v>193190.40000000002</v>
      </c>
      <c r="F16" s="772"/>
      <c r="G16" s="786" t="s">
        <v>355</v>
      </c>
      <c r="H16" s="787">
        <v>1</v>
      </c>
      <c r="I16" s="772"/>
    </row>
    <row r="17" spans="2:13" ht="15" thickBot="1">
      <c r="B17" s="856" t="s">
        <v>11</v>
      </c>
      <c r="C17" s="123">
        <f>'[31]FY22 Master Lookup'!C36</f>
        <v>32198.400000000001</v>
      </c>
      <c r="D17" s="25">
        <f>'[11]2nd OFFENDER MODELS'!$C$14</f>
        <v>1.3846153846153846</v>
      </c>
      <c r="E17" s="857">
        <f t="shared" si="2"/>
        <v>44582.400000000001</v>
      </c>
      <c r="F17" s="772"/>
      <c r="G17" s="791" t="s">
        <v>356</v>
      </c>
      <c r="H17" s="792">
        <f>SUM(H12:H16)</f>
        <v>6</v>
      </c>
      <c r="I17" s="772"/>
    </row>
    <row r="18" spans="2:13" ht="15.6" thickTop="1" thickBot="1">
      <c r="B18" s="47" t="s">
        <v>12</v>
      </c>
      <c r="C18" s="28"/>
      <c r="D18" s="793">
        <f>SUM(D7:D17)</f>
        <v>29.509615384615383</v>
      </c>
      <c r="E18" s="30">
        <f>SUM(E7:E17)</f>
        <v>1256620.2799999998</v>
      </c>
      <c r="F18" s="772"/>
      <c r="G18" s="772"/>
      <c r="H18" s="772"/>
      <c r="I18" s="772"/>
    </row>
    <row r="19" spans="2:13">
      <c r="B19" s="47" t="str">
        <f>'[31]FY22 Master Lookup'!B40</f>
        <v>PFMLA Trust Contribution</v>
      </c>
      <c r="C19" s="794">
        <f>'[31]FY22 Master Lookup'!E40</f>
        <v>3.7000000000000002E-3</v>
      </c>
      <c r="D19" s="793"/>
      <c r="E19" s="30">
        <f>E18*C19</f>
        <v>4649.4950359999993</v>
      </c>
      <c r="F19" s="772"/>
      <c r="G19" s="795" t="s">
        <v>357</v>
      </c>
      <c r="H19" s="796"/>
      <c r="I19" s="797"/>
    </row>
    <row r="20" spans="2:13">
      <c r="B20" s="798" t="s">
        <v>13</v>
      </c>
      <c r="C20" s="794">
        <f>'[31]Master Lookup'!C66</f>
        <v>0.22500000000000001</v>
      </c>
      <c r="D20" s="31"/>
      <c r="E20" s="17">
        <f>E18*C20</f>
        <v>282739.56299999997</v>
      </c>
      <c r="F20" s="772"/>
      <c r="G20" s="799"/>
      <c r="H20" s="800">
        <v>58</v>
      </c>
      <c r="I20" s="801" t="s">
        <v>358</v>
      </c>
    </row>
    <row r="21" spans="2:13">
      <c r="B21" s="802" t="s">
        <v>14</v>
      </c>
      <c r="C21" s="803"/>
      <c r="D21" s="33"/>
      <c r="E21" s="46">
        <f>SUM(E18:E20)</f>
        <v>1544009.3380359998</v>
      </c>
      <c r="F21" s="772"/>
      <c r="G21" s="804"/>
      <c r="H21" s="805" t="s">
        <v>6</v>
      </c>
      <c r="I21" s="806" t="s">
        <v>359</v>
      </c>
    </row>
    <row r="22" spans="2:13">
      <c r="B22" s="10"/>
      <c r="C22" s="807" t="s">
        <v>15</v>
      </c>
      <c r="D22" s="808"/>
      <c r="E22" s="780"/>
      <c r="F22" s="772"/>
      <c r="G22" s="804" t="s">
        <v>360</v>
      </c>
      <c r="H22" s="809">
        <v>1</v>
      </c>
      <c r="I22" s="810">
        <v>40</v>
      </c>
    </row>
    <row r="23" spans="2:13">
      <c r="B23" s="10" t="s">
        <v>361</v>
      </c>
      <c r="C23" s="811">
        <f>'[32]FY19 UFR BTL'!D15</f>
        <v>9.2550307038261685</v>
      </c>
      <c r="D23" s="38"/>
      <c r="E23" s="39">
        <f>C23*$E$4*$E$5</f>
        <v>152013.87931034481</v>
      </c>
      <c r="F23" s="772"/>
      <c r="G23" s="804" t="s">
        <v>339</v>
      </c>
      <c r="H23" s="812">
        <v>1</v>
      </c>
      <c r="I23" s="813">
        <v>40</v>
      </c>
    </row>
    <row r="24" spans="2:13">
      <c r="B24" s="814" t="s">
        <v>362</v>
      </c>
      <c r="C24" s="815">
        <f>'[32]FY19 UFR BTL'!AP15</f>
        <v>9.7145488899385928</v>
      </c>
      <c r="D24" s="816"/>
      <c r="E24" s="42">
        <f>C24*$E$4*$E$5</f>
        <v>159561.46551724139</v>
      </c>
      <c r="F24" s="817"/>
      <c r="G24" s="818" t="s">
        <v>340</v>
      </c>
      <c r="H24" s="812">
        <v>1</v>
      </c>
      <c r="I24" s="813">
        <v>40</v>
      </c>
    </row>
    <row r="25" spans="2:13">
      <c r="B25" s="819" t="s">
        <v>16</v>
      </c>
      <c r="C25" s="44"/>
      <c r="D25" s="45"/>
      <c r="E25" s="160">
        <f>SUM(E21,E23:E24,)</f>
        <v>1855584.6828635861</v>
      </c>
      <c r="F25" s="772"/>
      <c r="G25" s="818" t="s">
        <v>341</v>
      </c>
      <c r="H25" s="812">
        <v>3</v>
      </c>
      <c r="I25" s="813">
        <f>40*3</f>
        <v>120</v>
      </c>
    </row>
    <row r="26" spans="2:13" ht="15" thickBot="1">
      <c r="B26" s="820" t="s">
        <v>17</v>
      </c>
      <c r="C26" s="162">
        <f>'[31]FY22 Master Lookup'!C67</f>
        <v>0.12</v>
      </c>
      <c r="D26" s="163"/>
      <c r="E26" s="164">
        <f>E25*C26</f>
        <v>222670.16194363032</v>
      </c>
      <c r="F26" s="817"/>
      <c r="G26" s="804" t="s">
        <v>8</v>
      </c>
      <c r="H26" s="809">
        <v>4</v>
      </c>
      <c r="I26" s="813">
        <f>40*4</f>
        <v>160</v>
      </c>
    </row>
    <row r="27" spans="2:13" ht="15" thickTop="1">
      <c r="B27" s="821" t="s">
        <v>131</v>
      </c>
      <c r="C27" s="822">
        <v>0.02</v>
      </c>
      <c r="D27" s="51"/>
      <c r="E27" s="823">
        <f>(E25+E26-E18)*C27</f>
        <v>16432.691296144334</v>
      </c>
      <c r="F27" s="772"/>
      <c r="G27" s="824" t="s">
        <v>9</v>
      </c>
      <c r="H27" s="809">
        <v>9</v>
      </c>
      <c r="I27" s="813">
        <f>40*9</f>
        <v>360</v>
      </c>
    </row>
    <row r="28" spans="2:13">
      <c r="B28" s="47" t="s">
        <v>18</v>
      </c>
      <c r="C28" s="48"/>
      <c r="D28" s="48"/>
      <c r="E28" s="30">
        <f>E26+E25+E27</f>
        <v>2094687.5361033608</v>
      </c>
      <c r="F28" s="772"/>
      <c r="G28" s="825" t="s">
        <v>260</v>
      </c>
      <c r="H28" s="809">
        <f>H17</f>
        <v>6</v>
      </c>
      <c r="I28" s="813">
        <f>40*6</f>
        <v>240</v>
      </c>
    </row>
    <row r="29" spans="2:13" ht="15" thickBot="1">
      <c r="B29" s="826" t="s">
        <v>19</v>
      </c>
      <c r="C29" s="827"/>
      <c r="D29" s="828"/>
      <c r="E29" s="52">
        <f>$E$28/(($E$4*$E$5))</f>
        <v>127.53044359837813</v>
      </c>
      <c r="F29" s="772"/>
      <c r="G29" s="829" t="s">
        <v>18</v>
      </c>
      <c r="H29" s="830">
        <f>SUM(H22:H28)</f>
        <v>25</v>
      </c>
      <c r="I29" s="831"/>
    </row>
    <row r="30" spans="2:13" ht="15" thickBot="1">
      <c r="B30" s="832" t="s">
        <v>363</v>
      </c>
      <c r="C30" s="833">
        <v>0.9</v>
      </c>
      <c r="D30" s="834"/>
      <c r="E30" s="858">
        <f>$E$28/(($E$4*$E$5)*C30)</f>
        <v>141.70049288708682</v>
      </c>
      <c r="F30" s="772"/>
      <c r="G30" s="772"/>
      <c r="H30" s="772"/>
      <c r="I30" s="772"/>
    </row>
    <row r="31" spans="2:13">
      <c r="B31" s="835"/>
      <c r="C31" s="836"/>
      <c r="D31" s="54"/>
      <c r="E31" s="55"/>
      <c r="G31" s="837"/>
      <c r="H31" s="838"/>
      <c r="I31" s="838"/>
      <c r="J31" s="838"/>
      <c r="K31" s="838"/>
      <c r="L31" s="838"/>
    </row>
    <row r="32" spans="2:13">
      <c r="B32" s="839"/>
      <c r="C32" s="840"/>
      <c r="D32" s="54"/>
      <c r="E32" s="57"/>
      <c r="G32" s="837"/>
      <c r="H32" s="838"/>
      <c r="I32" s="838"/>
      <c r="J32" s="838"/>
      <c r="K32" s="859"/>
      <c r="L32" s="860"/>
      <c r="M32" s="1"/>
    </row>
    <row r="33" spans="2:13">
      <c r="B33" s="841"/>
      <c r="G33" s="842"/>
      <c r="H33" s="838"/>
      <c r="I33" s="838"/>
      <c r="J33" s="838"/>
      <c r="K33" s="859"/>
      <c r="L33" s="861"/>
      <c r="M33" s="861"/>
    </row>
    <row r="34" spans="2:13">
      <c r="C34" s="843"/>
      <c r="E34" s="53"/>
      <c r="F34" s="65"/>
      <c r="G34" s="842"/>
      <c r="H34" s="838"/>
      <c r="I34" s="837"/>
      <c r="J34" s="838"/>
      <c r="K34" s="859"/>
      <c r="L34" s="862"/>
      <c r="M34" s="863"/>
    </row>
    <row r="35" spans="2:13">
      <c r="C35" s="58"/>
      <c r="D35" s="844"/>
      <c r="E35" s="845"/>
      <c r="F35" s="65"/>
      <c r="G35" s="837"/>
      <c r="H35" s="838"/>
      <c r="I35" s="838"/>
      <c r="J35" s="838"/>
      <c r="K35" s="859"/>
      <c r="L35" s="862"/>
      <c r="M35" s="863"/>
    </row>
    <row r="36" spans="2:13">
      <c r="B36" s="54"/>
      <c r="C36" s="56"/>
      <c r="E36" s="53"/>
      <c r="F36" s="65"/>
      <c r="G36" s="837"/>
      <c r="H36" s="838"/>
      <c r="I36" s="837"/>
      <c r="J36" s="838"/>
      <c r="K36" s="864"/>
      <c r="L36" s="862"/>
      <c r="M36" s="863"/>
    </row>
    <row r="37" spans="2:13">
      <c r="B37" s="54"/>
      <c r="C37" s="56"/>
      <c r="E37" s="53"/>
      <c r="F37" s="65"/>
      <c r="G37" s="838"/>
      <c r="H37" s="838"/>
      <c r="I37" s="838"/>
      <c r="J37" s="838"/>
      <c r="K37" s="864"/>
      <c r="L37" s="862"/>
      <c r="M37" s="863"/>
    </row>
    <row r="38" spans="2:13">
      <c r="E38" s="53"/>
      <c r="F38" s="65"/>
      <c r="G38" s="838"/>
      <c r="H38" s="838"/>
      <c r="I38" s="837"/>
      <c r="J38" s="838"/>
      <c r="K38" s="859"/>
      <c r="L38" s="862"/>
      <c r="M38" s="863"/>
    </row>
    <row r="39" spans="2:13">
      <c r="D39" s="846"/>
      <c r="F39" s="65"/>
      <c r="G39" s="838"/>
      <c r="H39" s="838"/>
      <c r="I39" s="838"/>
      <c r="J39" s="838"/>
      <c r="K39" s="859"/>
      <c r="L39" s="865"/>
      <c r="M39" s="847"/>
    </row>
    <row r="40" spans="2:13">
      <c r="G40" s="838"/>
      <c r="H40" s="838"/>
      <c r="I40" s="837"/>
      <c r="J40" s="838"/>
      <c r="K40" s="838"/>
      <c r="L40" s="838"/>
      <c r="M40" s="1"/>
    </row>
    <row r="41" spans="2:13">
      <c r="B41" s="65"/>
      <c r="C41" s="65"/>
      <c r="D41" s="65"/>
      <c r="E41" s="848"/>
      <c r="G41" s="849"/>
      <c r="H41" s="838"/>
      <c r="I41" s="849"/>
      <c r="J41" s="838"/>
      <c r="K41" s="838"/>
      <c r="L41" s="838"/>
      <c r="M41" s="1"/>
    </row>
    <row r="42" spans="2:13">
      <c r="B42" s="65"/>
      <c r="C42" s="65"/>
      <c r="D42" s="65"/>
      <c r="E42" s="65"/>
      <c r="G42" s="850"/>
      <c r="H42" s="850"/>
      <c r="I42" s="850"/>
      <c r="J42" s="838"/>
      <c r="K42" s="837"/>
      <c r="L42" s="838"/>
    </row>
    <row r="43" spans="2:13">
      <c r="B43" s="65"/>
      <c r="C43" s="65"/>
      <c r="D43" s="65"/>
      <c r="E43" s="65"/>
      <c r="G43" s="851"/>
      <c r="H43" s="851"/>
      <c r="I43" s="851"/>
      <c r="J43" s="838"/>
      <c r="K43" s="838"/>
      <c r="L43" s="838"/>
    </row>
    <row r="44" spans="2:13">
      <c r="B44" s="65"/>
      <c r="C44" s="65"/>
      <c r="D44" s="65"/>
      <c r="E44" s="65"/>
      <c r="G44" s="838"/>
      <c r="H44" s="838"/>
      <c r="I44" s="838"/>
      <c r="J44" s="838"/>
      <c r="K44" s="838"/>
      <c r="L44" s="838"/>
    </row>
    <row r="45" spans="2:13">
      <c r="B45" s="65"/>
      <c r="C45" s="65"/>
      <c r="D45" s="65"/>
      <c r="E45" s="65"/>
      <c r="G45" s="837"/>
      <c r="H45" s="838"/>
      <c r="I45" s="838"/>
      <c r="J45" s="838"/>
      <c r="K45" s="838"/>
      <c r="L45" s="838"/>
    </row>
    <row r="46" spans="2:13">
      <c r="B46" s="65"/>
      <c r="C46" s="65"/>
      <c r="D46" s="65"/>
      <c r="E46" s="65"/>
      <c r="G46" s="838"/>
      <c r="H46" s="838"/>
      <c r="I46" s="838"/>
      <c r="J46" s="838"/>
      <c r="K46" s="838"/>
      <c r="L46" s="838"/>
    </row>
    <row r="47" spans="2:13">
      <c r="B47" s="65"/>
      <c r="C47" s="65"/>
      <c r="D47" s="65"/>
      <c r="E47" s="65"/>
      <c r="G47" s="1"/>
      <c r="H47" s="1"/>
      <c r="I47" s="1"/>
      <c r="J47" s="1"/>
      <c r="K47" s="1"/>
      <c r="L47" s="1"/>
    </row>
  </sheetData>
  <mergeCells count="3">
    <mergeCell ref="B3:E3"/>
    <mergeCell ref="C4:D4"/>
    <mergeCell ref="C5:D5"/>
  </mergeCells>
  <printOptions horizontalCentered="1" verticalCentered="1"/>
  <pageMargins left="0.35" right="0.35" top="0.25" bottom="0.25" header="0.05" footer="0.05"/>
  <pageSetup scale="87" orientation="landscape" r:id="rId1"/>
  <headerFooter>
    <oddHeader>&amp;C2nd OFFENDER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63"/>
  <sheetViews>
    <sheetView zoomScale="95" zoomScaleNormal="95" zoomScaleSheetLayoutView="70" workbookViewId="0">
      <selection activeCell="K38" sqref="K37:K38"/>
    </sheetView>
  </sheetViews>
  <sheetFormatPr defaultRowHeight="13.2"/>
  <cols>
    <col min="1" max="1" width="5.6640625" style="877" customWidth="1"/>
    <col min="2" max="2" width="35.33203125" style="877" customWidth="1"/>
    <col min="3" max="3" width="14" style="877" bestFit="1" customWidth="1"/>
    <col min="4" max="4" width="18" style="877" customWidth="1"/>
    <col min="5" max="5" width="15.33203125" style="877" customWidth="1"/>
    <col min="6" max="6" width="6.33203125" style="877" customWidth="1"/>
    <col min="7" max="7" width="17" style="877" customWidth="1"/>
    <col min="8" max="8" width="11.88671875" style="877" bestFit="1" customWidth="1"/>
    <col min="9" max="9" width="5.5546875" style="877" bestFit="1" customWidth="1"/>
    <col min="10" max="10" width="12.109375" style="877" customWidth="1"/>
    <col min="11" max="11" width="12.5546875" style="877" customWidth="1"/>
    <col min="12" max="12" width="11.6640625" style="877" bestFit="1" customWidth="1"/>
    <col min="13" max="13" width="8.88671875" style="877"/>
    <col min="14" max="14" width="23.6640625" style="877" bestFit="1" customWidth="1"/>
    <col min="15" max="249" width="8.88671875" style="877"/>
    <col min="250" max="250" width="24.6640625" style="877" bestFit="1" customWidth="1"/>
    <col min="251" max="251" width="14.33203125" style="877" bestFit="1" customWidth="1"/>
    <col min="252" max="252" width="12" style="877" bestFit="1" customWidth="1"/>
    <col min="253" max="253" width="8.6640625" style="877" bestFit="1" customWidth="1"/>
    <col min="254" max="254" width="11.6640625" style="877" bestFit="1" customWidth="1"/>
    <col min="255" max="255" width="7.33203125" style="877" bestFit="1" customWidth="1"/>
    <col min="256" max="256" width="20.6640625" style="877" customWidth="1"/>
    <col min="257" max="257" width="24.6640625" style="877" bestFit="1" customWidth="1"/>
    <col min="258" max="258" width="21.109375" style="877" customWidth="1"/>
    <col min="259" max="260" width="8.88671875" style="877"/>
    <col min="261" max="261" width="11.6640625" style="877" bestFit="1" customWidth="1"/>
    <col min="262" max="505" width="8.88671875" style="877"/>
    <col min="506" max="506" width="24.6640625" style="877" bestFit="1" customWidth="1"/>
    <col min="507" max="507" width="14.33203125" style="877" bestFit="1" customWidth="1"/>
    <col min="508" max="508" width="12" style="877" bestFit="1" customWidth="1"/>
    <col min="509" max="509" width="8.6640625" style="877" bestFit="1" customWidth="1"/>
    <col min="510" max="510" width="11.6640625" style="877" bestFit="1" customWidth="1"/>
    <col min="511" max="511" width="7.33203125" style="877" bestFit="1" customWidth="1"/>
    <col min="512" max="512" width="20.6640625" style="877" customWidth="1"/>
    <col min="513" max="513" width="24.6640625" style="877" bestFit="1" customWidth="1"/>
    <col min="514" max="514" width="21.109375" style="877" customWidth="1"/>
    <col min="515" max="516" width="8.88671875" style="877"/>
    <col min="517" max="517" width="11.6640625" style="877" bestFit="1" customWidth="1"/>
    <col min="518" max="761" width="8.88671875" style="877"/>
    <col min="762" max="762" width="24.6640625" style="877" bestFit="1" customWidth="1"/>
    <col min="763" max="763" width="14.33203125" style="877" bestFit="1" customWidth="1"/>
    <col min="764" max="764" width="12" style="877" bestFit="1" customWidth="1"/>
    <col min="765" max="765" width="8.6640625" style="877" bestFit="1" customWidth="1"/>
    <col min="766" max="766" width="11.6640625" style="877" bestFit="1" customWidth="1"/>
    <col min="767" max="767" width="7.33203125" style="877" bestFit="1" customWidth="1"/>
    <col min="768" max="768" width="20.6640625" style="877" customWidth="1"/>
    <col min="769" max="769" width="24.6640625" style="877" bestFit="1" customWidth="1"/>
    <col min="770" max="770" width="21.109375" style="877" customWidth="1"/>
    <col min="771" max="772" width="8.88671875" style="877"/>
    <col min="773" max="773" width="11.6640625" style="877" bestFit="1" customWidth="1"/>
    <col min="774" max="1017" width="8.88671875" style="877"/>
    <col min="1018" max="1018" width="24.6640625" style="877" bestFit="1" customWidth="1"/>
    <col min="1019" max="1019" width="14.33203125" style="877" bestFit="1" customWidth="1"/>
    <col min="1020" max="1020" width="12" style="877" bestFit="1" customWidth="1"/>
    <col min="1021" max="1021" width="8.6640625" style="877" bestFit="1" customWidth="1"/>
    <col min="1022" max="1022" width="11.6640625" style="877" bestFit="1" customWidth="1"/>
    <col min="1023" max="1023" width="7.33203125" style="877" bestFit="1" customWidth="1"/>
    <col min="1024" max="1024" width="20.6640625" style="877" customWidth="1"/>
    <col min="1025" max="1025" width="24.6640625" style="877" bestFit="1" customWidth="1"/>
    <col min="1026" max="1026" width="21.109375" style="877" customWidth="1"/>
    <col min="1027" max="1028" width="8.88671875" style="877"/>
    <col min="1029" max="1029" width="11.6640625" style="877" bestFit="1" customWidth="1"/>
    <col min="1030" max="1273" width="8.88671875" style="877"/>
    <col min="1274" max="1274" width="24.6640625" style="877" bestFit="1" customWidth="1"/>
    <col min="1275" max="1275" width="14.33203125" style="877" bestFit="1" customWidth="1"/>
    <col min="1276" max="1276" width="12" style="877" bestFit="1" customWidth="1"/>
    <col min="1277" max="1277" width="8.6640625" style="877" bestFit="1" customWidth="1"/>
    <col min="1278" max="1278" width="11.6640625" style="877" bestFit="1" customWidth="1"/>
    <col min="1279" max="1279" width="7.33203125" style="877" bestFit="1" customWidth="1"/>
    <col min="1280" max="1280" width="20.6640625" style="877" customWidth="1"/>
    <col min="1281" max="1281" width="24.6640625" style="877" bestFit="1" customWidth="1"/>
    <col min="1282" max="1282" width="21.109375" style="877" customWidth="1"/>
    <col min="1283" max="1284" width="8.88671875" style="877"/>
    <col min="1285" max="1285" width="11.6640625" style="877" bestFit="1" customWidth="1"/>
    <col min="1286" max="1529" width="8.88671875" style="877"/>
    <col min="1530" max="1530" width="24.6640625" style="877" bestFit="1" customWidth="1"/>
    <col min="1531" max="1531" width="14.33203125" style="877" bestFit="1" customWidth="1"/>
    <col min="1532" max="1532" width="12" style="877" bestFit="1" customWidth="1"/>
    <col min="1533" max="1533" width="8.6640625" style="877" bestFit="1" customWidth="1"/>
    <col min="1534" max="1534" width="11.6640625" style="877" bestFit="1" customWidth="1"/>
    <col min="1535" max="1535" width="7.33203125" style="877" bestFit="1" customWidth="1"/>
    <col min="1536" max="1536" width="20.6640625" style="877" customWidth="1"/>
    <col min="1537" max="1537" width="24.6640625" style="877" bestFit="1" customWidth="1"/>
    <col min="1538" max="1538" width="21.109375" style="877" customWidth="1"/>
    <col min="1539" max="1540" width="8.88671875" style="877"/>
    <col min="1541" max="1541" width="11.6640625" style="877" bestFit="1" customWidth="1"/>
    <col min="1542" max="1785" width="8.88671875" style="877"/>
    <col min="1786" max="1786" width="24.6640625" style="877" bestFit="1" customWidth="1"/>
    <col min="1787" max="1787" width="14.33203125" style="877" bestFit="1" customWidth="1"/>
    <col min="1788" max="1788" width="12" style="877" bestFit="1" customWidth="1"/>
    <col min="1789" max="1789" width="8.6640625" style="877" bestFit="1" customWidth="1"/>
    <col min="1790" max="1790" width="11.6640625" style="877" bestFit="1" customWidth="1"/>
    <col min="1791" max="1791" width="7.33203125" style="877" bestFit="1" customWidth="1"/>
    <col min="1792" max="1792" width="20.6640625" style="877" customWidth="1"/>
    <col min="1793" max="1793" width="24.6640625" style="877" bestFit="1" customWidth="1"/>
    <col min="1794" max="1794" width="21.109375" style="877" customWidth="1"/>
    <col min="1795" max="1796" width="8.88671875" style="877"/>
    <col min="1797" max="1797" width="11.6640625" style="877" bestFit="1" customWidth="1"/>
    <col min="1798" max="2041" width="8.88671875" style="877"/>
    <col min="2042" max="2042" width="24.6640625" style="877" bestFit="1" customWidth="1"/>
    <col min="2043" max="2043" width="14.33203125" style="877" bestFit="1" customWidth="1"/>
    <col min="2044" max="2044" width="12" style="877" bestFit="1" customWidth="1"/>
    <col min="2045" max="2045" width="8.6640625" style="877" bestFit="1" customWidth="1"/>
    <col min="2046" max="2046" width="11.6640625" style="877" bestFit="1" customWidth="1"/>
    <col min="2047" max="2047" width="7.33203125" style="877" bestFit="1" customWidth="1"/>
    <col min="2048" max="2048" width="20.6640625" style="877" customWidth="1"/>
    <col min="2049" max="2049" width="24.6640625" style="877" bestFit="1" customWidth="1"/>
    <col min="2050" max="2050" width="21.109375" style="877" customWidth="1"/>
    <col min="2051" max="2052" width="8.88671875" style="877"/>
    <col min="2053" max="2053" width="11.6640625" style="877" bestFit="1" customWidth="1"/>
    <col min="2054" max="2297" width="8.88671875" style="877"/>
    <col min="2298" max="2298" width="24.6640625" style="877" bestFit="1" customWidth="1"/>
    <col min="2299" max="2299" width="14.33203125" style="877" bestFit="1" customWidth="1"/>
    <col min="2300" max="2300" width="12" style="877" bestFit="1" customWidth="1"/>
    <col min="2301" max="2301" width="8.6640625" style="877" bestFit="1" customWidth="1"/>
    <col min="2302" max="2302" width="11.6640625" style="877" bestFit="1" customWidth="1"/>
    <col min="2303" max="2303" width="7.33203125" style="877" bestFit="1" customWidth="1"/>
    <col min="2304" max="2304" width="20.6640625" style="877" customWidth="1"/>
    <col min="2305" max="2305" width="24.6640625" style="877" bestFit="1" customWidth="1"/>
    <col min="2306" max="2306" width="21.109375" style="877" customWidth="1"/>
    <col min="2307" max="2308" width="8.88671875" style="877"/>
    <col min="2309" max="2309" width="11.6640625" style="877" bestFit="1" customWidth="1"/>
    <col min="2310" max="2553" width="8.88671875" style="877"/>
    <col min="2554" max="2554" width="24.6640625" style="877" bestFit="1" customWidth="1"/>
    <col min="2555" max="2555" width="14.33203125" style="877" bestFit="1" customWidth="1"/>
    <col min="2556" max="2556" width="12" style="877" bestFit="1" customWidth="1"/>
    <col min="2557" max="2557" width="8.6640625" style="877" bestFit="1" customWidth="1"/>
    <col min="2558" max="2558" width="11.6640625" style="877" bestFit="1" customWidth="1"/>
    <col min="2559" max="2559" width="7.33203125" style="877" bestFit="1" customWidth="1"/>
    <col min="2560" max="2560" width="20.6640625" style="877" customWidth="1"/>
    <col min="2561" max="2561" width="24.6640625" style="877" bestFit="1" customWidth="1"/>
    <col min="2562" max="2562" width="21.109375" style="877" customWidth="1"/>
    <col min="2563" max="2564" width="8.88671875" style="877"/>
    <col min="2565" max="2565" width="11.6640625" style="877" bestFit="1" customWidth="1"/>
    <col min="2566" max="2809" width="8.88671875" style="877"/>
    <col min="2810" max="2810" width="24.6640625" style="877" bestFit="1" customWidth="1"/>
    <col min="2811" max="2811" width="14.33203125" style="877" bestFit="1" customWidth="1"/>
    <col min="2812" max="2812" width="12" style="877" bestFit="1" customWidth="1"/>
    <col min="2813" max="2813" width="8.6640625" style="877" bestFit="1" customWidth="1"/>
    <col min="2814" max="2814" width="11.6640625" style="877" bestFit="1" customWidth="1"/>
    <col min="2815" max="2815" width="7.33203125" style="877" bestFit="1" customWidth="1"/>
    <col min="2816" max="2816" width="20.6640625" style="877" customWidth="1"/>
    <col min="2817" max="2817" width="24.6640625" style="877" bestFit="1" customWidth="1"/>
    <col min="2818" max="2818" width="21.109375" style="877" customWidth="1"/>
    <col min="2819" max="2820" width="8.88671875" style="877"/>
    <col min="2821" max="2821" width="11.6640625" style="877" bestFit="1" customWidth="1"/>
    <col min="2822" max="3065" width="8.88671875" style="877"/>
    <col min="3066" max="3066" width="24.6640625" style="877" bestFit="1" customWidth="1"/>
    <col min="3067" max="3067" width="14.33203125" style="877" bestFit="1" customWidth="1"/>
    <col min="3068" max="3068" width="12" style="877" bestFit="1" customWidth="1"/>
    <col min="3069" max="3069" width="8.6640625" style="877" bestFit="1" customWidth="1"/>
    <col min="3070" max="3070" width="11.6640625" style="877" bestFit="1" customWidth="1"/>
    <col min="3071" max="3071" width="7.33203125" style="877" bestFit="1" customWidth="1"/>
    <col min="3072" max="3072" width="20.6640625" style="877" customWidth="1"/>
    <col min="3073" max="3073" width="24.6640625" style="877" bestFit="1" customWidth="1"/>
    <col min="3074" max="3074" width="21.109375" style="877" customWidth="1"/>
    <col min="3075" max="3076" width="8.88671875" style="877"/>
    <col min="3077" max="3077" width="11.6640625" style="877" bestFit="1" customWidth="1"/>
    <col min="3078" max="3321" width="8.88671875" style="877"/>
    <col min="3322" max="3322" width="24.6640625" style="877" bestFit="1" customWidth="1"/>
    <col min="3323" max="3323" width="14.33203125" style="877" bestFit="1" customWidth="1"/>
    <col min="3324" max="3324" width="12" style="877" bestFit="1" customWidth="1"/>
    <col min="3325" max="3325" width="8.6640625" style="877" bestFit="1" customWidth="1"/>
    <col min="3326" max="3326" width="11.6640625" style="877" bestFit="1" customWidth="1"/>
    <col min="3327" max="3327" width="7.33203125" style="877" bestFit="1" customWidth="1"/>
    <col min="3328" max="3328" width="20.6640625" style="877" customWidth="1"/>
    <col min="3329" max="3329" width="24.6640625" style="877" bestFit="1" customWidth="1"/>
    <col min="3330" max="3330" width="21.109375" style="877" customWidth="1"/>
    <col min="3331" max="3332" width="8.88671875" style="877"/>
    <col min="3333" max="3333" width="11.6640625" style="877" bestFit="1" customWidth="1"/>
    <col min="3334" max="3577" width="8.88671875" style="877"/>
    <col min="3578" max="3578" width="24.6640625" style="877" bestFit="1" customWidth="1"/>
    <col min="3579" max="3579" width="14.33203125" style="877" bestFit="1" customWidth="1"/>
    <col min="3580" max="3580" width="12" style="877" bestFit="1" customWidth="1"/>
    <col min="3581" max="3581" width="8.6640625" style="877" bestFit="1" customWidth="1"/>
    <col min="3582" max="3582" width="11.6640625" style="877" bestFit="1" customWidth="1"/>
    <col min="3583" max="3583" width="7.33203125" style="877" bestFit="1" customWidth="1"/>
    <col min="3584" max="3584" width="20.6640625" style="877" customWidth="1"/>
    <col min="3585" max="3585" width="24.6640625" style="877" bestFit="1" customWidth="1"/>
    <col min="3586" max="3586" width="21.109375" style="877" customWidth="1"/>
    <col min="3587" max="3588" width="8.88671875" style="877"/>
    <col min="3589" max="3589" width="11.6640625" style="877" bestFit="1" customWidth="1"/>
    <col min="3590" max="3833" width="8.88671875" style="877"/>
    <col min="3834" max="3834" width="24.6640625" style="877" bestFit="1" customWidth="1"/>
    <col min="3835" max="3835" width="14.33203125" style="877" bestFit="1" customWidth="1"/>
    <col min="3836" max="3836" width="12" style="877" bestFit="1" customWidth="1"/>
    <col min="3837" max="3837" width="8.6640625" style="877" bestFit="1" customWidth="1"/>
    <col min="3838" max="3838" width="11.6640625" style="877" bestFit="1" customWidth="1"/>
    <col min="3839" max="3839" width="7.33203125" style="877" bestFit="1" customWidth="1"/>
    <col min="3840" max="3840" width="20.6640625" style="877" customWidth="1"/>
    <col min="3841" max="3841" width="24.6640625" style="877" bestFit="1" customWidth="1"/>
    <col min="3842" max="3842" width="21.109375" style="877" customWidth="1"/>
    <col min="3843" max="3844" width="8.88671875" style="877"/>
    <col min="3845" max="3845" width="11.6640625" style="877" bestFit="1" customWidth="1"/>
    <col min="3846" max="4089" width="8.88671875" style="877"/>
    <col min="4090" max="4090" width="24.6640625" style="877" bestFit="1" customWidth="1"/>
    <col min="4091" max="4091" width="14.33203125" style="877" bestFit="1" customWidth="1"/>
    <col min="4092" max="4092" width="12" style="877" bestFit="1" customWidth="1"/>
    <col min="4093" max="4093" width="8.6640625" style="877" bestFit="1" customWidth="1"/>
    <col min="4094" max="4094" width="11.6640625" style="877" bestFit="1" customWidth="1"/>
    <col min="4095" max="4095" width="7.33203125" style="877" bestFit="1" customWidth="1"/>
    <col min="4096" max="4096" width="20.6640625" style="877" customWidth="1"/>
    <col min="4097" max="4097" width="24.6640625" style="877" bestFit="1" customWidth="1"/>
    <col min="4098" max="4098" width="21.109375" style="877" customWidth="1"/>
    <col min="4099" max="4100" width="8.88671875" style="877"/>
    <col min="4101" max="4101" width="11.6640625" style="877" bestFit="1" customWidth="1"/>
    <col min="4102" max="4345" width="8.88671875" style="877"/>
    <col min="4346" max="4346" width="24.6640625" style="877" bestFit="1" customWidth="1"/>
    <col min="4347" max="4347" width="14.33203125" style="877" bestFit="1" customWidth="1"/>
    <col min="4348" max="4348" width="12" style="877" bestFit="1" customWidth="1"/>
    <col min="4349" max="4349" width="8.6640625" style="877" bestFit="1" customWidth="1"/>
    <col min="4350" max="4350" width="11.6640625" style="877" bestFit="1" customWidth="1"/>
    <col min="4351" max="4351" width="7.33203125" style="877" bestFit="1" customWidth="1"/>
    <col min="4352" max="4352" width="20.6640625" style="877" customWidth="1"/>
    <col min="4353" max="4353" width="24.6640625" style="877" bestFit="1" customWidth="1"/>
    <col min="4354" max="4354" width="21.109375" style="877" customWidth="1"/>
    <col min="4355" max="4356" width="8.88671875" style="877"/>
    <col min="4357" max="4357" width="11.6640625" style="877" bestFit="1" customWidth="1"/>
    <col min="4358" max="4601" width="8.88671875" style="877"/>
    <col min="4602" max="4602" width="24.6640625" style="877" bestFit="1" customWidth="1"/>
    <col min="4603" max="4603" width="14.33203125" style="877" bestFit="1" customWidth="1"/>
    <col min="4604" max="4604" width="12" style="877" bestFit="1" customWidth="1"/>
    <col min="4605" max="4605" width="8.6640625" style="877" bestFit="1" customWidth="1"/>
    <col min="4606" max="4606" width="11.6640625" style="877" bestFit="1" customWidth="1"/>
    <col min="4607" max="4607" width="7.33203125" style="877" bestFit="1" customWidth="1"/>
    <col min="4608" max="4608" width="20.6640625" style="877" customWidth="1"/>
    <col min="4609" max="4609" width="24.6640625" style="877" bestFit="1" customWidth="1"/>
    <col min="4610" max="4610" width="21.109375" style="877" customWidth="1"/>
    <col min="4611" max="4612" width="8.88671875" style="877"/>
    <col min="4613" max="4613" width="11.6640625" style="877" bestFit="1" customWidth="1"/>
    <col min="4614" max="4857" width="8.88671875" style="877"/>
    <col min="4858" max="4858" width="24.6640625" style="877" bestFit="1" customWidth="1"/>
    <col min="4859" max="4859" width="14.33203125" style="877" bestFit="1" customWidth="1"/>
    <col min="4860" max="4860" width="12" style="877" bestFit="1" customWidth="1"/>
    <col min="4861" max="4861" width="8.6640625" style="877" bestFit="1" customWidth="1"/>
    <col min="4862" max="4862" width="11.6640625" style="877" bestFit="1" customWidth="1"/>
    <col min="4863" max="4863" width="7.33203125" style="877" bestFit="1" customWidth="1"/>
    <col min="4864" max="4864" width="20.6640625" style="877" customWidth="1"/>
    <col min="4865" max="4865" width="24.6640625" style="877" bestFit="1" customWidth="1"/>
    <col min="4866" max="4866" width="21.109375" style="877" customWidth="1"/>
    <col min="4867" max="4868" width="8.88671875" style="877"/>
    <col min="4869" max="4869" width="11.6640625" style="877" bestFit="1" customWidth="1"/>
    <col min="4870" max="5113" width="8.88671875" style="877"/>
    <col min="5114" max="5114" width="24.6640625" style="877" bestFit="1" customWidth="1"/>
    <col min="5115" max="5115" width="14.33203125" style="877" bestFit="1" customWidth="1"/>
    <col min="5116" max="5116" width="12" style="877" bestFit="1" customWidth="1"/>
    <col min="5117" max="5117" width="8.6640625" style="877" bestFit="1" customWidth="1"/>
    <col min="5118" max="5118" width="11.6640625" style="877" bestFit="1" customWidth="1"/>
    <col min="5119" max="5119" width="7.33203125" style="877" bestFit="1" customWidth="1"/>
    <col min="5120" max="5120" width="20.6640625" style="877" customWidth="1"/>
    <col min="5121" max="5121" width="24.6640625" style="877" bestFit="1" customWidth="1"/>
    <col min="5122" max="5122" width="21.109375" style="877" customWidth="1"/>
    <col min="5123" max="5124" width="8.88671875" style="877"/>
    <col min="5125" max="5125" width="11.6640625" style="877" bestFit="1" customWidth="1"/>
    <col min="5126" max="5369" width="8.88671875" style="877"/>
    <col min="5370" max="5370" width="24.6640625" style="877" bestFit="1" customWidth="1"/>
    <col min="5371" max="5371" width="14.33203125" style="877" bestFit="1" customWidth="1"/>
    <col min="5372" max="5372" width="12" style="877" bestFit="1" customWidth="1"/>
    <col min="5373" max="5373" width="8.6640625" style="877" bestFit="1" customWidth="1"/>
    <col min="5374" max="5374" width="11.6640625" style="877" bestFit="1" customWidth="1"/>
    <col min="5375" max="5375" width="7.33203125" style="877" bestFit="1" customWidth="1"/>
    <col min="5376" max="5376" width="20.6640625" style="877" customWidth="1"/>
    <col min="5377" max="5377" width="24.6640625" style="877" bestFit="1" customWidth="1"/>
    <col min="5378" max="5378" width="21.109375" style="877" customWidth="1"/>
    <col min="5379" max="5380" width="8.88671875" style="877"/>
    <col min="5381" max="5381" width="11.6640625" style="877" bestFit="1" customWidth="1"/>
    <col min="5382" max="5625" width="8.88671875" style="877"/>
    <col min="5626" max="5626" width="24.6640625" style="877" bestFit="1" customWidth="1"/>
    <col min="5627" max="5627" width="14.33203125" style="877" bestFit="1" customWidth="1"/>
    <col min="5628" max="5628" width="12" style="877" bestFit="1" customWidth="1"/>
    <col min="5629" max="5629" width="8.6640625" style="877" bestFit="1" customWidth="1"/>
    <col min="5630" max="5630" width="11.6640625" style="877" bestFit="1" customWidth="1"/>
    <col min="5631" max="5631" width="7.33203125" style="877" bestFit="1" customWidth="1"/>
    <col min="5632" max="5632" width="20.6640625" style="877" customWidth="1"/>
    <col min="5633" max="5633" width="24.6640625" style="877" bestFit="1" customWidth="1"/>
    <col min="5634" max="5634" width="21.109375" style="877" customWidth="1"/>
    <col min="5635" max="5636" width="8.88671875" style="877"/>
    <col min="5637" max="5637" width="11.6640625" style="877" bestFit="1" customWidth="1"/>
    <col min="5638" max="5881" width="8.88671875" style="877"/>
    <col min="5882" max="5882" width="24.6640625" style="877" bestFit="1" customWidth="1"/>
    <col min="5883" max="5883" width="14.33203125" style="877" bestFit="1" customWidth="1"/>
    <col min="5884" max="5884" width="12" style="877" bestFit="1" customWidth="1"/>
    <col min="5885" max="5885" width="8.6640625" style="877" bestFit="1" customWidth="1"/>
    <col min="5886" max="5886" width="11.6640625" style="877" bestFit="1" customWidth="1"/>
    <col min="5887" max="5887" width="7.33203125" style="877" bestFit="1" customWidth="1"/>
    <col min="5888" max="5888" width="20.6640625" style="877" customWidth="1"/>
    <col min="5889" max="5889" width="24.6640625" style="877" bestFit="1" customWidth="1"/>
    <col min="5890" max="5890" width="21.109375" style="877" customWidth="1"/>
    <col min="5891" max="5892" width="8.88671875" style="877"/>
    <col min="5893" max="5893" width="11.6640625" style="877" bestFit="1" customWidth="1"/>
    <col min="5894" max="6137" width="8.88671875" style="877"/>
    <col min="6138" max="6138" width="24.6640625" style="877" bestFit="1" customWidth="1"/>
    <col min="6139" max="6139" width="14.33203125" style="877" bestFit="1" customWidth="1"/>
    <col min="6140" max="6140" width="12" style="877" bestFit="1" customWidth="1"/>
    <col min="6141" max="6141" width="8.6640625" style="877" bestFit="1" customWidth="1"/>
    <col min="6142" max="6142" width="11.6640625" style="877" bestFit="1" customWidth="1"/>
    <col min="6143" max="6143" width="7.33203125" style="877" bestFit="1" customWidth="1"/>
    <col min="6144" max="6144" width="20.6640625" style="877" customWidth="1"/>
    <col min="6145" max="6145" width="24.6640625" style="877" bestFit="1" customWidth="1"/>
    <col min="6146" max="6146" width="21.109375" style="877" customWidth="1"/>
    <col min="6147" max="6148" width="8.88671875" style="877"/>
    <col min="6149" max="6149" width="11.6640625" style="877" bestFit="1" customWidth="1"/>
    <col min="6150" max="6393" width="8.88671875" style="877"/>
    <col min="6394" max="6394" width="24.6640625" style="877" bestFit="1" customWidth="1"/>
    <col min="6395" max="6395" width="14.33203125" style="877" bestFit="1" customWidth="1"/>
    <col min="6396" max="6396" width="12" style="877" bestFit="1" customWidth="1"/>
    <col min="6397" max="6397" width="8.6640625" style="877" bestFit="1" customWidth="1"/>
    <col min="6398" max="6398" width="11.6640625" style="877" bestFit="1" customWidth="1"/>
    <col min="6399" max="6399" width="7.33203125" style="877" bestFit="1" customWidth="1"/>
    <col min="6400" max="6400" width="20.6640625" style="877" customWidth="1"/>
    <col min="6401" max="6401" width="24.6640625" style="877" bestFit="1" customWidth="1"/>
    <col min="6402" max="6402" width="21.109375" style="877" customWidth="1"/>
    <col min="6403" max="6404" width="8.88671875" style="877"/>
    <col min="6405" max="6405" width="11.6640625" style="877" bestFit="1" customWidth="1"/>
    <col min="6406" max="6649" width="8.88671875" style="877"/>
    <col min="6650" max="6650" width="24.6640625" style="877" bestFit="1" customWidth="1"/>
    <col min="6651" max="6651" width="14.33203125" style="877" bestFit="1" customWidth="1"/>
    <col min="6652" max="6652" width="12" style="877" bestFit="1" customWidth="1"/>
    <col min="6653" max="6653" width="8.6640625" style="877" bestFit="1" customWidth="1"/>
    <col min="6654" max="6654" width="11.6640625" style="877" bestFit="1" customWidth="1"/>
    <col min="6655" max="6655" width="7.33203125" style="877" bestFit="1" customWidth="1"/>
    <col min="6656" max="6656" width="20.6640625" style="877" customWidth="1"/>
    <col min="6657" max="6657" width="24.6640625" style="877" bestFit="1" customWidth="1"/>
    <col min="6658" max="6658" width="21.109375" style="877" customWidth="1"/>
    <col min="6659" max="6660" width="8.88671875" style="877"/>
    <col min="6661" max="6661" width="11.6640625" style="877" bestFit="1" customWidth="1"/>
    <col min="6662" max="6905" width="8.88671875" style="877"/>
    <col min="6906" max="6906" width="24.6640625" style="877" bestFit="1" customWidth="1"/>
    <col min="6907" max="6907" width="14.33203125" style="877" bestFit="1" customWidth="1"/>
    <col min="6908" max="6908" width="12" style="877" bestFit="1" customWidth="1"/>
    <col min="6909" max="6909" width="8.6640625" style="877" bestFit="1" customWidth="1"/>
    <col min="6910" max="6910" width="11.6640625" style="877" bestFit="1" customWidth="1"/>
    <col min="6911" max="6911" width="7.33203125" style="877" bestFit="1" customWidth="1"/>
    <col min="6912" max="6912" width="20.6640625" style="877" customWidth="1"/>
    <col min="6913" max="6913" width="24.6640625" style="877" bestFit="1" customWidth="1"/>
    <col min="6914" max="6914" width="21.109375" style="877" customWidth="1"/>
    <col min="6915" max="6916" width="8.88671875" style="877"/>
    <col min="6917" max="6917" width="11.6640625" style="877" bestFit="1" customWidth="1"/>
    <col min="6918" max="7161" width="8.88671875" style="877"/>
    <col min="7162" max="7162" width="24.6640625" style="877" bestFit="1" customWidth="1"/>
    <col min="7163" max="7163" width="14.33203125" style="877" bestFit="1" customWidth="1"/>
    <col min="7164" max="7164" width="12" style="877" bestFit="1" customWidth="1"/>
    <col min="7165" max="7165" width="8.6640625" style="877" bestFit="1" customWidth="1"/>
    <col min="7166" max="7166" width="11.6640625" style="877" bestFit="1" customWidth="1"/>
    <col min="7167" max="7167" width="7.33203125" style="877" bestFit="1" customWidth="1"/>
    <col min="7168" max="7168" width="20.6640625" style="877" customWidth="1"/>
    <col min="7169" max="7169" width="24.6640625" style="877" bestFit="1" customWidth="1"/>
    <col min="7170" max="7170" width="21.109375" style="877" customWidth="1"/>
    <col min="7171" max="7172" width="8.88671875" style="877"/>
    <col min="7173" max="7173" width="11.6640625" style="877" bestFit="1" customWidth="1"/>
    <col min="7174" max="7417" width="8.88671875" style="877"/>
    <col min="7418" max="7418" width="24.6640625" style="877" bestFit="1" customWidth="1"/>
    <col min="7419" max="7419" width="14.33203125" style="877" bestFit="1" customWidth="1"/>
    <col min="7420" max="7420" width="12" style="877" bestFit="1" customWidth="1"/>
    <col min="7421" max="7421" width="8.6640625" style="877" bestFit="1" customWidth="1"/>
    <col min="7422" max="7422" width="11.6640625" style="877" bestFit="1" customWidth="1"/>
    <col min="7423" max="7423" width="7.33203125" style="877" bestFit="1" customWidth="1"/>
    <col min="7424" max="7424" width="20.6640625" style="877" customWidth="1"/>
    <col min="7425" max="7425" width="24.6640625" style="877" bestFit="1" customWidth="1"/>
    <col min="7426" max="7426" width="21.109375" style="877" customWidth="1"/>
    <col min="7427" max="7428" width="8.88671875" style="877"/>
    <col min="7429" max="7429" width="11.6640625" style="877" bestFit="1" customWidth="1"/>
    <col min="7430" max="7673" width="8.88671875" style="877"/>
    <col min="7674" max="7674" width="24.6640625" style="877" bestFit="1" customWidth="1"/>
    <col min="7675" max="7675" width="14.33203125" style="877" bestFit="1" customWidth="1"/>
    <col min="7676" max="7676" width="12" style="877" bestFit="1" customWidth="1"/>
    <col min="7677" max="7677" width="8.6640625" style="877" bestFit="1" customWidth="1"/>
    <col min="7678" max="7678" width="11.6640625" style="877" bestFit="1" customWidth="1"/>
    <col min="7679" max="7679" width="7.33203125" style="877" bestFit="1" customWidth="1"/>
    <col min="7680" max="7680" width="20.6640625" style="877" customWidth="1"/>
    <col min="7681" max="7681" width="24.6640625" style="877" bestFit="1" customWidth="1"/>
    <col min="7682" max="7682" width="21.109375" style="877" customWidth="1"/>
    <col min="7683" max="7684" width="8.88671875" style="877"/>
    <col min="7685" max="7685" width="11.6640625" style="877" bestFit="1" customWidth="1"/>
    <col min="7686" max="7929" width="8.88671875" style="877"/>
    <col min="7930" max="7930" width="24.6640625" style="877" bestFit="1" customWidth="1"/>
    <col min="7931" max="7931" width="14.33203125" style="877" bestFit="1" customWidth="1"/>
    <col min="7932" max="7932" width="12" style="877" bestFit="1" customWidth="1"/>
    <col min="7933" max="7933" width="8.6640625" style="877" bestFit="1" customWidth="1"/>
    <col min="7934" max="7934" width="11.6640625" style="877" bestFit="1" customWidth="1"/>
    <col min="7935" max="7935" width="7.33203125" style="877" bestFit="1" customWidth="1"/>
    <col min="7936" max="7936" width="20.6640625" style="877" customWidth="1"/>
    <col min="7937" max="7937" width="24.6640625" style="877" bestFit="1" customWidth="1"/>
    <col min="7938" max="7938" width="21.109375" style="877" customWidth="1"/>
    <col min="7939" max="7940" width="8.88671875" style="877"/>
    <col min="7941" max="7941" width="11.6640625" style="877" bestFit="1" customWidth="1"/>
    <col min="7942" max="8185" width="8.88671875" style="877"/>
    <col min="8186" max="8186" width="24.6640625" style="877" bestFit="1" customWidth="1"/>
    <col min="8187" max="8187" width="14.33203125" style="877" bestFit="1" customWidth="1"/>
    <col min="8188" max="8188" width="12" style="877" bestFit="1" customWidth="1"/>
    <col min="8189" max="8189" width="8.6640625" style="877" bestFit="1" customWidth="1"/>
    <col min="8190" max="8190" width="11.6640625" style="877" bestFit="1" customWidth="1"/>
    <col min="8191" max="8191" width="7.33203125" style="877" bestFit="1" customWidth="1"/>
    <col min="8192" max="8192" width="20.6640625" style="877" customWidth="1"/>
    <col min="8193" max="8193" width="24.6640625" style="877" bestFit="1" customWidth="1"/>
    <col min="8194" max="8194" width="21.109375" style="877" customWidth="1"/>
    <col min="8195" max="8196" width="8.88671875" style="877"/>
    <col min="8197" max="8197" width="11.6640625" style="877" bestFit="1" customWidth="1"/>
    <col min="8198" max="8441" width="8.88671875" style="877"/>
    <col min="8442" max="8442" width="24.6640625" style="877" bestFit="1" customWidth="1"/>
    <col min="8443" max="8443" width="14.33203125" style="877" bestFit="1" customWidth="1"/>
    <col min="8444" max="8444" width="12" style="877" bestFit="1" customWidth="1"/>
    <col min="8445" max="8445" width="8.6640625" style="877" bestFit="1" customWidth="1"/>
    <col min="8446" max="8446" width="11.6640625" style="877" bestFit="1" customWidth="1"/>
    <col min="8447" max="8447" width="7.33203125" style="877" bestFit="1" customWidth="1"/>
    <col min="8448" max="8448" width="20.6640625" style="877" customWidth="1"/>
    <col min="8449" max="8449" width="24.6640625" style="877" bestFit="1" customWidth="1"/>
    <col min="8450" max="8450" width="21.109375" style="877" customWidth="1"/>
    <col min="8451" max="8452" width="8.88671875" style="877"/>
    <col min="8453" max="8453" width="11.6640625" style="877" bestFit="1" customWidth="1"/>
    <col min="8454" max="8697" width="8.88671875" style="877"/>
    <col min="8698" max="8698" width="24.6640625" style="877" bestFit="1" customWidth="1"/>
    <col min="8699" max="8699" width="14.33203125" style="877" bestFit="1" customWidth="1"/>
    <col min="8700" max="8700" width="12" style="877" bestFit="1" customWidth="1"/>
    <col min="8701" max="8701" width="8.6640625" style="877" bestFit="1" customWidth="1"/>
    <col min="8702" max="8702" width="11.6640625" style="877" bestFit="1" customWidth="1"/>
    <col min="8703" max="8703" width="7.33203125" style="877" bestFit="1" customWidth="1"/>
    <col min="8704" max="8704" width="20.6640625" style="877" customWidth="1"/>
    <col min="8705" max="8705" width="24.6640625" style="877" bestFit="1" customWidth="1"/>
    <col min="8706" max="8706" width="21.109375" style="877" customWidth="1"/>
    <col min="8707" max="8708" width="8.88671875" style="877"/>
    <col min="8709" max="8709" width="11.6640625" style="877" bestFit="1" customWidth="1"/>
    <col min="8710" max="8953" width="8.88671875" style="877"/>
    <col min="8954" max="8954" width="24.6640625" style="877" bestFit="1" customWidth="1"/>
    <col min="8955" max="8955" width="14.33203125" style="877" bestFit="1" customWidth="1"/>
    <col min="8956" max="8956" width="12" style="877" bestFit="1" customWidth="1"/>
    <col min="8957" max="8957" width="8.6640625" style="877" bestFit="1" customWidth="1"/>
    <col min="8958" max="8958" width="11.6640625" style="877" bestFit="1" customWidth="1"/>
    <col min="8959" max="8959" width="7.33203125" style="877" bestFit="1" customWidth="1"/>
    <col min="8960" max="8960" width="20.6640625" style="877" customWidth="1"/>
    <col min="8961" max="8961" width="24.6640625" style="877" bestFit="1" customWidth="1"/>
    <col min="8962" max="8962" width="21.109375" style="877" customWidth="1"/>
    <col min="8963" max="8964" width="8.88671875" style="877"/>
    <col min="8965" max="8965" width="11.6640625" style="877" bestFit="1" customWidth="1"/>
    <col min="8966" max="9209" width="8.88671875" style="877"/>
    <col min="9210" max="9210" width="24.6640625" style="877" bestFit="1" customWidth="1"/>
    <col min="9211" max="9211" width="14.33203125" style="877" bestFit="1" customWidth="1"/>
    <col min="9212" max="9212" width="12" style="877" bestFit="1" customWidth="1"/>
    <col min="9213" max="9213" width="8.6640625" style="877" bestFit="1" customWidth="1"/>
    <col min="9214" max="9214" width="11.6640625" style="877" bestFit="1" customWidth="1"/>
    <col min="9215" max="9215" width="7.33203125" style="877" bestFit="1" customWidth="1"/>
    <col min="9216" max="9216" width="20.6640625" style="877" customWidth="1"/>
    <col min="9217" max="9217" width="24.6640625" style="877" bestFit="1" customWidth="1"/>
    <col min="9218" max="9218" width="21.109375" style="877" customWidth="1"/>
    <col min="9219" max="9220" width="8.88671875" style="877"/>
    <col min="9221" max="9221" width="11.6640625" style="877" bestFit="1" customWidth="1"/>
    <col min="9222" max="9465" width="8.88671875" style="877"/>
    <col min="9466" max="9466" width="24.6640625" style="877" bestFit="1" customWidth="1"/>
    <col min="9467" max="9467" width="14.33203125" style="877" bestFit="1" customWidth="1"/>
    <col min="9468" max="9468" width="12" style="877" bestFit="1" customWidth="1"/>
    <col min="9469" max="9469" width="8.6640625" style="877" bestFit="1" customWidth="1"/>
    <col min="9470" max="9470" width="11.6640625" style="877" bestFit="1" customWidth="1"/>
    <col min="9471" max="9471" width="7.33203125" style="877" bestFit="1" customWidth="1"/>
    <col min="9472" max="9472" width="20.6640625" style="877" customWidth="1"/>
    <col min="9473" max="9473" width="24.6640625" style="877" bestFit="1" customWidth="1"/>
    <col min="9474" max="9474" width="21.109375" style="877" customWidth="1"/>
    <col min="9475" max="9476" width="8.88671875" style="877"/>
    <col min="9477" max="9477" width="11.6640625" style="877" bestFit="1" customWidth="1"/>
    <col min="9478" max="9721" width="8.88671875" style="877"/>
    <col min="9722" max="9722" width="24.6640625" style="877" bestFit="1" customWidth="1"/>
    <col min="9723" max="9723" width="14.33203125" style="877" bestFit="1" customWidth="1"/>
    <col min="9724" max="9724" width="12" style="877" bestFit="1" customWidth="1"/>
    <col min="9725" max="9725" width="8.6640625" style="877" bestFit="1" customWidth="1"/>
    <col min="9726" max="9726" width="11.6640625" style="877" bestFit="1" customWidth="1"/>
    <col min="9727" max="9727" width="7.33203125" style="877" bestFit="1" customWidth="1"/>
    <col min="9728" max="9728" width="20.6640625" style="877" customWidth="1"/>
    <col min="9729" max="9729" width="24.6640625" style="877" bestFit="1" customWidth="1"/>
    <col min="9730" max="9730" width="21.109375" style="877" customWidth="1"/>
    <col min="9731" max="9732" width="8.88671875" style="877"/>
    <col min="9733" max="9733" width="11.6640625" style="877" bestFit="1" customWidth="1"/>
    <col min="9734" max="9977" width="8.88671875" style="877"/>
    <col min="9978" max="9978" width="24.6640625" style="877" bestFit="1" customWidth="1"/>
    <col min="9979" max="9979" width="14.33203125" style="877" bestFit="1" customWidth="1"/>
    <col min="9980" max="9980" width="12" style="877" bestFit="1" customWidth="1"/>
    <col min="9981" max="9981" width="8.6640625" style="877" bestFit="1" customWidth="1"/>
    <col min="9982" max="9982" width="11.6640625" style="877" bestFit="1" customWidth="1"/>
    <col min="9983" max="9983" width="7.33203125" style="877" bestFit="1" customWidth="1"/>
    <col min="9984" max="9984" width="20.6640625" style="877" customWidth="1"/>
    <col min="9985" max="9985" width="24.6640625" style="877" bestFit="1" customWidth="1"/>
    <col min="9986" max="9986" width="21.109375" style="877" customWidth="1"/>
    <col min="9987" max="9988" width="8.88671875" style="877"/>
    <col min="9989" max="9989" width="11.6640625" style="877" bestFit="1" customWidth="1"/>
    <col min="9990" max="10233" width="8.88671875" style="877"/>
    <col min="10234" max="10234" width="24.6640625" style="877" bestFit="1" customWidth="1"/>
    <col min="10235" max="10235" width="14.33203125" style="877" bestFit="1" customWidth="1"/>
    <col min="10236" max="10236" width="12" style="877" bestFit="1" customWidth="1"/>
    <col min="10237" max="10237" width="8.6640625" style="877" bestFit="1" customWidth="1"/>
    <col min="10238" max="10238" width="11.6640625" style="877" bestFit="1" customWidth="1"/>
    <col min="10239" max="10239" width="7.33203125" style="877" bestFit="1" customWidth="1"/>
    <col min="10240" max="10240" width="20.6640625" style="877" customWidth="1"/>
    <col min="10241" max="10241" width="24.6640625" style="877" bestFit="1" customWidth="1"/>
    <col min="10242" max="10242" width="21.109375" style="877" customWidth="1"/>
    <col min="10243" max="10244" width="8.88671875" style="877"/>
    <col min="10245" max="10245" width="11.6640625" style="877" bestFit="1" customWidth="1"/>
    <col min="10246" max="10489" width="8.88671875" style="877"/>
    <col min="10490" max="10490" width="24.6640625" style="877" bestFit="1" customWidth="1"/>
    <col min="10491" max="10491" width="14.33203125" style="877" bestFit="1" customWidth="1"/>
    <col min="10492" max="10492" width="12" style="877" bestFit="1" customWidth="1"/>
    <col min="10493" max="10493" width="8.6640625" style="877" bestFit="1" customWidth="1"/>
    <col min="10494" max="10494" width="11.6640625" style="877" bestFit="1" customWidth="1"/>
    <col min="10495" max="10495" width="7.33203125" style="877" bestFit="1" customWidth="1"/>
    <col min="10496" max="10496" width="20.6640625" style="877" customWidth="1"/>
    <col min="10497" max="10497" width="24.6640625" style="877" bestFit="1" customWidth="1"/>
    <col min="10498" max="10498" width="21.109375" style="877" customWidth="1"/>
    <col min="10499" max="10500" width="8.88671875" style="877"/>
    <col min="10501" max="10501" width="11.6640625" style="877" bestFit="1" customWidth="1"/>
    <col min="10502" max="10745" width="8.88671875" style="877"/>
    <col min="10746" max="10746" width="24.6640625" style="877" bestFit="1" customWidth="1"/>
    <col min="10747" max="10747" width="14.33203125" style="877" bestFit="1" customWidth="1"/>
    <col min="10748" max="10748" width="12" style="877" bestFit="1" customWidth="1"/>
    <col min="10749" max="10749" width="8.6640625" style="877" bestFit="1" customWidth="1"/>
    <col min="10750" max="10750" width="11.6640625" style="877" bestFit="1" customWidth="1"/>
    <col min="10751" max="10751" width="7.33203125" style="877" bestFit="1" customWidth="1"/>
    <col min="10752" max="10752" width="20.6640625" style="877" customWidth="1"/>
    <col min="10753" max="10753" width="24.6640625" style="877" bestFit="1" customWidth="1"/>
    <col min="10754" max="10754" width="21.109375" style="877" customWidth="1"/>
    <col min="10755" max="10756" width="8.88671875" style="877"/>
    <col min="10757" max="10757" width="11.6640625" style="877" bestFit="1" customWidth="1"/>
    <col min="10758" max="11001" width="8.88671875" style="877"/>
    <col min="11002" max="11002" width="24.6640625" style="877" bestFit="1" customWidth="1"/>
    <col min="11003" max="11003" width="14.33203125" style="877" bestFit="1" customWidth="1"/>
    <col min="11004" max="11004" width="12" style="877" bestFit="1" customWidth="1"/>
    <col min="11005" max="11005" width="8.6640625" style="877" bestFit="1" customWidth="1"/>
    <col min="11006" max="11006" width="11.6640625" style="877" bestFit="1" customWidth="1"/>
    <col min="11007" max="11007" width="7.33203125" style="877" bestFit="1" customWidth="1"/>
    <col min="11008" max="11008" width="20.6640625" style="877" customWidth="1"/>
    <col min="11009" max="11009" width="24.6640625" style="877" bestFit="1" customWidth="1"/>
    <col min="11010" max="11010" width="21.109375" style="877" customWidth="1"/>
    <col min="11011" max="11012" width="8.88671875" style="877"/>
    <col min="11013" max="11013" width="11.6640625" style="877" bestFit="1" customWidth="1"/>
    <col min="11014" max="11257" width="8.88671875" style="877"/>
    <col min="11258" max="11258" width="24.6640625" style="877" bestFit="1" customWidth="1"/>
    <col min="11259" max="11259" width="14.33203125" style="877" bestFit="1" customWidth="1"/>
    <col min="11260" max="11260" width="12" style="877" bestFit="1" customWidth="1"/>
    <col min="11261" max="11261" width="8.6640625" style="877" bestFit="1" customWidth="1"/>
    <col min="11262" max="11262" width="11.6640625" style="877" bestFit="1" customWidth="1"/>
    <col min="11263" max="11263" width="7.33203125" style="877" bestFit="1" customWidth="1"/>
    <col min="11264" max="11264" width="20.6640625" style="877" customWidth="1"/>
    <col min="11265" max="11265" width="24.6640625" style="877" bestFit="1" customWidth="1"/>
    <col min="11266" max="11266" width="21.109375" style="877" customWidth="1"/>
    <col min="11267" max="11268" width="8.88671875" style="877"/>
    <col min="11269" max="11269" width="11.6640625" style="877" bestFit="1" customWidth="1"/>
    <col min="11270" max="11513" width="8.88671875" style="877"/>
    <col min="11514" max="11514" width="24.6640625" style="877" bestFit="1" customWidth="1"/>
    <col min="11515" max="11515" width="14.33203125" style="877" bestFit="1" customWidth="1"/>
    <col min="11516" max="11516" width="12" style="877" bestFit="1" customWidth="1"/>
    <col min="11517" max="11517" width="8.6640625" style="877" bestFit="1" customWidth="1"/>
    <col min="11518" max="11518" width="11.6640625" style="877" bestFit="1" customWidth="1"/>
    <col min="11519" max="11519" width="7.33203125" style="877" bestFit="1" customWidth="1"/>
    <col min="11520" max="11520" width="20.6640625" style="877" customWidth="1"/>
    <col min="11521" max="11521" width="24.6640625" style="877" bestFit="1" customWidth="1"/>
    <col min="11522" max="11522" width="21.109375" style="877" customWidth="1"/>
    <col min="11523" max="11524" width="8.88671875" style="877"/>
    <col min="11525" max="11525" width="11.6640625" style="877" bestFit="1" customWidth="1"/>
    <col min="11526" max="11769" width="8.88671875" style="877"/>
    <col min="11770" max="11770" width="24.6640625" style="877" bestFit="1" customWidth="1"/>
    <col min="11771" max="11771" width="14.33203125" style="877" bestFit="1" customWidth="1"/>
    <col min="11772" max="11772" width="12" style="877" bestFit="1" customWidth="1"/>
    <col min="11773" max="11773" width="8.6640625" style="877" bestFit="1" customWidth="1"/>
    <col min="11774" max="11774" width="11.6640625" style="877" bestFit="1" customWidth="1"/>
    <col min="11775" max="11775" width="7.33203125" style="877" bestFit="1" customWidth="1"/>
    <col min="11776" max="11776" width="20.6640625" style="877" customWidth="1"/>
    <col min="11777" max="11777" width="24.6640625" style="877" bestFit="1" customWidth="1"/>
    <col min="11778" max="11778" width="21.109375" style="877" customWidth="1"/>
    <col min="11779" max="11780" width="8.88671875" style="877"/>
    <col min="11781" max="11781" width="11.6640625" style="877" bestFit="1" customWidth="1"/>
    <col min="11782" max="12025" width="8.88671875" style="877"/>
    <col min="12026" max="12026" width="24.6640625" style="877" bestFit="1" customWidth="1"/>
    <col min="12027" max="12027" width="14.33203125" style="877" bestFit="1" customWidth="1"/>
    <col min="12028" max="12028" width="12" style="877" bestFit="1" customWidth="1"/>
    <col min="12029" max="12029" width="8.6640625" style="877" bestFit="1" customWidth="1"/>
    <col min="12030" max="12030" width="11.6640625" style="877" bestFit="1" customWidth="1"/>
    <col min="12031" max="12031" width="7.33203125" style="877" bestFit="1" customWidth="1"/>
    <col min="12032" max="12032" width="20.6640625" style="877" customWidth="1"/>
    <col min="12033" max="12033" width="24.6640625" style="877" bestFit="1" customWidth="1"/>
    <col min="12034" max="12034" width="21.109375" style="877" customWidth="1"/>
    <col min="12035" max="12036" width="8.88671875" style="877"/>
    <col min="12037" max="12037" width="11.6640625" style="877" bestFit="1" customWidth="1"/>
    <col min="12038" max="12281" width="8.88671875" style="877"/>
    <col min="12282" max="12282" width="24.6640625" style="877" bestFit="1" customWidth="1"/>
    <col min="12283" max="12283" width="14.33203125" style="877" bestFit="1" customWidth="1"/>
    <col min="12284" max="12284" width="12" style="877" bestFit="1" customWidth="1"/>
    <col min="12285" max="12285" width="8.6640625" style="877" bestFit="1" customWidth="1"/>
    <col min="12286" max="12286" width="11.6640625" style="877" bestFit="1" customWidth="1"/>
    <col min="12287" max="12287" width="7.33203125" style="877" bestFit="1" customWidth="1"/>
    <col min="12288" max="12288" width="20.6640625" style="877" customWidth="1"/>
    <col min="12289" max="12289" width="24.6640625" style="877" bestFit="1" customWidth="1"/>
    <col min="12290" max="12290" width="21.109375" style="877" customWidth="1"/>
    <col min="12291" max="12292" width="8.88671875" style="877"/>
    <col min="12293" max="12293" width="11.6640625" style="877" bestFit="1" customWidth="1"/>
    <col min="12294" max="12537" width="8.88671875" style="877"/>
    <col min="12538" max="12538" width="24.6640625" style="877" bestFit="1" customWidth="1"/>
    <col min="12539" max="12539" width="14.33203125" style="877" bestFit="1" customWidth="1"/>
    <col min="12540" max="12540" width="12" style="877" bestFit="1" customWidth="1"/>
    <col min="12541" max="12541" width="8.6640625" style="877" bestFit="1" customWidth="1"/>
    <col min="12542" max="12542" width="11.6640625" style="877" bestFit="1" customWidth="1"/>
    <col min="12543" max="12543" width="7.33203125" style="877" bestFit="1" customWidth="1"/>
    <col min="12544" max="12544" width="20.6640625" style="877" customWidth="1"/>
    <col min="12545" max="12545" width="24.6640625" style="877" bestFit="1" customWidth="1"/>
    <col min="12546" max="12546" width="21.109375" style="877" customWidth="1"/>
    <col min="12547" max="12548" width="8.88671875" style="877"/>
    <col min="12549" max="12549" width="11.6640625" style="877" bestFit="1" customWidth="1"/>
    <col min="12550" max="12793" width="8.88671875" style="877"/>
    <col min="12794" max="12794" width="24.6640625" style="877" bestFit="1" customWidth="1"/>
    <col min="12795" max="12795" width="14.33203125" style="877" bestFit="1" customWidth="1"/>
    <col min="12796" max="12796" width="12" style="877" bestFit="1" customWidth="1"/>
    <col min="12797" max="12797" width="8.6640625" style="877" bestFit="1" customWidth="1"/>
    <col min="12798" max="12798" width="11.6640625" style="877" bestFit="1" customWidth="1"/>
    <col min="12799" max="12799" width="7.33203125" style="877" bestFit="1" customWidth="1"/>
    <col min="12800" max="12800" width="20.6640625" style="877" customWidth="1"/>
    <col min="12801" max="12801" width="24.6640625" style="877" bestFit="1" customWidth="1"/>
    <col min="12802" max="12802" width="21.109375" style="877" customWidth="1"/>
    <col min="12803" max="12804" width="8.88671875" style="877"/>
    <col min="12805" max="12805" width="11.6640625" style="877" bestFit="1" customWidth="1"/>
    <col min="12806" max="13049" width="8.88671875" style="877"/>
    <col min="13050" max="13050" width="24.6640625" style="877" bestFit="1" customWidth="1"/>
    <col min="13051" max="13051" width="14.33203125" style="877" bestFit="1" customWidth="1"/>
    <col min="13052" max="13052" width="12" style="877" bestFit="1" customWidth="1"/>
    <col min="13053" max="13053" width="8.6640625" style="877" bestFit="1" customWidth="1"/>
    <col min="13054" max="13054" width="11.6640625" style="877" bestFit="1" customWidth="1"/>
    <col min="13055" max="13055" width="7.33203125" style="877" bestFit="1" customWidth="1"/>
    <col min="13056" max="13056" width="20.6640625" style="877" customWidth="1"/>
    <col min="13057" max="13057" width="24.6640625" style="877" bestFit="1" customWidth="1"/>
    <col min="13058" max="13058" width="21.109375" style="877" customWidth="1"/>
    <col min="13059" max="13060" width="8.88671875" style="877"/>
    <col min="13061" max="13061" width="11.6640625" style="877" bestFit="1" customWidth="1"/>
    <col min="13062" max="13305" width="8.88671875" style="877"/>
    <col min="13306" max="13306" width="24.6640625" style="877" bestFit="1" customWidth="1"/>
    <col min="13307" max="13307" width="14.33203125" style="877" bestFit="1" customWidth="1"/>
    <col min="13308" max="13308" width="12" style="877" bestFit="1" customWidth="1"/>
    <col min="13309" max="13309" width="8.6640625" style="877" bestFit="1" customWidth="1"/>
    <col min="13310" max="13310" width="11.6640625" style="877" bestFit="1" customWidth="1"/>
    <col min="13311" max="13311" width="7.33203125" style="877" bestFit="1" customWidth="1"/>
    <col min="13312" max="13312" width="20.6640625" style="877" customWidth="1"/>
    <col min="13313" max="13313" width="24.6640625" style="877" bestFit="1" customWidth="1"/>
    <col min="13314" max="13314" width="21.109375" style="877" customWidth="1"/>
    <col min="13315" max="13316" width="8.88671875" style="877"/>
    <col min="13317" max="13317" width="11.6640625" style="877" bestFit="1" customWidth="1"/>
    <col min="13318" max="13561" width="8.88671875" style="877"/>
    <col min="13562" max="13562" width="24.6640625" style="877" bestFit="1" customWidth="1"/>
    <col min="13563" max="13563" width="14.33203125" style="877" bestFit="1" customWidth="1"/>
    <col min="13564" max="13564" width="12" style="877" bestFit="1" customWidth="1"/>
    <col min="13565" max="13565" width="8.6640625" style="877" bestFit="1" customWidth="1"/>
    <col min="13566" max="13566" width="11.6640625" style="877" bestFit="1" customWidth="1"/>
    <col min="13567" max="13567" width="7.33203125" style="877" bestFit="1" customWidth="1"/>
    <col min="13568" max="13568" width="20.6640625" style="877" customWidth="1"/>
    <col min="13569" max="13569" width="24.6640625" style="877" bestFit="1" customWidth="1"/>
    <col min="13570" max="13570" width="21.109375" style="877" customWidth="1"/>
    <col min="13571" max="13572" width="8.88671875" style="877"/>
    <col min="13573" max="13573" width="11.6640625" style="877" bestFit="1" customWidth="1"/>
    <col min="13574" max="13817" width="8.88671875" style="877"/>
    <col min="13818" max="13818" width="24.6640625" style="877" bestFit="1" customWidth="1"/>
    <col min="13819" max="13819" width="14.33203125" style="877" bestFit="1" customWidth="1"/>
    <col min="13820" max="13820" width="12" style="877" bestFit="1" customWidth="1"/>
    <col min="13821" max="13821" width="8.6640625" style="877" bestFit="1" customWidth="1"/>
    <col min="13822" max="13822" width="11.6640625" style="877" bestFit="1" customWidth="1"/>
    <col min="13823" max="13823" width="7.33203125" style="877" bestFit="1" customWidth="1"/>
    <col min="13824" max="13824" width="20.6640625" style="877" customWidth="1"/>
    <col min="13825" max="13825" width="24.6640625" style="877" bestFit="1" customWidth="1"/>
    <col min="13826" max="13826" width="21.109375" style="877" customWidth="1"/>
    <col min="13827" max="13828" width="8.88671875" style="877"/>
    <col min="13829" max="13829" width="11.6640625" style="877" bestFit="1" customWidth="1"/>
    <col min="13830" max="14073" width="8.88671875" style="877"/>
    <col min="14074" max="14074" width="24.6640625" style="877" bestFit="1" customWidth="1"/>
    <col min="14075" max="14075" width="14.33203125" style="877" bestFit="1" customWidth="1"/>
    <col min="14076" max="14076" width="12" style="877" bestFit="1" customWidth="1"/>
    <col min="14077" max="14077" width="8.6640625" style="877" bestFit="1" customWidth="1"/>
    <col min="14078" max="14078" width="11.6640625" style="877" bestFit="1" customWidth="1"/>
    <col min="14079" max="14079" width="7.33203125" style="877" bestFit="1" customWidth="1"/>
    <col min="14080" max="14080" width="20.6640625" style="877" customWidth="1"/>
    <col min="14081" max="14081" width="24.6640625" style="877" bestFit="1" customWidth="1"/>
    <col min="14082" max="14082" width="21.109375" style="877" customWidth="1"/>
    <col min="14083" max="14084" width="8.88671875" style="877"/>
    <col min="14085" max="14085" width="11.6640625" style="877" bestFit="1" customWidth="1"/>
    <col min="14086" max="14329" width="8.88671875" style="877"/>
    <col min="14330" max="14330" width="24.6640625" style="877" bestFit="1" customWidth="1"/>
    <col min="14331" max="14331" width="14.33203125" style="877" bestFit="1" customWidth="1"/>
    <col min="14332" max="14332" width="12" style="877" bestFit="1" customWidth="1"/>
    <col min="14333" max="14333" width="8.6640625" style="877" bestFit="1" customWidth="1"/>
    <col min="14334" max="14334" width="11.6640625" style="877" bestFit="1" customWidth="1"/>
    <col min="14335" max="14335" width="7.33203125" style="877" bestFit="1" customWidth="1"/>
    <col min="14336" max="14336" width="20.6640625" style="877" customWidth="1"/>
    <col min="14337" max="14337" width="24.6640625" style="877" bestFit="1" customWidth="1"/>
    <col min="14338" max="14338" width="21.109375" style="877" customWidth="1"/>
    <col min="14339" max="14340" width="8.88671875" style="877"/>
    <col min="14341" max="14341" width="11.6640625" style="877" bestFit="1" customWidth="1"/>
    <col min="14342" max="14585" width="8.88671875" style="877"/>
    <col min="14586" max="14586" width="24.6640625" style="877" bestFit="1" customWidth="1"/>
    <col min="14587" max="14587" width="14.33203125" style="877" bestFit="1" customWidth="1"/>
    <col min="14588" max="14588" width="12" style="877" bestFit="1" customWidth="1"/>
    <col min="14589" max="14589" width="8.6640625" style="877" bestFit="1" customWidth="1"/>
    <col min="14590" max="14590" width="11.6640625" style="877" bestFit="1" customWidth="1"/>
    <col min="14591" max="14591" width="7.33203125" style="877" bestFit="1" customWidth="1"/>
    <col min="14592" max="14592" width="20.6640625" style="877" customWidth="1"/>
    <col min="14593" max="14593" width="24.6640625" style="877" bestFit="1" customWidth="1"/>
    <col min="14594" max="14594" width="21.109375" style="877" customWidth="1"/>
    <col min="14595" max="14596" width="8.88671875" style="877"/>
    <col min="14597" max="14597" width="11.6640625" style="877" bestFit="1" customWidth="1"/>
    <col min="14598" max="14841" width="8.88671875" style="877"/>
    <col min="14842" max="14842" width="24.6640625" style="877" bestFit="1" customWidth="1"/>
    <col min="14843" max="14843" width="14.33203125" style="877" bestFit="1" customWidth="1"/>
    <col min="14844" max="14844" width="12" style="877" bestFit="1" customWidth="1"/>
    <col min="14845" max="14845" width="8.6640625" style="877" bestFit="1" customWidth="1"/>
    <col min="14846" max="14846" width="11.6640625" style="877" bestFit="1" customWidth="1"/>
    <col min="14847" max="14847" width="7.33203125" style="877" bestFit="1" customWidth="1"/>
    <col min="14848" max="14848" width="20.6640625" style="877" customWidth="1"/>
    <col min="14849" max="14849" width="24.6640625" style="877" bestFit="1" customWidth="1"/>
    <col min="14850" max="14850" width="21.109375" style="877" customWidth="1"/>
    <col min="14851" max="14852" width="8.88671875" style="877"/>
    <col min="14853" max="14853" width="11.6640625" style="877" bestFit="1" customWidth="1"/>
    <col min="14854" max="15097" width="8.88671875" style="877"/>
    <col min="15098" max="15098" width="24.6640625" style="877" bestFit="1" customWidth="1"/>
    <col min="15099" max="15099" width="14.33203125" style="877" bestFit="1" customWidth="1"/>
    <col min="15100" max="15100" width="12" style="877" bestFit="1" customWidth="1"/>
    <col min="15101" max="15101" width="8.6640625" style="877" bestFit="1" customWidth="1"/>
    <col min="15102" max="15102" width="11.6640625" style="877" bestFit="1" customWidth="1"/>
    <col min="15103" max="15103" width="7.33203125" style="877" bestFit="1" customWidth="1"/>
    <col min="15104" max="15104" width="20.6640625" style="877" customWidth="1"/>
    <col min="15105" max="15105" width="24.6640625" style="877" bestFit="1" customWidth="1"/>
    <col min="15106" max="15106" width="21.109375" style="877" customWidth="1"/>
    <col min="15107" max="15108" width="8.88671875" style="877"/>
    <col min="15109" max="15109" width="11.6640625" style="877" bestFit="1" customWidth="1"/>
    <col min="15110" max="15353" width="8.88671875" style="877"/>
    <col min="15354" max="15354" width="24.6640625" style="877" bestFit="1" customWidth="1"/>
    <col min="15355" max="15355" width="14.33203125" style="877" bestFit="1" customWidth="1"/>
    <col min="15356" max="15356" width="12" style="877" bestFit="1" customWidth="1"/>
    <col min="15357" max="15357" width="8.6640625" style="877" bestFit="1" customWidth="1"/>
    <col min="15358" max="15358" width="11.6640625" style="877" bestFit="1" customWidth="1"/>
    <col min="15359" max="15359" width="7.33203125" style="877" bestFit="1" customWidth="1"/>
    <col min="15360" max="15360" width="20.6640625" style="877" customWidth="1"/>
    <col min="15361" max="15361" width="24.6640625" style="877" bestFit="1" customWidth="1"/>
    <col min="15362" max="15362" width="21.109375" style="877" customWidth="1"/>
    <col min="15363" max="15364" width="8.88671875" style="877"/>
    <col min="15365" max="15365" width="11.6640625" style="877" bestFit="1" customWidth="1"/>
    <col min="15366" max="15609" width="8.88671875" style="877"/>
    <col min="15610" max="15610" width="24.6640625" style="877" bestFit="1" customWidth="1"/>
    <col min="15611" max="15611" width="14.33203125" style="877" bestFit="1" customWidth="1"/>
    <col min="15612" max="15612" width="12" style="877" bestFit="1" customWidth="1"/>
    <col min="15613" max="15613" width="8.6640625" style="877" bestFit="1" customWidth="1"/>
    <col min="15614" max="15614" width="11.6640625" style="877" bestFit="1" customWidth="1"/>
    <col min="15615" max="15615" width="7.33203125" style="877" bestFit="1" customWidth="1"/>
    <col min="15616" max="15616" width="20.6640625" style="877" customWidth="1"/>
    <col min="15617" max="15617" width="24.6640625" style="877" bestFit="1" customWidth="1"/>
    <col min="15618" max="15618" width="21.109375" style="877" customWidth="1"/>
    <col min="15619" max="15620" width="8.88671875" style="877"/>
    <col min="15621" max="15621" width="11.6640625" style="877" bestFit="1" customWidth="1"/>
    <col min="15622" max="15865" width="8.88671875" style="877"/>
    <col min="15866" max="15866" width="24.6640625" style="877" bestFit="1" customWidth="1"/>
    <col min="15867" max="15867" width="14.33203125" style="877" bestFit="1" customWidth="1"/>
    <col min="15868" max="15868" width="12" style="877" bestFit="1" customWidth="1"/>
    <col min="15869" max="15869" width="8.6640625" style="877" bestFit="1" customWidth="1"/>
    <col min="15870" max="15870" width="11.6640625" style="877" bestFit="1" customWidth="1"/>
    <col min="15871" max="15871" width="7.33203125" style="877" bestFit="1" customWidth="1"/>
    <col min="15872" max="15872" width="20.6640625" style="877" customWidth="1"/>
    <col min="15873" max="15873" width="24.6640625" style="877" bestFit="1" customWidth="1"/>
    <col min="15874" max="15874" width="21.109375" style="877" customWidth="1"/>
    <col min="15875" max="15876" width="8.88671875" style="877"/>
    <col min="15877" max="15877" width="11.6640625" style="877" bestFit="1" customWidth="1"/>
    <col min="15878" max="16121" width="8.88671875" style="877"/>
    <col min="16122" max="16122" width="24.6640625" style="877" bestFit="1" customWidth="1"/>
    <col min="16123" max="16123" width="14.33203125" style="877" bestFit="1" customWidth="1"/>
    <col min="16124" max="16124" width="12" style="877" bestFit="1" customWidth="1"/>
    <col min="16125" max="16125" width="8.6640625" style="877" bestFit="1" customWidth="1"/>
    <col min="16126" max="16126" width="11.6640625" style="877" bestFit="1" customWidth="1"/>
    <col min="16127" max="16127" width="7.33203125" style="877" bestFit="1" customWidth="1"/>
    <col min="16128" max="16128" width="20.6640625" style="877" customWidth="1"/>
    <col min="16129" max="16129" width="24.6640625" style="877" bestFit="1" customWidth="1"/>
    <col min="16130" max="16130" width="21.109375" style="877" customWidth="1"/>
    <col min="16131" max="16132" width="8.88671875" style="877"/>
    <col min="16133" max="16133" width="11.6640625" style="877" bestFit="1" customWidth="1"/>
    <col min="16134" max="16384" width="8.88671875" style="877"/>
  </cols>
  <sheetData>
    <row r="1" spans="2:18" ht="17.399999999999999">
      <c r="B1" s="876" t="s">
        <v>364</v>
      </c>
      <c r="F1" s="878"/>
      <c r="G1" s="878"/>
      <c r="H1" s="878"/>
      <c r="I1" s="878"/>
      <c r="J1" s="878"/>
      <c r="K1" s="878"/>
    </row>
    <row r="2" spans="2:18" ht="22.5" customHeight="1">
      <c r="B2" s="103"/>
      <c r="E2" s="879"/>
      <c r="F2" s="878"/>
      <c r="G2" s="880"/>
      <c r="H2" s="881"/>
      <c r="I2" s="881"/>
      <c r="J2" s="881"/>
      <c r="K2" s="881"/>
      <c r="M2" s="881"/>
      <c r="N2" s="881"/>
      <c r="O2" s="881"/>
      <c r="P2" s="881"/>
      <c r="Q2" s="881"/>
      <c r="R2" s="878"/>
    </row>
    <row r="3" spans="2:18" ht="21.75" customHeight="1" thickBot="1">
      <c r="B3" s="2475" t="s">
        <v>365</v>
      </c>
      <c r="C3" s="2475"/>
      <c r="D3" s="2475"/>
      <c r="E3" s="2475"/>
      <c r="F3" s="878"/>
      <c r="G3" s="880"/>
      <c r="H3" s="881"/>
      <c r="I3" s="881"/>
      <c r="J3" s="881"/>
      <c r="K3" s="881"/>
      <c r="M3" s="881"/>
      <c r="N3" s="881"/>
      <c r="O3" s="881"/>
      <c r="P3" s="881"/>
      <c r="Q3" s="881"/>
      <c r="R3" s="878"/>
    </row>
    <row r="4" spans="2:18" ht="27.75" customHeight="1">
      <c r="B4" s="2476" t="s">
        <v>325</v>
      </c>
      <c r="C4" s="2477"/>
      <c r="D4" s="882" t="s">
        <v>366</v>
      </c>
      <c r="E4" s="883">
        <v>7.5</v>
      </c>
      <c r="F4" s="878"/>
      <c r="G4" s="884"/>
      <c r="H4" s="884"/>
      <c r="I4" s="885"/>
      <c r="J4" s="886"/>
      <c r="K4" s="881"/>
      <c r="L4" s="887"/>
      <c r="M4" s="881"/>
      <c r="N4" s="888"/>
      <c r="O4" s="889"/>
      <c r="P4" s="888"/>
      <c r="Q4" s="881"/>
      <c r="R4" s="878"/>
    </row>
    <row r="5" spans="2:18" ht="15.6">
      <c r="B5" s="890"/>
      <c r="C5" s="891"/>
      <c r="D5" s="892" t="s">
        <v>367</v>
      </c>
      <c r="E5" s="893">
        <v>365</v>
      </c>
      <c r="F5" s="878"/>
      <c r="G5" s="881"/>
      <c r="H5" s="886"/>
      <c r="I5" s="885"/>
      <c r="J5" s="886"/>
      <c r="K5" s="881"/>
      <c r="L5" s="887"/>
      <c r="M5" s="881"/>
      <c r="N5" s="894"/>
      <c r="O5" s="889"/>
      <c r="P5" s="889"/>
      <c r="Q5" s="881"/>
      <c r="R5" s="878"/>
    </row>
    <row r="6" spans="2:18" ht="27.6">
      <c r="B6" s="895" t="s">
        <v>368</v>
      </c>
      <c r="C6" s="896" t="s">
        <v>369</v>
      </c>
      <c r="D6" s="896" t="s">
        <v>370</v>
      </c>
      <c r="E6" s="897" t="s">
        <v>371</v>
      </c>
      <c r="F6" s="878"/>
      <c r="G6" s="898"/>
      <c r="H6" s="898"/>
      <c r="I6" s="899"/>
      <c r="J6" s="900"/>
      <c r="K6" s="881"/>
      <c r="L6" s="887"/>
      <c r="M6" s="881"/>
      <c r="N6" s="901"/>
      <c r="O6" s="902"/>
      <c r="P6" s="903"/>
      <c r="Q6" s="881"/>
      <c r="R6" s="878"/>
    </row>
    <row r="7" spans="2:18" ht="15" customHeight="1">
      <c r="B7" s="904" t="str">
        <f>'[29]Master Lookup'!B15</f>
        <v>Program Manager / Director</v>
      </c>
      <c r="C7" s="905">
        <v>65763</v>
      </c>
      <c r="D7" s="906">
        <f>'[33]Staffing charts'!B20</f>
        <v>0.5</v>
      </c>
      <c r="E7" s="907">
        <f t="shared" ref="E7:E12" si="0">C7*D7</f>
        <v>32881.5</v>
      </c>
      <c r="G7" s="908"/>
      <c r="H7" s="909"/>
      <c r="I7" s="910"/>
      <c r="J7" s="911"/>
      <c r="M7" s="881"/>
      <c r="N7" s="901"/>
      <c r="O7" s="912"/>
      <c r="P7" s="903"/>
      <c r="Q7" s="881"/>
      <c r="R7" s="878"/>
    </row>
    <row r="8" spans="2:18" ht="15" customHeight="1">
      <c r="B8" s="904" t="s">
        <v>372</v>
      </c>
      <c r="C8" s="913">
        <f>[34]Chart!C14</f>
        <v>52665.599999999999</v>
      </c>
      <c r="D8" s="906">
        <f>'[33]Staffing charts'!B21</f>
        <v>0.1</v>
      </c>
      <c r="E8" s="907">
        <f t="shared" si="0"/>
        <v>5266.56</v>
      </c>
      <c r="G8" s="908"/>
      <c r="H8" s="914"/>
      <c r="I8" s="910"/>
      <c r="J8" s="911"/>
      <c r="M8" s="881"/>
      <c r="N8" s="915"/>
      <c r="O8" s="916"/>
      <c r="P8" s="917"/>
      <c r="Q8" s="881"/>
      <c r="R8" s="878"/>
    </row>
    <row r="9" spans="2:18" ht="15" customHeight="1">
      <c r="B9" s="918" t="s">
        <v>293</v>
      </c>
      <c r="C9" s="919">
        <f>[34]Chart!C12</f>
        <v>43971.200000000004</v>
      </c>
      <c r="D9" s="906">
        <f>'[33]Staffing charts'!B22</f>
        <v>1</v>
      </c>
      <c r="E9" s="907">
        <f t="shared" si="0"/>
        <v>43971.200000000004</v>
      </c>
      <c r="G9" s="908"/>
      <c r="H9" s="914"/>
      <c r="I9" s="910"/>
      <c r="J9" s="911"/>
      <c r="M9" s="881"/>
      <c r="N9" s="920"/>
      <c r="O9" s="921"/>
      <c r="P9" s="910"/>
      <c r="Q9" s="881"/>
      <c r="R9" s="878"/>
    </row>
    <row r="10" spans="2:18" ht="15" customHeight="1">
      <c r="B10" s="904" t="s">
        <v>373</v>
      </c>
      <c r="C10" s="913">
        <f>[34]Chart!C6</f>
        <v>32198.400000000001</v>
      </c>
      <c r="D10" s="906">
        <f>'[33]Staffing charts'!B23</f>
        <v>1</v>
      </c>
      <c r="E10" s="907">
        <f t="shared" si="0"/>
        <v>32198.400000000001</v>
      </c>
      <c r="G10" s="908"/>
      <c r="H10" s="914"/>
      <c r="I10" s="922"/>
      <c r="J10" s="911"/>
      <c r="K10" s="923"/>
      <c r="L10" s="923"/>
      <c r="M10" s="881"/>
      <c r="N10" s="924"/>
      <c r="O10" s="911"/>
      <c r="P10" s="922"/>
      <c r="Q10" s="881"/>
      <c r="R10" s="878"/>
    </row>
    <row r="11" spans="2:18" ht="15" customHeight="1">
      <c r="B11" s="904" t="s">
        <v>374</v>
      </c>
      <c r="C11" s="913">
        <f>[34]Chart!C6</f>
        <v>32198.400000000001</v>
      </c>
      <c r="D11" s="906">
        <f>'[33]Staffing charts'!B24</f>
        <v>3</v>
      </c>
      <c r="E11" s="907">
        <f t="shared" si="0"/>
        <v>96595.200000000012</v>
      </c>
      <c r="G11" s="908"/>
      <c r="H11" s="914"/>
      <c r="I11" s="922"/>
      <c r="J11" s="925"/>
      <c r="K11" s="923"/>
      <c r="M11" s="881"/>
      <c r="N11" s="926"/>
      <c r="O11" s="927"/>
      <c r="P11" s="928"/>
      <c r="Q11" s="881"/>
      <c r="R11" s="878"/>
    </row>
    <row r="12" spans="2:18" ht="15" customHeight="1" thickBot="1">
      <c r="B12" s="929" t="s">
        <v>375</v>
      </c>
      <c r="C12" s="930">
        <f>[34]Chart!C6</f>
        <v>32198.400000000001</v>
      </c>
      <c r="D12" s="931">
        <f>(D11+D10+D9)*'[29]Master Lookup'!C10</f>
        <v>0.76923076923076927</v>
      </c>
      <c r="E12" s="932">
        <f t="shared" si="0"/>
        <v>24768.000000000004</v>
      </c>
      <c r="G12" s="933"/>
      <c r="H12" s="934"/>
      <c r="I12" s="922"/>
      <c r="J12" s="911"/>
      <c r="K12" s="923"/>
      <c r="M12" s="935"/>
      <c r="N12" s="926"/>
      <c r="O12" s="927"/>
      <c r="P12" s="928"/>
      <c r="Q12" s="881"/>
      <c r="R12" s="878"/>
    </row>
    <row r="13" spans="2:18" ht="15" customHeight="1" thickBot="1">
      <c r="B13" s="936" t="s">
        <v>376</v>
      </c>
      <c r="C13" s="937"/>
      <c r="D13" s="938">
        <f>SUM(D7:D12)</f>
        <v>6.3692307692307688</v>
      </c>
      <c r="E13" s="939">
        <f>SUM(E7:E12)</f>
        <v>235680.86000000002</v>
      </c>
      <c r="G13" s="940"/>
      <c r="H13" s="941"/>
      <c r="I13" s="922"/>
      <c r="J13" s="911"/>
      <c r="M13" s="935"/>
      <c r="N13" s="926"/>
      <c r="O13" s="927"/>
      <c r="P13" s="928"/>
      <c r="Q13" s="881"/>
      <c r="R13" s="878"/>
    </row>
    <row r="14" spans="2:18" ht="15" customHeight="1" thickTop="1" thickBot="1">
      <c r="B14" s="936" t="str">
        <f>'[29]FY22 Master Lookup'!B40</f>
        <v>PFMLA Trust Contribution</v>
      </c>
      <c r="C14" s="942">
        <f>'[29]FY22 Master Lookup'!E40</f>
        <v>3.7000000000000002E-3</v>
      </c>
      <c r="D14" s="943"/>
      <c r="E14" s="944">
        <f>E13*C14</f>
        <v>872.01918200000011</v>
      </c>
      <c r="G14" s="878"/>
      <c r="H14" s="878"/>
      <c r="I14" s="878"/>
      <c r="J14" s="945"/>
      <c r="M14" s="935"/>
      <c r="N14" s="924"/>
      <c r="O14" s="921"/>
      <c r="P14" s="910"/>
      <c r="Q14" s="881"/>
      <c r="R14" s="878"/>
    </row>
    <row r="15" spans="2:18" ht="15" customHeight="1" thickTop="1" thickBot="1">
      <c r="B15" s="946" t="s">
        <v>13</v>
      </c>
      <c r="C15" s="947">
        <f>'[29]FY22 Master Lookup'!C69</f>
        <v>0.224</v>
      </c>
      <c r="D15" s="948"/>
      <c r="E15" s="949">
        <f>E13*C15</f>
        <v>52792.512640000008</v>
      </c>
      <c r="G15" s="878"/>
      <c r="H15" s="878"/>
      <c r="I15" s="878"/>
      <c r="J15" s="950"/>
      <c r="M15" s="935"/>
      <c r="N15" s="951"/>
      <c r="O15" s="952"/>
      <c r="P15" s="953"/>
      <c r="Q15" s="881"/>
      <c r="R15" s="878"/>
    </row>
    <row r="16" spans="2:18" ht="15" customHeight="1" thickTop="1">
      <c r="B16" s="954" t="s">
        <v>14</v>
      </c>
      <c r="C16" s="955"/>
      <c r="D16" s="955"/>
      <c r="E16" s="956">
        <f>SUM(E13:E15)</f>
        <v>289345.39182200003</v>
      </c>
      <c r="G16" s="878"/>
      <c r="H16" s="878"/>
      <c r="I16" s="878"/>
      <c r="J16" s="950"/>
      <c r="M16" s="881"/>
      <c r="N16" s="881"/>
      <c r="O16" s="957"/>
      <c r="P16" s="958"/>
      <c r="Q16" s="881"/>
      <c r="R16" s="878"/>
    </row>
    <row r="17" spans="2:18" ht="15" customHeight="1">
      <c r="B17" s="954"/>
      <c r="C17" s="955" t="s">
        <v>377</v>
      </c>
      <c r="D17" s="955"/>
      <c r="E17" s="956"/>
      <c r="G17" s="959"/>
      <c r="H17" s="959"/>
      <c r="I17" s="62"/>
      <c r="J17" s="960"/>
      <c r="M17" s="881"/>
      <c r="N17" s="961"/>
      <c r="O17" s="962"/>
      <c r="P17" s="963"/>
      <c r="Q17" s="881"/>
      <c r="R17" s="878"/>
    </row>
    <row r="18" spans="2:18" ht="15" customHeight="1">
      <c r="B18" s="904" t="s">
        <v>361</v>
      </c>
      <c r="C18" s="964">
        <f>'FY19 UFR BTL( 4919)'!D17</f>
        <v>30.109589041095891</v>
      </c>
      <c r="D18" s="965"/>
      <c r="E18" s="966">
        <f>C18*$E$4*$E$5</f>
        <v>82425</v>
      </c>
      <c r="G18" s="62"/>
      <c r="H18" s="959"/>
      <c r="I18" s="62"/>
      <c r="J18" s="967"/>
      <c r="M18" s="881"/>
      <c r="N18" s="961"/>
      <c r="O18" s="962"/>
      <c r="P18" s="963"/>
      <c r="Q18" s="881"/>
      <c r="R18" s="878"/>
    </row>
    <row r="19" spans="2:18" ht="15" customHeight="1">
      <c r="B19" s="968" t="s">
        <v>83</v>
      </c>
      <c r="C19" s="964">
        <f>'FY19 UFR BTL( 4919)'!R18</f>
        <v>3.8812785388127855</v>
      </c>
      <c r="D19" s="965"/>
      <c r="E19" s="966">
        <f>C19*$E$4*$E$5</f>
        <v>10625</v>
      </c>
      <c r="G19" s="62"/>
      <c r="H19" s="959"/>
      <c r="I19" s="62"/>
      <c r="J19" s="967"/>
      <c r="M19" s="881"/>
      <c r="N19" s="961"/>
      <c r="O19" s="962"/>
      <c r="P19" s="963"/>
      <c r="Q19" s="881"/>
      <c r="R19" s="878"/>
    </row>
    <row r="20" spans="2:18" ht="15" customHeight="1">
      <c r="B20" s="904" t="s">
        <v>299</v>
      </c>
      <c r="C20" s="964">
        <f>'FY19 UFR BTL( 4919)'!V19</f>
        <v>5.2597260273972601</v>
      </c>
      <c r="D20" s="965"/>
      <c r="E20" s="966">
        <f>C20*$E$4*$E$5</f>
        <v>14398.499999999998</v>
      </c>
      <c r="G20" s="62"/>
      <c r="H20" s="959"/>
      <c r="I20" s="62"/>
      <c r="J20" s="967"/>
      <c r="M20" s="881"/>
      <c r="N20" s="961"/>
      <c r="O20" s="962"/>
      <c r="P20" s="963"/>
      <c r="Q20" s="881"/>
      <c r="R20" s="878"/>
    </row>
    <row r="21" spans="2:18" ht="15" customHeight="1">
      <c r="B21" s="904" t="s">
        <v>378</v>
      </c>
      <c r="C21" s="964">
        <f>'FY19 UFR BTL( 4919)'!AJ17</f>
        <v>3.6688584474885846</v>
      </c>
      <c r="D21" s="965"/>
      <c r="E21" s="966">
        <f>C21*$E$4*$E$5</f>
        <v>10043.5</v>
      </c>
      <c r="G21" s="969"/>
      <c r="H21" s="959"/>
      <c r="I21" s="62"/>
      <c r="J21" s="970"/>
      <c r="M21" s="881"/>
      <c r="N21" s="961"/>
      <c r="O21" s="962"/>
      <c r="P21" s="963"/>
      <c r="Q21" s="881"/>
      <c r="R21" s="878"/>
    </row>
    <row r="22" spans="2:18" ht="15" customHeight="1" thickBot="1">
      <c r="B22" s="971" t="s">
        <v>379</v>
      </c>
      <c r="C22" s="972">
        <f>'FY19 UFR BTL( 4919)'!AB19</f>
        <v>1.2884018264840182</v>
      </c>
      <c r="D22" s="973"/>
      <c r="E22" s="974">
        <f>C22*$E$4*$E$5</f>
        <v>3526.9999999999995</v>
      </c>
      <c r="G22" s="62"/>
      <c r="H22" s="959"/>
      <c r="I22" s="62"/>
      <c r="J22" s="975"/>
      <c r="M22" s="881"/>
      <c r="N22" s="961"/>
      <c r="O22" s="962"/>
      <c r="P22" s="963"/>
      <c r="Q22" s="881"/>
      <c r="R22" s="878"/>
    </row>
    <row r="23" spans="2:18" ht="15" customHeight="1" thickTop="1">
      <c r="B23" s="976" t="s">
        <v>380</v>
      </c>
      <c r="C23" s="977"/>
      <c r="D23" s="977"/>
      <c r="E23" s="978">
        <f>SUM(E16:E22)</f>
        <v>410364.39182200003</v>
      </c>
      <c r="G23" s="62"/>
      <c r="H23" s="959"/>
      <c r="I23" s="62"/>
      <c r="J23" s="975"/>
      <c r="M23" s="881"/>
      <c r="N23" s="961"/>
      <c r="O23" s="962"/>
      <c r="P23" s="963"/>
      <c r="Q23" s="881"/>
      <c r="R23" s="878"/>
    </row>
    <row r="24" spans="2:18" ht="15" customHeight="1" thickBot="1">
      <c r="B24" s="979" t="s">
        <v>381</v>
      </c>
      <c r="C24" s="980">
        <v>0.12</v>
      </c>
      <c r="D24" s="977"/>
      <c r="E24" s="981">
        <f>E23*C24</f>
        <v>49243.727018640006</v>
      </c>
      <c r="G24" s="62"/>
      <c r="H24" s="959"/>
      <c r="I24" s="62"/>
      <c r="J24" s="982"/>
      <c r="M24" s="881"/>
      <c r="N24" s="961"/>
      <c r="O24" s="962"/>
      <c r="P24" s="963"/>
      <c r="Q24" s="881"/>
      <c r="R24" s="878"/>
    </row>
    <row r="25" spans="2:18" ht="15" customHeight="1" thickTop="1" thickBot="1">
      <c r="B25" s="979" t="s">
        <v>382</v>
      </c>
      <c r="C25" s="983">
        <v>0.02</v>
      </c>
      <c r="D25" s="984"/>
      <c r="E25" s="985">
        <f>(E23+E24-E13)*C25</f>
        <v>4478.5451768128014</v>
      </c>
      <c r="G25" s="62"/>
      <c r="H25" s="959"/>
      <c r="I25" s="62"/>
      <c r="J25" s="982"/>
      <c r="M25" s="881"/>
      <c r="N25" s="961"/>
      <c r="O25" s="962"/>
      <c r="P25" s="963"/>
      <c r="Q25" s="881"/>
      <c r="R25" s="878"/>
    </row>
    <row r="26" spans="2:18" ht="15" customHeight="1" thickTop="1">
      <c r="B26" s="986" t="s">
        <v>383</v>
      </c>
      <c r="C26" s="987"/>
      <c r="D26" s="987"/>
      <c r="E26" s="988">
        <f>E23+E25+E24</f>
        <v>464086.66401745286</v>
      </c>
      <c r="G26" s="63"/>
      <c r="H26" s="64"/>
      <c r="I26" s="63"/>
      <c r="J26" s="989"/>
      <c r="M26" s="881"/>
      <c r="N26" s="881"/>
      <c r="O26" s="990"/>
      <c r="P26" s="910"/>
      <c r="Q26" s="881"/>
      <c r="R26" s="878"/>
    </row>
    <row r="27" spans="2:18" ht="15" customHeight="1">
      <c r="B27" s="991" t="s">
        <v>384</v>
      </c>
      <c r="C27" s="992"/>
      <c r="D27" s="992"/>
      <c r="E27" s="993">
        <f>E26/(E4*E5)</f>
        <v>169.52937498354441</v>
      </c>
      <c r="F27" s="878"/>
      <c r="G27" s="62"/>
      <c r="H27" s="994"/>
      <c r="I27" s="994"/>
      <c r="J27" s="995"/>
      <c r="M27" s="881"/>
      <c r="N27" s="881"/>
      <c r="O27" s="990"/>
      <c r="P27" s="910"/>
      <c r="Q27" s="881"/>
      <c r="R27" s="878"/>
    </row>
    <row r="28" spans="2:18" ht="15" customHeight="1" thickBot="1">
      <c r="B28" s="996" t="s">
        <v>385</v>
      </c>
      <c r="C28" s="997">
        <v>0.9</v>
      </c>
      <c r="D28" s="998"/>
      <c r="E28" s="999">
        <f>E27/C28</f>
        <v>188.36597220393824</v>
      </c>
      <c r="F28" s="878"/>
      <c r="G28" s="878"/>
      <c r="H28" s="878"/>
      <c r="I28" s="878"/>
      <c r="J28" s="1000"/>
      <c r="M28" s="881"/>
      <c r="N28" s="1001"/>
      <c r="O28" s="990"/>
      <c r="P28" s="1002"/>
      <c r="Q28" s="881"/>
      <c r="R28" s="878"/>
    </row>
    <row r="29" spans="2:18" ht="14.4">
      <c r="B29" s="1003"/>
      <c r="C29" s="1004"/>
      <c r="D29" s="54"/>
      <c r="E29" s="55"/>
      <c r="G29" s="961"/>
      <c r="H29" s="1005"/>
      <c r="I29" s="961"/>
      <c r="J29" s="1000"/>
      <c r="K29" s="878"/>
      <c r="L29" s="878"/>
      <c r="M29" s="881"/>
      <c r="N29" s="1006"/>
      <c r="O29" s="962"/>
      <c r="P29" s="963"/>
      <c r="Q29" s="881"/>
      <c r="R29" s="878"/>
    </row>
    <row r="30" spans="2:18" ht="14.4">
      <c r="B30" s="319"/>
      <c r="C30" s="319"/>
      <c r="D30" s="54"/>
      <c r="E30" s="57"/>
      <c r="H30" s="878"/>
      <c r="I30" s="878"/>
      <c r="J30" s="878"/>
      <c r="K30" s="878"/>
      <c r="L30" s="878"/>
      <c r="M30" s="881"/>
      <c r="N30" s="881"/>
      <c r="O30" s="1007"/>
      <c r="P30" s="910"/>
      <c r="Q30" s="881"/>
      <c r="R30" s="878"/>
    </row>
    <row r="31" spans="2:18" ht="13.8">
      <c r="B31" s="1008"/>
      <c r="C31" s="1009"/>
      <c r="D31" s="184"/>
      <c r="E31" s="194"/>
      <c r="H31" s="878"/>
      <c r="I31" s="959"/>
      <c r="J31" s="959"/>
      <c r="K31" s="62"/>
      <c r="L31" s="995"/>
      <c r="M31" s="881"/>
      <c r="N31" s="881"/>
      <c r="O31" s="881"/>
      <c r="P31" s="881"/>
      <c r="Q31" s="881"/>
      <c r="R31" s="878"/>
    </row>
    <row r="32" spans="2:18" ht="13.8">
      <c r="B32" s="1010"/>
      <c r="C32" s="1011"/>
      <c r="D32" s="319"/>
      <c r="E32" s="319"/>
      <c r="H32" s="878"/>
      <c r="I32" s="878"/>
      <c r="J32" s="878"/>
      <c r="K32" s="878"/>
      <c r="L32" s="995"/>
      <c r="M32" s="881"/>
      <c r="N32" s="881"/>
      <c r="O32" s="881"/>
      <c r="P32" s="881"/>
      <c r="Q32" s="881"/>
      <c r="R32" s="878"/>
    </row>
    <row r="33" spans="2:17" ht="13.8">
      <c r="B33" s="1012"/>
      <c r="C33" s="1012"/>
      <c r="D33" s="1012"/>
      <c r="E33" s="1008"/>
      <c r="H33" s="878"/>
      <c r="I33" s="878"/>
      <c r="J33" s="878"/>
      <c r="K33" s="878"/>
      <c r="L33" s="995"/>
      <c r="M33" s="881"/>
      <c r="N33" s="881"/>
      <c r="O33" s="887"/>
      <c r="P33" s="887"/>
      <c r="Q33" s="887"/>
    </row>
    <row r="34" spans="2:17" ht="27" customHeight="1">
      <c r="B34" s="1013"/>
      <c r="C34" s="1012"/>
      <c r="D34" s="1013"/>
      <c r="E34" s="1008"/>
      <c r="H34" s="878"/>
      <c r="I34" s="878"/>
      <c r="J34" s="878"/>
      <c r="K34" s="878"/>
      <c r="L34" s="878"/>
      <c r="M34" s="881"/>
      <c r="N34" s="881"/>
      <c r="O34" s="887"/>
      <c r="P34" s="887"/>
      <c r="Q34" s="887"/>
    </row>
    <row r="35" spans="2:17" ht="13.8">
      <c r="B35" s="207"/>
      <c r="C35" s="1014"/>
      <c r="D35" s="1012"/>
      <c r="E35" s="1008"/>
      <c r="H35" s="878"/>
      <c r="I35" s="878"/>
      <c r="J35" s="878"/>
      <c r="K35" s="878"/>
      <c r="L35" s="878"/>
      <c r="M35" s="881"/>
      <c r="N35" s="881"/>
      <c r="O35" s="887"/>
      <c r="P35" s="887"/>
      <c r="Q35" s="887"/>
    </row>
    <row r="36" spans="2:17" ht="13.8">
      <c r="B36" s="205"/>
      <c r="C36" s="1015"/>
      <c r="D36" s="205"/>
      <c r="E36" s="1016"/>
      <c r="H36" s="878"/>
      <c r="I36" s="878"/>
      <c r="J36" s="878"/>
      <c r="K36" s="878"/>
      <c r="L36" s="878"/>
      <c r="M36" s="881"/>
      <c r="N36" s="881"/>
      <c r="O36" s="887"/>
      <c r="P36" s="887"/>
      <c r="Q36" s="887"/>
    </row>
    <row r="37" spans="2:17" ht="13.8">
      <c r="B37" s="1008"/>
      <c r="C37" s="1008"/>
      <c r="D37" s="1008"/>
      <c r="E37" s="1008"/>
      <c r="H37" s="878"/>
      <c r="I37" s="878"/>
      <c r="J37" s="878"/>
      <c r="K37" s="878"/>
      <c r="L37" s="878"/>
      <c r="M37" s="881"/>
      <c r="N37" s="881"/>
      <c r="O37" s="887"/>
      <c r="P37" s="887"/>
      <c r="Q37" s="887"/>
    </row>
    <row r="38" spans="2:17" ht="14.4">
      <c r="B38"/>
      <c r="C38"/>
      <c r="D38"/>
      <c r="E38"/>
      <c r="M38" s="887"/>
      <c r="N38" s="887"/>
      <c r="O38" s="887"/>
      <c r="P38" s="887"/>
      <c r="Q38" s="887"/>
    </row>
    <row r="39" spans="2:17">
      <c r="M39" s="887"/>
      <c r="N39" s="887"/>
      <c r="O39" s="887"/>
      <c r="P39" s="887"/>
      <c r="Q39" s="887"/>
    </row>
    <row r="40" spans="2:17">
      <c r="M40" s="887"/>
      <c r="N40" s="887"/>
      <c r="O40" s="887"/>
      <c r="P40" s="887"/>
      <c r="Q40" s="887"/>
    </row>
    <row r="42" spans="2:17">
      <c r="I42" s="1017"/>
      <c r="J42" s="1018"/>
      <c r="K42" s="1017"/>
    </row>
    <row r="49" spans="6:15" ht="14.4">
      <c r="O49" s="1019"/>
    </row>
    <row r="50" spans="6:15" ht="14.4">
      <c r="O50" s="1019"/>
    </row>
    <row r="63" spans="6:15">
      <c r="F63" s="923"/>
    </row>
  </sheetData>
  <mergeCells count="2">
    <mergeCell ref="B3:E3"/>
    <mergeCell ref="B4:C4"/>
  </mergeCells>
  <pageMargins left="0.25" right="0.25" top="0.25" bottom="0.25" header="0.3" footer="0.3"/>
  <pageSetup scale="96" orientation="landscape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17</vt:i4>
      </vt:variant>
    </vt:vector>
  </HeadingPairs>
  <TitlesOfParts>
    <vt:vector size="46" baseType="lpstr">
      <vt:lpstr>CAF Fall 2020</vt:lpstr>
      <vt:lpstr>Chart</vt:lpstr>
      <vt:lpstr>RRS </vt:lpstr>
      <vt:lpstr>P&amp;P Enhancements </vt:lpstr>
      <vt:lpstr>ATS  3395 </vt:lpstr>
      <vt:lpstr>CSS 4931</vt:lpstr>
      <vt:lpstr>TSS - 3434</vt:lpstr>
      <vt:lpstr> 2nd OFFENDER- 3401</vt:lpstr>
      <vt:lpstr>FAMILY SUPP. HOUSING 4919 </vt:lpstr>
      <vt:lpstr> JAIL DIVERSION - 4958 </vt:lpstr>
      <vt:lpstr> FAMILY RESI - 3380 </vt:lpstr>
      <vt:lpstr> TEA Models 3389</vt:lpstr>
      <vt:lpstr>TEA Add on Rates </vt:lpstr>
      <vt:lpstr>TEA Engagement staffing</vt:lpstr>
      <vt:lpstr>SCM 4956 Perm</vt:lpstr>
      <vt:lpstr>SCM 4956 Trans</vt:lpstr>
      <vt:lpstr>SCM 4956 Low Thresh</vt:lpstr>
      <vt:lpstr>SCM Outreach &amp; Staffing Supp </vt:lpstr>
      <vt:lpstr>SCM School-based Prevent Rate </vt:lpstr>
      <vt:lpstr>4929 OBOTS FQHC w Add-on</vt:lpstr>
      <vt:lpstr>4929 OBOTS Outpatient Clinic</vt:lpstr>
      <vt:lpstr>4929 OBOTS Hospital w Add-on</vt:lpstr>
      <vt:lpstr>4929 OBOTS FQHC Start-Up</vt:lpstr>
      <vt:lpstr>FY19 UFR BTL 4958</vt:lpstr>
      <vt:lpstr>FY19 UFR BTL( 4919)</vt:lpstr>
      <vt:lpstr>FY19 UFR BTL  (RRS)</vt:lpstr>
      <vt:lpstr>FY19 UFR BTL (ATS)</vt:lpstr>
      <vt:lpstr>FY19  UFR BTL (CSS)</vt:lpstr>
      <vt:lpstr>FY19 UFR BTL (TSS)</vt:lpstr>
      <vt:lpstr>' 2nd OFFENDER- 3401'!Print_Area</vt:lpstr>
      <vt:lpstr>' FAMILY RESI - 3380 '!Print_Area</vt:lpstr>
      <vt:lpstr>' TEA Models 3389'!Print_Area</vt:lpstr>
      <vt:lpstr>'4929 OBOTS Hospital w Add-on'!Print_Area</vt:lpstr>
      <vt:lpstr>'ATS  3395 '!Print_Area</vt:lpstr>
      <vt:lpstr>Chart!Print_Area</vt:lpstr>
      <vt:lpstr>'CSS 4931'!Print_Area</vt:lpstr>
      <vt:lpstr>'FAMILY SUPP. HOUSING 4919 '!Print_Area</vt:lpstr>
      <vt:lpstr>'SCM 4956 Low Thresh'!Print_Area</vt:lpstr>
      <vt:lpstr>'SCM 4956 Perm'!Print_Area</vt:lpstr>
      <vt:lpstr>'SCM 4956 Trans'!Print_Area</vt:lpstr>
      <vt:lpstr>'SCM Outreach &amp; Staffing Supp '!Print_Area</vt:lpstr>
      <vt:lpstr>'SCM School-based Prevent Rate '!Print_Area</vt:lpstr>
      <vt:lpstr>'TEA Add on Rates '!Print_Area</vt:lpstr>
      <vt:lpstr>'TEA Engagement staffing'!Print_Area</vt:lpstr>
      <vt:lpstr>'TSS - 3434'!Print_Area</vt:lpstr>
      <vt:lpstr>'CAF Fall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2021-01-06T20:55:42Z</dcterms:created>
  <dcterms:modified xsi:type="dcterms:W3CDTF">2021-04-30T15:29:04Z</dcterms:modified>
</cp:coreProperties>
</file>